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3"/>
  <workbookPr/>
  <xr:revisionPtr revIDLastSave="0" documentId="8_{47BB8B17-7FAE-4FC8-8E37-FCF15462C344}" xr6:coauthVersionLast="47" xr6:coauthVersionMax="47" xr10:uidLastSave="{00000000-0000-0000-0000-000000000000}"/>
  <bookViews>
    <workbookView xWindow="0" yWindow="0" windowWidth="21840" windowHeight="12210" firstSheet="3" xr2:uid="{00000000-000D-0000-FFFF-FFFF00000000}"/>
  </bookViews>
  <sheets>
    <sheet name="Início" sheetId="13" r:id="rId1"/>
    <sheet name="Principal" sheetId="9" r:id="rId2"/>
    <sheet name="Caça" sheetId="10" r:id="rId3"/>
    <sheet name="Carvão" sheetId="17" r:id="rId4"/>
    <sheet name="Construção" sheetId="14" r:id="rId5"/>
    <sheet name="Embarcação" sheetId="11" r:id="rId6"/>
    <sheet name="Lenha" sheetId="18" r:id="rId7"/>
    <sheet name="Maquinas" sheetId="12" r:id="rId8"/>
    <sheet name="M.Diversos" sheetId="16" r:id="rId9"/>
    <sheet name="Motosserras" sheetId="6" r:id="rId10"/>
    <sheet name="Pesca" sheetId="8" r:id="rId11"/>
    <sheet name="Legislação" sheetId="15" r:id="rId12"/>
  </sheets>
  <definedNames>
    <definedName name="_xlnm._FilterDatabase" localSheetId="2" hidden="1">Caça!$A$2:$O$233</definedName>
    <definedName name="_xlnm._FilterDatabase" localSheetId="5" hidden="1">Embarcação!$A$2:$P$222</definedName>
    <definedName name="_xlnm._FilterDatabase" localSheetId="7" hidden="1">Maquinas!$A$2:$O$259</definedName>
    <definedName name="_xlnm._FilterDatabase" localSheetId="1" hidden="1">Principal!$A$2:$T$401</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U17" i="17" l="1"/>
  <c r="J236" i="18"/>
  <c r="J231" i="18"/>
  <c r="J223" i="18"/>
  <c r="J222" i="18"/>
  <c r="J221" i="18"/>
  <c r="J219" i="18"/>
  <c r="J218" i="18"/>
  <c r="J217" i="18"/>
  <c r="F214" i="18"/>
  <c r="J197" i="18"/>
  <c r="J187" i="18"/>
  <c r="J186" i="18"/>
  <c r="J185" i="18"/>
  <c r="J183" i="18"/>
  <c r="J165" i="18"/>
  <c r="G159" i="18"/>
  <c r="G137" i="18"/>
  <c r="J114" i="18"/>
  <c r="J113" i="18"/>
  <c r="J112" i="18"/>
  <c r="J111" i="18"/>
  <c r="J103" i="18"/>
  <c r="J100" i="18"/>
  <c r="J99" i="18"/>
  <c r="J98" i="18"/>
  <c r="J97" i="18"/>
  <c r="J94" i="18"/>
  <c r="J90" i="18"/>
  <c r="J89" i="18"/>
  <c r="J88" i="18"/>
  <c r="J87" i="18"/>
  <c r="J86" i="18"/>
  <c r="J59" i="18"/>
  <c r="J58" i="18"/>
  <c r="J46" i="18"/>
  <c r="J40" i="18"/>
  <c r="J39" i="18"/>
  <c r="N27" i="16" l="1"/>
  <c r="D28" i="16" s="1"/>
  <c r="E28" i="16" l="1"/>
  <c r="F28" i="16"/>
  <c r="G28" i="16"/>
  <c r="H28" i="16"/>
  <c r="P19" i="8"/>
  <c r="E19" i="8" s="1"/>
  <c r="P70" i="8"/>
  <c r="I19" i="8" l="1"/>
  <c r="H19" i="8"/>
  <c r="G19" i="8"/>
  <c r="F19" i="8"/>
  <c r="U92" i="18" l="1"/>
  <c r="U91" i="18"/>
  <c r="U90" i="18"/>
  <c r="U89" i="18"/>
  <c r="U88" i="18"/>
  <c r="P57" i="17" l="1"/>
  <c r="Q57" i="17" s="1"/>
  <c r="D25" i="17" s="1"/>
  <c r="P58" i="17"/>
  <c r="Q58" i="17" s="1"/>
  <c r="D26" i="17" s="1"/>
  <c r="P59" i="17"/>
  <c r="Q59" i="17" s="1"/>
  <c r="D27" i="17" s="1"/>
  <c r="P60" i="17"/>
  <c r="Q60" i="17" s="1"/>
  <c r="D28" i="17" s="1"/>
  <c r="P61" i="17"/>
  <c r="Q61" i="17" s="1"/>
  <c r="D29" i="17" s="1"/>
  <c r="P62" i="17"/>
  <c r="Q62" i="17" s="1"/>
  <c r="D30" i="17" s="1"/>
  <c r="P63" i="17"/>
  <c r="Q63" i="17" s="1"/>
  <c r="D31" i="17" s="1"/>
  <c r="P64" i="17"/>
  <c r="Q64" i="17" s="1"/>
  <c r="D32" i="17" s="1"/>
  <c r="P65" i="17"/>
  <c r="Q65" i="17" s="1"/>
  <c r="D33" i="17" s="1"/>
  <c r="P66" i="17"/>
  <c r="Q66" i="17" s="1"/>
  <c r="D34" i="17" s="1"/>
  <c r="P56" i="17"/>
  <c r="Q56" i="17" s="1"/>
  <c r="D24" i="17" s="1"/>
  <c r="N53" i="17"/>
  <c r="G34" i="17" l="1"/>
  <c r="H34" i="17"/>
  <c r="E34" i="17"/>
  <c r="F34" i="17"/>
  <c r="G30" i="17"/>
  <c r="H30" i="17"/>
  <c r="E30" i="17"/>
  <c r="F30" i="17"/>
  <c r="G26" i="17"/>
  <c r="H26" i="17"/>
  <c r="E26" i="17"/>
  <c r="F26" i="17"/>
  <c r="G33" i="17"/>
  <c r="H33" i="17"/>
  <c r="E33" i="17"/>
  <c r="F33" i="17"/>
  <c r="G29" i="17"/>
  <c r="H29" i="17"/>
  <c r="E29" i="17"/>
  <c r="F29" i="17"/>
  <c r="G25" i="17"/>
  <c r="H25" i="17"/>
  <c r="E25" i="17"/>
  <c r="F25" i="17"/>
  <c r="G32" i="17"/>
  <c r="H32" i="17"/>
  <c r="E32" i="17"/>
  <c r="F32" i="17"/>
  <c r="G28" i="17"/>
  <c r="H28" i="17"/>
  <c r="E28" i="17"/>
  <c r="F28" i="17"/>
  <c r="F24" i="17"/>
  <c r="E24" i="17"/>
  <c r="H24" i="17"/>
  <c r="G24" i="17"/>
  <c r="G31" i="17"/>
  <c r="H31" i="17"/>
  <c r="E31" i="17"/>
  <c r="F31" i="17"/>
  <c r="G27" i="17"/>
  <c r="H27" i="17"/>
  <c r="E27" i="17"/>
  <c r="F27" i="17"/>
  <c r="S19" i="17" l="1"/>
  <c r="M18" i="17"/>
  <c r="P19" i="17"/>
  <c r="S18" i="17"/>
  <c r="P18" i="17"/>
  <c r="M19" i="17"/>
  <c r="S24" i="17"/>
  <c r="P24" i="17"/>
  <c r="M24" i="17"/>
  <c r="T18" i="17" l="1"/>
  <c r="D20" i="17" s="1"/>
  <c r="T19" i="17"/>
  <c r="D21" i="17" s="1"/>
  <c r="T24" i="17"/>
  <c r="D22" i="17" s="1"/>
  <c r="E22" i="17" l="1"/>
  <c r="F22" i="17"/>
  <c r="G22" i="17"/>
  <c r="H22" i="17"/>
  <c r="H21" i="17"/>
  <c r="G21" i="17"/>
  <c r="F21" i="17"/>
  <c r="E21" i="17"/>
  <c r="H20" i="17"/>
  <c r="G20" i="17"/>
  <c r="F20" i="17"/>
  <c r="E20" i="17"/>
  <c r="S17" i="17"/>
  <c r="P17" i="17"/>
  <c r="M17" i="17"/>
  <c r="D18" i="17"/>
  <c r="H18" i="17" s="1"/>
  <c r="T17" i="17" l="1"/>
  <c r="D19" i="17" s="1"/>
  <c r="E18" i="17"/>
  <c r="F18" i="17"/>
  <c r="G18" i="17"/>
  <c r="N118" i="16"/>
  <c r="D99" i="16" s="1"/>
  <c r="N119" i="16"/>
  <c r="D100" i="16" s="1"/>
  <c r="E100" i="16" s="1"/>
  <c r="N120" i="16"/>
  <c r="D101" i="16" s="1"/>
  <c r="N121" i="16"/>
  <c r="D102" i="16" s="1"/>
  <c r="N122" i="16"/>
  <c r="D103" i="16" s="1"/>
  <c r="N123" i="16"/>
  <c r="D104" i="16" s="1"/>
  <c r="G104" i="16" s="1"/>
  <c r="N124" i="16"/>
  <c r="D105" i="16" s="1"/>
  <c r="N125" i="16"/>
  <c r="D106" i="16" s="1"/>
  <c r="N116" i="16"/>
  <c r="D97" i="16" s="1"/>
  <c r="N108" i="16"/>
  <c r="D93" i="16" s="1"/>
  <c r="N109" i="16"/>
  <c r="D94" i="16" s="1"/>
  <c r="N110" i="16"/>
  <c r="D95" i="16" s="1"/>
  <c r="N107" i="16"/>
  <c r="D92" i="16" s="1"/>
  <c r="N96" i="16"/>
  <c r="D85" i="16" s="1"/>
  <c r="G85" i="16" s="1"/>
  <c r="N97" i="16"/>
  <c r="D86" i="16" s="1"/>
  <c r="N99" i="16"/>
  <c r="D88" i="16" s="1"/>
  <c r="N100" i="16"/>
  <c r="D89" i="16" s="1"/>
  <c r="N101" i="16"/>
  <c r="D90" i="16" s="1"/>
  <c r="G90" i="16" s="1"/>
  <c r="N94" i="16"/>
  <c r="D83" i="16" s="1"/>
  <c r="F83" i="16" s="1"/>
  <c r="N64" i="16"/>
  <c r="D57" i="16" s="1"/>
  <c r="N65" i="16"/>
  <c r="D58" i="16" s="1"/>
  <c r="N66" i="16"/>
  <c r="D59" i="16" s="1"/>
  <c r="N67" i="16"/>
  <c r="D60" i="16" s="1"/>
  <c r="N69" i="16"/>
  <c r="D62" i="16" s="1"/>
  <c r="N70" i="16"/>
  <c r="D63" i="16" s="1"/>
  <c r="N71" i="16"/>
  <c r="D64" i="16" s="1"/>
  <c r="N72" i="16"/>
  <c r="D65" i="16" s="1"/>
  <c r="N73" i="16"/>
  <c r="D66" i="16" s="1"/>
  <c r="N74" i="16"/>
  <c r="D67" i="16" s="1"/>
  <c r="N75" i="16"/>
  <c r="D68" i="16" s="1"/>
  <c r="N76" i="16"/>
  <c r="D69" i="16" s="1"/>
  <c r="N77" i="16"/>
  <c r="D70" i="16" s="1"/>
  <c r="N78" i="16"/>
  <c r="D71" i="16" s="1"/>
  <c r="N79" i="16"/>
  <c r="D72" i="16" s="1"/>
  <c r="N80" i="16"/>
  <c r="D73" i="16" s="1"/>
  <c r="N81" i="16"/>
  <c r="D74" i="16" s="1"/>
  <c r="N82" i="16"/>
  <c r="D75" i="16" s="1"/>
  <c r="N84" i="16"/>
  <c r="D77" i="16" s="1"/>
  <c r="N85" i="16"/>
  <c r="D78" i="16" s="1"/>
  <c r="N86" i="16"/>
  <c r="D79" i="16" s="1"/>
  <c r="N87" i="16"/>
  <c r="D80" i="16" s="1"/>
  <c r="N88" i="16"/>
  <c r="D81" i="16" s="1"/>
  <c r="N63" i="16"/>
  <c r="D56" i="16" s="1"/>
  <c r="N55" i="16"/>
  <c r="D52" i="16" s="1"/>
  <c r="N56" i="16"/>
  <c r="D53" i="16" s="1"/>
  <c r="N57" i="16"/>
  <c r="D54" i="16" s="1"/>
  <c r="N54" i="16"/>
  <c r="D51" i="16" s="1"/>
  <c r="E51" i="16" s="1"/>
  <c r="N19" i="16"/>
  <c r="D20" i="16" s="1"/>
  <c r="E20" i="16" s="1"/>
  <c r="N21" i="16"/>
  <c r="D22" i="16" s="1"/>
  <c r="N22" i="16"/>
  <c r="D23" i="16" s="1"/>
  <c r="N23" i="16"/>
  <c r="D24" i="16" s="1"/>
  <c r="E24" i="16" s="1"/>
  <c r="N24" i="16"/>
  <c r="D25" i="16" s="1"/>
  <c r="N25" i="16"/>
  <c r="D26" i="16" s="1"/>
  <c r="E26" i="16" s="1"/>
  <c r="N26" i="16"/>
  <c r="D27" i="16" s="1"/>
  <c r="N28" i="16"/>
  <c r="D29" i="16" s="1"/>
  <c r="E29" i="16" s="1"/>
  <c r="N29" i="16"/>
  <c r="D30" i="16" s="1"/>
  <c r="N30" i="16"/>
  <c r="D31" i="16" s="1"/>
  <c r="E31" i="16" s="1"/>
  <c r="N32" i="16"/>
  <c r="D33" i="16" s="1"/>
  <c r="N33" i="16"/>
  <c r="D34" i="16" s="1"/>
  <c r="E34" i="16" s="1"/>
  <c r="N34" i="16"/>
  <c r="D35" i="16" s="1"/>
  <c r="N35" i="16"/>
  <c r="D36" i="16" s="1"/>
  <c r="E36" i="16" s="1"/>
  <c r="N37" i="16"/>
  <c r="D38" i="16" s="1"/>
  <c r="N38" i="16"/>
  <c r="D39" i="16" s="1"/>
  <c r="E39" i="16" s="1"/>
  <c r="N39" i="16"/>
  <c r="D40" i="16" s="1"/>
  <c r="F40" i="16" s="1"/>
  <c r="N40" i="16"/>
  <c r="D41" i="16" s="1"/>
  <c r="N41" i="16"/>
  <c r="D42" i="16" s="1"/>
  <c r="N42" i="16"/>
  <c r="D43" i="16" s="1"/>
  <c r="E43" i="16" s="1"/>
  <c r="N43" i="16"/>
  <c r="D44" i="16" s="1"/>
  <c r="N44" i="16"/>
  <c r="D45" i="16" s="1"/>
  <c r="E45" i="16" s="1"/>
  <c r="N45" i="16"/>
  <c r="D46" i="16" s="1"/>
  <c r="N46" i="16"/>
  <c r="D47" i="16" s="1"/>
  <c r="E47" i="16" s="1"/>
  <c r="N47" i="16"/>
  <c r="D48" i="16" s="1"/>
  <c r="N48" i="16"/>
  <c r="D49" i="16" s="1"/>
  <c r="E49" i="16" s="1"/>
  <c r="N18" i="16"/>
  <c r="D19" i="16" s="1"/>
  <c r="H19" i="17" l="1"/>
  <c r="G19" i="17"/>
  <c r="F19" i="17"/>
  <c r="E19" i="17"/>
  <c r="E41" i="16"/>
  <c r="F41" i="16"/>
  <c r="H83" i="16"/>
  <c r="G86" i="16"/>
  <c r="E86" i="16"/>
  <c r="G105" i="16"/>
  <c r="H105" i="16"/>
  <c r="E105" i="16"/>
  <c r="F105" i="16"/>
  <c r="G101" i="16"/>
  <c r="H101" i="16"/>
  <c r="E101" i="16"/>
  <c r="F101" i="16"/>
  <c r="F97" i="16"/>
  <c r="E97" i="16"/>
  <c r="H97" i="16"/>
  <c r="G97" i="16"/>
  <c r="E103" i="16"/>
  <c r="G103" i="16"/>
  <c r="H103" i="16"/>
  <c r="F103" i="16"/>
  <c r="E99" i="16"/>
  <c r="G99" i="16"/>
  <c r="H99" i="16"/>
  <c r="F99" i="16"/>
  <c r="E106" i="16"/>
  <c r="G106" i="16"/>
  <c r="H106" i="16"/>
  <c r="F106" i="16"/>
  <c r="G102" i="16"/>
  <c r="H102" i="16"/>
  <c r="E102" i="16"/>
  <c r="F102" i="16"/>
  <c r="F104" i="16"/>
  <c r="F100" i="16"/>
  <c r="E104" i="16"/>
  <c r="H104" i="16"/>
  <c r="H100" i="16"/>
  <c r="G100" i="16"/>
  <c r="G81" i="16"/>
  <c r="H81" i="16"/>
  <c r="F81" i="16"/>
  <c r="E81" i="16"/>
  <c r="G77" i="16"/>
  <c r="H77" i="16"/>
  <c r="E77" i="16"/>
  <c r="F77" i="16"/>
  <c r="G72" i="16"/>
  <c r="E72" i="16"/>
  <c r="H72" i="16"/>
  <c r="F72" i="16"/>
  <c r="G68" i="16"/>
  <c r="E68" i="16"/>
  <c r="H68" i="16"/>
  <c r="F68" i="16"/>
  <c r="G64" i="16"/>
  <c r="E64" i="16"/>
  <c r="H64" i="16"/>
  <c r="F64" i="16"/>
  <c r="G95" i="16"/>
  <c r="H95" i="16"/>
  <c r="E95" i="16"/>
  <c r="F95" i="16"/>
  <c r="G80" i="16"/>
  <c r="H80" i="16"/>
  <c r="E80" i="16"/>
  <c r="F80" i="16"/>
  <c r="G75" i="16"/>
  <c r="E75" i="16"/>
  <c r="H75" i="16"/>
  <c r="F75" i="16"/>
  <c r="G71" i="16"/>
  <c r="H71" i="16"/>
  <c r="F71" i="16"/>
  <c r="E71" i="16"/>
  <c r="G67" i="16"/>
  <c r="H67" i="16"/>
  <c r="E67" i="16"/>
  <c r="F67" i="16"/>
  <c r="G63" i="16"/>
  <c r="H63" i="16"/>
  <c r="F63" i="16"/>
  <c r="E63" i="16"/>
  <c r="G58" i="16"/>
  <c r="H58" i="16"/>
  <c r="E58" i="16"/>
  <c r="F58" i="16"/>
  <c r="G89" i="16"/>
  <c r="E89" i="16"/>
  <c r="H89" i="16"/>
  <c r="F89" i="16"/>
  <c r="G94" i="16"/>
  <c r="E94" i="16"/>
  <c r="H94" i="16"/>
  <c r="F94" i="16"/>
  <c r="G79" i="16"/>
  <c r="E79" i="16"/>
  <c r="H79" i="16"/>
  <c r="F79" i="16"/>
  <c r="G74" i="16"/>
  <c r="H74" i="16"/>
  <c r="F74" i="16"/>
  <c r="E74" i="16"/>
  <c r="G70" i="16"/>
  <c r="H70" i="16"/>
  <c r="E70" i="16"/>
  <c r="F70" i="16"/>
  <c r="G66" i="16"/>
  <c r="H66" i="16"/>
  <c r="F66" i="16"/>
  <c r="E66" i="16"/>
  <c r="G62" i="16"/>
  <c r="H62" i="16"/>
  <c r="E62" i="16"/>
  <c r="F62" i="16"/>
  <c r="G57" i="16"/>
  <c r="H57" i="16"/>
  <c r="F57" i="16"/>
  <c r="E57" i="16"/>
  <c r="G88" i="16"/>
  <c r="E88" i="16"/>
  <c r="H88" i="16"/>
  <c r="F88" i="16"/>
  <c r="G93" i="16"/>
  <c r="H93" i="16"/>
  <c r="E93" i="16"/>
  <c r="F93" i="16"/>
  <c r="F56" i="16"/>
  <c r="H56" i="16"/>
  <c r="E56" i="16"/>
  <c r="G56" i="16"/>
  <c r="G78" i="16"/>
  <c r="H78" i="16"/>
  <c r="F78" i="16"/>
  <c r="E78" i="16"/>
  <c r="G73" i="16"/>
  <c r="H73" i="16"/>
  <c r="E73" i="16"/>
  <c r="F73" i="16"/>
  <c r="G69" i="16"/>
  <c r="H69" i="16"/>
  <c r="F69" i="16"/>
  <c r="E69" i="16"/>
  <c r="G65" i="16"/>
  <c r="H65" i="16"/>
  <c r="E65" i="16"/>
  <c r="F65" i="16"/>
  <c r="G60" i="16"/>
  <c r="H60" i="16"/>
  <c r="F60" i="16"/>
  <c r="E60" i="16"/>
  <c r="F92" i="16"/>
  <c r="H92" i="16"/>
  <c r="E92" i="16"/>
  <c r="G92" i="16"/>
  <c r="G59" i="16"/>
  <c r="H59" i="16"/>
  <c r="F59" i="16"/>
  <c r="E59" i="16"/>
  <c r="G83" i="16"/>
  <c r="F90" i="16"/>
  <c r="F86" i="16"/>
  <c r="F85" i="16"/>
  <c r="E85" i="16"/>
  <c r="E83" i="16"/>
  <c r="H90" i="16"/>
  <c r="H86" i="16"/>
  <c r="H85" i="16"/>
  <c r="E90" i="16"/>
  <c r="E52" i="16"/>
  <c r="F52" i="16"/>
  <c r="G52" i="16"/>
  <c r="H52" i="16"/>
  <c r="H19" i="16"/>
  <c r="G19" i="16"/>
  <c r="F19" i="16"/>
  <c r="E19" i="16"/>
  <c r="E46" i="16"/>
  <c r="F46" i="16"/>
  <c r="G46" i="16"/>
  <c r="H46" i="16"/>
  <c r="E42" i="16"/>
  <c r="F42" i="16"/>
  <c r="G42" i="16"/>
  <c r="H42" i="16"/>
  <c r="E38" i="16"/>
  <c r="F38" i="16"/>
  <c r="G38" i="16"/>
  <c r="H38" i="16"/>
  <c r="E33" i="16"/>
  <c r="F33" i="16"/>
  <c r="G33" i="16"/>
  <c r="H33" i="16"/>
  <c r="E27" i="16"/>
  <c r="F27" i="16"/>
  <c r="G27" i="16"/>
  <c r="H27" i="16"/>
  <c r="E23" i="16"/>
  <c r="F23" i="16"/>
  <c r="G23" i="16"/>
  <c r="H23" i="16"/>
  <c r="E22" i="16"/>
  <c r="F22" i="16"/>
  <c r="G22" i="16"/>
  <c r="H22" i="16"/>
  <c r="E54" i="16"/>
  <c r="F54" i="16"/>
  <c r="G54" i="16"/>
  <c r="H54" i="16"/>
  <c r="E48" i="16"/>
  <c r="F48" i="16"/>
  <c r="G48" i="16"/>
  <c r="H48" i="16"/>
  <c r="E44" i="16"/>
  <c r="F44" i="16"/>
  <c r="G44" i="16"/>
  <c r="H44" i="16"/>
  <c r="E40" i="16"/>
  <c r="G40" i="16"/>
  <c r="H40" i="16"/>
  <c r="E35" i="16"/>
  <c r="F35" i="16"/>
  <c r="G35" i="16"/>
  <c r="H35" i="16"/>
  <c r="E30" i="16"/>
  <c r="F30" i="16"/>
  <c r="G30" i="16"/>
  <c r="H30" i="16"/>
  <c r="E25" i="16"/>
  <c r="F25" i="16"/>
  <c r="G25" i="16"/>
  <c r="H25" i="16"/>
  <c r="E53" i="16"/>
  <c r="F53" i="16"/>
  <c r="G53" i="16"/>
  <c r="H53" i="16"/>
  <c r="H49" i="16"/>
  <c r="H47" i="16"/>
  <c r="H45" i="16"/>
  <c r="H43" i="16"/>
  <c r="H41" i="16"/>
  <c r="H39" i="16"/>
  <c r="H36" i="16"/>
  <c r="H34" i="16"/>
  <c r="H31" i="16"/>
  <c r="H29" i="16"/>
  <c r="H26" i="16"/>
  <c r="H24" i="16"/>
  <c r="H20" i="16"/>
  <c r="G49" i="16"/>
  <c r="G47" i="16"/>
  <c r="G45" i="16"/>
  <c r="G43" i="16"/>
  <c r="G41" i="16"/>
  <c r="G39" i="16"/>
  <c r="G36" i="16"/>
  <c r="G34" i="16"/>
  <c r="G31" i="16"/>
  <c r="G29" i="16"/>
  <c r="G26" i="16"/>
  <c r="G24" i="16"/>
  <c r="G20" i="16"/>
  <c r="F47" i="16"/>
  <c r="F34" i="16"/>
  <c r="F31" i="16"/>
  <c r="F29" i="16"/>
  <c r="F26" i="16"/>
  <c r="F24" i="16"/>
  <c r="F20" i="16"/>
  <c r="F49" i="16"/>
  <c r="F45" i="16"/>
  <c r="F43" i="16"/>
  <c r="F39" i="16"/>
  <c r="F36" i="16"/>
  <c r="F51" i="16"/>
  <c r="H51" i="16"/>
  <c r="G51" i="16"/>
  <c r="T78" i="14" l="1"/>
  <c r="Q78" i="14"/>
  <c r="N78" i="14"/>
  <c r="U78" i="14" s="1"/>
  <c r="E50" i="14" s="1"/>
  <c r="T77" i="14"/>
  <c r="Q77" i="14"/>
  <c r="N77" i="14"/>
  <c r="Q71" i="14"/>
  <c r="T71" i="14"/>
  <c r="N71" i="14"/>
  <c r="T29" i="14"/>
  <c r="F50" i="14" l="1"/>
  <c r="G50" i="14"/>
  <c r="H50" i="14"/>
  <c r="I50" i="14"/>
  <c r="U77" i="14"/>
  <c r="E49" i="14" s="1"/>
  <c r="U71" i="14"/>
  <c r="E47" i="14" s="1"/>
  <c r="Q29" i="14"/>
  <c r="X153" i="8"/>
  <c r="I49" i="14" l="1"/>
  <c r="H49" i="14"/>
  <c r="G49" i="14"/>
  <c r="F49" i="14"/>
  <c r="H47" i="14"/>
  <c r="G47" i="14"/>
  <c r="F47" i="14"/>
  <c r="I47" i="14"/>
  <c r="E1184" i="8"/>
  <c r="G1184" i="8" s="1"/>
  <c r="E979" i="8"/>
  <c r="I979" i="8" l="1"/>
  <c r="F979" i="8"/>
  <c r="F1184" i="8"/>
  <c r="H1184" i="8"/>
  <c r="I1184" i="8"/>
  <c r="G979" i="8"/>
  <c r="H979" i="8"/>
  <c r="W16" i="6"/>
  <c r="W17" i="6"/>
  <c r="W18" i="6"/>
  <c r="W19" i="6"/>
  <c r="W20" i="6"/>
  <c r="W22" i="6"/>
  <c r="W23" i="6"/>
  <c r="W24" i="6"/>
  <c r="W25" i="6"/>
  <c r="W26" i="6"/>
  <c r="W28" i="6"/>
  <c r="W29" i="6"/>
  <c r="W30" i="6"/>
  <c r="W31" i="6"/>
  <c r="W32" i="6"/>
  <c r="W38" i="6"/>
  <c r="W39" i="6"/>
  <c r="W40" i="6"/>
  <c r="W41" i="6"/>
  <c r="W42" i="6"/>
  <c r="W43" i="6"/>
  <c r="W44" i="6"/>
  <c r="W45" i="6"/>
  <c r="W46" i="6"/>
  <c r="W48" i="6"/>
  <c r="W49" i="6"/>
  <c r="W51" i="6"/>
  <c r="W52" i="6"/>
  <c r="W53" i="6"/>
  <c r="W54" i="6"/>
  <c r="W106" i="6"/>
  <c r="N31" i="12"/>
  <c r="D22" i="12" s="1"/>
  <c r="E18" i="11"/>
  <c r="H30" i="11"/>
  <c r="G30" i="11"/>
  <c r="F30" i="11"/>
  <c r="E30" i="11"/>
  <c r="H28" i="11"/>
  <c r="G28" i="11"/>
  <c r="F28" i="11"/>
  <c r="E28" i="11"/>
  <c r="H26" i="11"/>
  <c r="G26" i="11"/>
  <c r="F26" i="11"/>
  <c r="E26" i="11"/>
  <c r="H24" i="11"/>
  <c r="G24" i="11"/>
  <c r="F24" i="11"/>
  <c r="E24" i="11"/>
  <c r="H22" i="11"/>
  <c r="G22" i="11"/>
  <c r="F22" i="11"/>
  <c r="E22" i="11"/>
  <c r="H20" i="11"/>
  <c r="G20" i="11"/>
  <c r="F20" i="11"/>
  <c r="E20" i="11"/>
  <c r="H18" i="11"/>
  <c r="G18" i="11"/>
  <c r="F18" i="11"/>
  <c r="N60" i="11"/>
  <c r="N53" i="11"/>
  <c r="N46" i="11"/>
  <c r="N39" i="11"/>
  <c r="N32" i="11"/>
  <c r="N25" i="11"/>
  <c r="N18" i="11"/>
  <c r="K58" i="10"/>
  <c r="D30" i="10" s="1"/>
  <c r="K47" i="10"/>
  <c r="D25" i="10" s="1"/>
  <c r="K36" i="10"/>
  <c r="T48" i="10"/>
  <c r="D46" i="10" s="1"/>
  <c r="T41" i="10"/>
  <c r="D45" i="10" s="1"/>
  <c r="T34" i="10"/>
  <c r="D44" i="10" s="1"/>
  <c r="T27" i="10"/>
  <c r="D43" i="10" s="1"/>
  <c r="F43" i="10" s="1"/>
  <c r="N65" i="10"/>
  <c r="D33" i="10" s="1"/>
  <c r="F33" i="10" s="1"/>
  <c r="N25" i="10"/>
  <c r="D18" i="10" s="1"/>
  <c r="N18" i="10"/>
  <c r="D17" i="10" s="1"/>
  <c r="F22" i="12" l="1"/>
  <c r="G22" i="12"/>
  <c r="E22" i="12"/>
  <c r="H22" i="12"/>
  <c r="T39" i="14"/>
  <c r="Q38" i="14"/>
  <c r="Q39" i="14"/>
  <c r="T37" i="14"/>
  <c r="T38" i="14"/>
  <c r="Q37" i="14"/>
  <c r="T35" i="14" l="1"/>
  <c r="T65" i="14"/>
  <c r="Q65" i="14"/>
  <c r="T54" i="14"/>
  <c r="T55" i="14"/>
  <c r="T56" i="14"/>
  <c r="T57" i="14"/>
  <c r="T58" i="14"/>
  <c r="T53" i="14"/>
  <c r="Q54" i="14"/>
  <c r="Q55" i="14"/>
  <c r="Q56" i="14"/>
  <c r="Q57" i="14"/>
  <c r="Q58" i="14"/>
  <c r="Q53" i="14"/>
  <c r="N54" i="14"/>
  <c r="N55" i="14"/>
  <c r="N56" i="14"/>
  <c r="N57" i="14"/>
  <c r="N58" i="14"/>
  <c r="N53" i="14"/>
  <c r="N65" i="14"/>
  <c r="U65" i="14" s="1"/>
  <c r="E45" i="14" s="1"/>
  <c r="N64" i="14"/>
  <c r="T64" i="14"/>
  <c r="Q64" i="14"/>
  <c r="F45" i="14" l="1"/>
  <c r="H45" i="14"/>
  <c r="I45" i="14"/>
  <c r="G45" i="14"/>
  <c r="U64" i="14"/>
  <c r="E44" i="14" s="1"/>
  <c r="U46" i="14"/>
  <c r="E34" i="14" s="1"/>
  <c r="U45" i="14"/>
  <c r="E33" i="14" s="1"/>
  <c r="T23" i="14"/>
  <c r="T18" i="14"/>
  <c r="Q23" i="14"/>
  <c r="Q18" i="14"/>
  <c r="N23" i="14"/>
  <c r="U23" i="14" s="1"/>
  <c r="E23" i="14" s="1"/>
  <c r="N21" i="14"/>
  <c r="U21" i="14" s="1"/>
  <c r="E21" i="14" s="1"/>
  <c r="N18" i="14"/>
  <c r="N20" i="14"/>
  <c r="U20" i="14" s="1"/>
  <c r="E20" i="14" s="1"/>
  <c r="G20" i="14" s="1"/>
  <c r="U54" i="14"/>
  <c r="E38" i="14" s="1"/>
  <c r="U55" i="14"/>
  <c r="E39" i="14" s="1"/>
  <c r="U56" i="14"/>
  <c r="E40" i="14" s="1"/>
  <c r="I40" i="14" s="1"/>
  <c r="U57" i="14"/>
  <c r="E41" i="14" s="1"/>
  <c r="U58" i="14"/>
  <c r="E42" i="14" s="1"/>
  <c r="U53" i="14"/>
  <c r="E37" i="14" s="1"/>
  <c r="T22" i="14"/>
  <c r="N39" i="14"/>
  <c r="U39" i="14" s="1"/>
  <c r="E31" i="14" s="1"/>
  <c r="N37" i="14"/>
  <c r="U37" i="14" s="1"/>
  <c r="E29" i="14" s="1"/>
  <c r="Q35" i="14"/>
  <c r="N35" i="14"/>
  <c r="U35" i="14" s="1"/>
  <c r="E27" i="14" s="1"/>
  <c r="N38" i="14"/>
  <c r="U38" i="14" s="1"/>
  <c r="E30" i="14" s="1"/>
  <c r="T36" i="14"/>
  <c r="Q36" i="14"/>
  <c r="Q22" i="14"/>
  <c r="N22" i="14"/>
  <c r="U22" i="14" s="1"/>
  <c r="E22" i="14" s="1"/>
  <c r="T19" i="14"/>
  <c r="Q19" i="14"/>
  <c r="U18" i="14" l="1"/>
  <c r="E18" i="14" s="1"/>
  <c r="I44" i="14"/>
  <c r="H44" i="14"/>
  <c r="G44" i="14"/>
  <c r="F44" i="14"/>
  <c r="H34" i="14"/>
  <c r="G34" i="14"/>
  <c r="I34" i="14"/>
  <c r="F34" i="14"/>
  <c r="G33" i="14"/>
  <c r="H33" i="14"/>
  <c r="F33" i="14"/>
  <c r="I33" i="14"/>
  <c r="I27" i="14"/>
  <c r="F27" i="14"/>
  <c r="H27" i="14"/>
  <c r="G27" i="14"/>
  <c r="F31" i="14"/>
  <c r="G31" i="14"/>
  <c r="H31" i="14"/>
  <c r="I31" i="14"/>
  <c r="F30" i="14"/>
  <c r="I30" i="14"/>
  <c r="G30" i="14"/>
  <c r="H30" i="14"/>
  <c r="F29" i="14"/>
  <c r="G29" i="14"/>
  <c r="H29" i="14"/>
  <c r="I29" i="14"/>
  <c r="F18" i="14"/>
  <c r="G18" i="14"/>
  <c r="H20" i="14"/>
  <c r="I22" i="14"/>
  <c r="H22" i="14"/>
  <c r="G22" i="14"/>
  <c r="F22" i="14"/>
  <c r="F23" i="14"/>
  <c r="I23" i="14"/>
  <c r="H23" i="14"/>
  <c r="G23" i="14"/>
  <c r="H21" i="14"/>
  <c r="G21" i="14"/>
  <c r="F21" i="14"/>
  <c r="I21" i="14"/>
  <c r="H18" i="14"/>
  <c r="I20" i="14"/>
  <c r="I18" i="14"/>
  <c r="F20" i="14"/>
  <c r="I38" i="14"/>
  <c r="F38" i="14"/>
  <c r="G38" i="14"/>
  <c r="H38" i="14"/>
  <c r="I39" i="14"/>
  <c r="F39" i="14"/>
  <c r="G39" i="14"/>
  <c r="H39" i="14"/>
  <c r="I42" i="14"/>
  <c r="F42" i="14"/>
  <c r="G42" i="14"/>
  <c r="H42" i="14"/>
  <c r="I41" i="14"/>
  <c r="F41" i="14"/>
  <c r="G41" i="14"/>
  <c r="H41" i="14"/>
  <c r="H40" i="14"/>
  <c r="G40" i="14"/>
  <c r="F40" i="14"/>
  <c r="I37" i="14"/>
  <c r="H37" i="14"/>
  <c r="G37" i="14"/>
  <c r="F37" i="14"/>
  <c r="N36" i="14"/>
  <c r="U36" i="14" s="1"/>
  <c r="E28" i="14" s="1"/>
  <c r="N29" i="14"/>
  <c r="U29" i="14" s="1"/>
  <c r="E25" i="14" s="1"/>
  <c r="N19" i="14"/>
  <c r="U19" i="14" s="1"/>
  <c r="E19" i="14" s="1"/>
  <c r="Q47" i="14"/>
  <c r="N47" i="14"/>
  <c r="F25" i="14" l="1"/>
  <c r="I25" i="14"/>
  <c r="H25" i="14"/>
  <c r="G25" i="14"/>
  <c r="F28" i="14"/>
  <c r="I28" i="14"/>
  <c r="G28" i="14"/>
  <c r="H28" i="14"/>
  <c r="F19" i="14"/>
  <c r="I19" i="14"/>
  <c r="H19" i="14"/>
  <c r="G19" i="14"/>
  <c r="U47" i="14"/>
  <c r="E35" i="14" s="1"/>
  <c r="H35" i="14" l="1"/>
  <c r="I35" i="14"/>
  <c r="F35" i="14"/>
  <c r="G35" i="14"/>
  <c r="Z19" i="10"/>
  <c r="D40" i="10" s="1"/>
  <c r="Z18" i="10"/>
  <c r="D39" i="10" s="1"/>
  <c r="H39" i="10" s="1"/>
  <c r="Z17" i="10"/>
  <c r="D38" i="10" s="1"/>
  <c r="Y21" i="10"/>
  <c r="V21" i="10"/>
  <c r="S21" i="10"/>
  <c r="Y20" i="10"/>
  <c r="V20" i="10"/>
  <c r="S20" i="10"/>
  <c r="H38" i="10" l="1"/>
  <c r="G38" i="10"/>
  <c r="E38" i="10"/>
  <c r="F38" i="10"/>
  <c r="H40" i="10"/>
  <c r="G40" i="10"/>
  <c r="F40" i="10"/>
  <c r="E40" i="10"/>
  <c r="E39" i="10"/>
  <c r="F39" i="10"/>
  <c r="G39" i="10"/>
  <c r="Z20" i="10"/>
  <c r="D41" i="10" s="1"/>
  <c r="Z21" i="10"/>
  <c r="D42" i="10" s="1"/>
  <c r="M84" i="6"/>
  <c r="L139" i="6"/>
  <c r="L140" i="6"/>
  <c r="L141" i="6"/>
  <c r="L142" i="6"/>
  <c r="L143" i="6"/>
  <c r="L144" i="6"/>
  <c r="L145" i="6"/>
  <c r="L146" i="6"/>
  <c r="L147" i="6"/>
  <c r="L148" i="6"/>
  <c r="L149" i="6"/>
  <c r="L150" i="6"/>
  <c r="L151" i="6"/>
  <c r="L152" i="6"/>
  <c r="L153" i="6"/>
  <c r="L154" i="6"/>
  <c r="L155" i="6"/>
  <c r="L156" i="6"/>
  <c r="L157" i="6"/>
  <c r="L158" i="6"/>
  <c r="L159" i="6"/>
  <c r="L160" i="6"/>
  <c r="L161" i="6"/>
  <c r="K139" i="6"/>
  <c r="K140" i="6"/>
  <c r="K141" i="6"/>
  <c r="K142" i="6"/>
  <c r="K143" i="6"/>
  <c r="K144" i="6"/>
  <c r="K145" i="6"/>
  <c r="K146" i="6"/>
  <c r="K147" i="6"/>
  <c r="K148" i="6"/>
  <c r="K149" i="6"/>
  <c r="K150" i="6"/>
  <c r="K151" i="6"/>
  <c r="K152" i="6"/>
  <c r="K153" i="6"/>
  <c r="K154" i="6"/>
  <c r="K155" i="6"/>
  <c r="K156" i="6"/>
  <c r="K157" i="6"/>
  <c r="K158" i="6"/>
  <c r="K159" i="6"/>
  <c r="K160" i="6"/>
  <c r="K161" i="6"/>
  <c r="J157" i="6"/>
  <c r="J158" i="6"/>
  <c r="J159" i="6"/>
  <c r="J160" i="6"/>
  <c r="J161" i="6"/>
  <c r="J139" i="6"/>
  <c r="J140" i="6"/>
  <c r="J141" i="6"/>
  <c r="J142" i="6"/>
  <c r="J143" i="6"/>
  <c r="J144" i="6"/>
  <c r="J145" i="6"/>
  <c r="J146" i="6"/>
  <c r="J147" i="6"/>
  <c r="J148" i="6"/>
  <c r="J149" i="6"/>
  <c r="J150" i="6"/>
  <c r="J151" i="6"/>
  <c r="J152" i="6"/>
  <c r="J153" i="6"/>
  <c r="J154" i="6"/>
  <c r="J155" i="6"/>
  <c r="J156" i="6"/>
  <c r="L117" i="6"/>
  <c r="L118" i="6"/>
  <c r="L119" i="6"/>
  <c r="L120" i="6"/>
  <c r="L121" i="6"/>
  <c r="L122" i="6"/>
  <c r="L123" i="6"/>
  <c r="L124" i="6"/>
  <c r="L125" i="6"/>
  <c r="L126" i="6"/>
  <c r="L127" i="6"/>
  <c r="L128" i="6"/>
  <c r="L129" i="6"/>
  <c r="L130" i="6"/>
  <c r="L131" i="6"/>
  <c r="L132" i="6"/>
  <c r="L133" i="6"/>
  <c r="L134" i="6"/>
  <c r="L135" i="6"/>
  <c r="L136" i="6"/>
  <c r="L137" i="6"/>
  <c r="L138" i="6"/>
  <c r="K117" i="6"/>
  <c r="K118" i="6"/>
  <c r="K119" i="6"/>
  <c r="K120" i="6"/>
  <c r="K121" i="6"/>
  <c r="K122" i="6"/>
  <c r="K123" i="6"/>
  <c r="K124" i="6"/>
  <c r="K125" i="6"/>
  <c r="K126" i="6"/>
  <c r="K127" i="6"/>
  <c r="K128" i="6"/>
  <c r="K129" i="6"/>
  <c r="K130" i="6"/>
  <c r="K131" i="6"/>
  <c r="K132" i="6"/>
  <c r="K133" i="6"/>
  <c r="K134" i="6"/>
  <c r="K135" i="6"/>
  <c r="K136" i="6"/>
  <c r="K137" i="6"/>
  <c r="K138" i="6"/>
  <c r="J117" i="6"/>
  <c r="J118" i="6"/>
  <c r="J119" i="6"/>
  <c r="J120" i="6"/>
  <c r="J121" i="6"/>
  <c r="J122" i="6"/>
  <c r="J123" i="6"/>
  <c r="J124" i="6"/>
  <c r="J125" i="6"/>
  <c r="J126" i="6"/>
  <c r="J127" i="6"/>
  <c r="J128" i="6"/>
  <c r="J129" i="6"/>
  <c r="J130" i="6"/>
  <c r="J131" i="6"/>
  <c r="J132" i="6"/>
  <c r="J133" i="6"/>
  <c r="J134" i="6"/>
  <c r="J135" i="6"/>
  <c r="J136" i="6"/>
  <c r="J137" i="6"/>
  <c r="J138" i="6"/>
  <c r="L100" i="6"/>
  <c r="L101" i="6"/>
  <c r="L102" i="6"/>
  <c r="L103" i="6"/>
  <c r="L104" i="6"/>
  <c r="L105" i="6"/>
  <c r="L106" i="6"/>
  <c r="L107" i="6"/>
  <c r="L108" i="6"/>
  <c r="L109" i="6"/>
  <c r="L110" i="6"/>
  <c r="L111" i="6"/>
  <c r="L112" i="6"/>
  <c r="L113" i="6"/>
  <c r="L114" i="6"/>
  <c r="L115" i="6"/>
  <c r="L116" i="6"/>
  <c r="K100" i="6"/>
  <c r="K101" i="6"/>
  <c r="K102" i="6"/>
  <c r="K103" i="6"/>
  <c r="K104" i="6"/>
  <c r="K105" i="6"/>
  <c r="K106" i="6"/>
  <c r="K107" i="6"/>
  <c r="K108" i="6"/>
  <c r="K109" i="6"/>
  <c r="K110" i="6"/>
  <c r="K111" i="6"/>
  <c r="K112" i="6"/>
  <c r="K113" i="6"/>
  <c r="K114" i="6"/>
  <c r="K115" i="6"/>
  <c r="K116" i="6"/>
  <c r="J100" i="6"/>
  <c r="J101" i="6"/>
  <c r="J102" i="6"/>
  <c r="J103" i="6"/>
  <c r="J104" i="6"/>
  <c r="J105" i="6"/>
  <c r="J106" i="6"/>
  <c r="J107" i="6"/>
  <c r="J108" i="6"/>
  <c r="J109" i="6"/>
  <c r="J110" i="6"/>
  <c r="J111" i="6"/>
  <c r="J112" i="6"/>
  <c r="J113" i="6"/>
  <c r="J114" i="6"/>
  <c r="J115" i="6"/>
  <c r="J116" i="6"/>
  <c r="L78" i="6"/>
  <c r="L79" i="6"/>
  <c r="L80" i="6"/>
  <c r="L81" i="6"/>
  <c r="L82" i="6"/>
  <c r="L83" i="6"/>
  <c r="L84" i="6"/>
  <c r="L85" i="6"/>
  <c r="L86" i="6"/>
  <c r="L87" i="6"/>
  <c r="L88" i="6"/>
  <c r="L89" i="6"/>
  <c r="L90" i="6"/>
  <c r="L91" i="6"/>
  <c r="L92" i="6"/>
  <c r="L93" i="6"/>
  <c r="L94" i="6"/>
  <c r="L95" i="6"/>
  <c r="L96" i="6"/>
  <c r="L97" i="6"/>
  <c r="L98" i="6"/>
  <c r="L99" i="6"/>
  <c r="K78" i="6"/>
  <c r="K79" i="6"/>
  <c r="K80" i="6"/>
  <c r="K81" i="6"/>
  <c r="K82" i="6"/>
  <c r="K83" i="6"/>
  <c r="K84" i="6"/>
  <c r="K85" i="6"/>
  <c r="K86" i="6"/>
  <c r="K87" i="6"/>
  <c r="K88" i="6"/>
  <c r="K89" i="6"/>
  <c r="K90" i="6"/>
  <c r="K91" i="6"/>
  <c r="K92" i="6"/>
  <c r="K93" i="6"/>
  <c r="K94" i="6"/>
  <c r="K95" i="6"/>
  <c r="K96" i="6"/>
  <c r="K97" i="6"/>
  <c r="K98" i="6"/>
  <c r="K99" i="6"/>
  <c r="J78" i="6"/>
  <c r="J79" i="6"/>
  <c r="J80" i="6"/>
  <c r="J81" i="6"/>
  <c r="J82" i="6"/>
  <c r="J83" i="6"/>
  <c r="J84" i="6"/>
  <c r="J85" i="6"/>
  <c r="J86" i="6"/>
  <c r="J87" i="6"/>
  <c r="J88" i="6"/>
  <c r="J89" i="6"/>
  <c r="J90" i="6"/>
  <c r="J91" i="6"/>
  <c r="J92" i="6"/>
  <c r="J93" i="6"/>
  <c r="J94" i="6"/>
  <c r="J95" i="6"/>
  <c r="J96" i="6"/>
  <c r="J97" i="6"/>
  <c r="J98" i="6"/>
  <c r="J99" i="6"/>
  <c r="L58" i="6"/>
  <c r="L59" i="6"/>
  <c r="L60" i="6"/>
  <c r="L61" i="6"/>
  <c r="L62" i="6"/>
  <c r="L63" i="6"/>
  <c r="L64" i="6"/>
  <c r="L65" i="6"/>
  <c r="L66" i="6"/>
  <c r="L67" i="6"/>
  <c r="L68" i="6"/>
  <c r="L69" i="6"/>
  <c r="L70" i="6"/>
  <c r="L71" i="6"/>
  <c r="L72" i="6"/>
  <c r="L73" i="6"/>
  <c r="L74" i="6"/>
  <c r="L75" i="6"/>
  <c r="L76" i="6"/>
  <c r="L77" i="6"/>
  <c r="K58" i="6"/>
  <c r="K59" i="6"/>
  <c r="K60" i="6"/>
  <c r="K61" i="6"/>
  <c r="K62" i="6"/>
  <c r="K63" i="6"/>
  <c r="K64" i="6"/>
  <c r="K65" i="6"/>
  <c r="K66" i="6"/>
  <c r="K67" i="6"/>
  <c r="K68" i="6"/>
  <c r="K69" i="6"/>
  <c r="K70" i="6"/>
  <c r="K71" i="6"/>
  <c r="K72" i="6"/>
  <c r="K73" i="6"/>
  <c r="K74" i="6"/>
  <c r="K75" i="6"/>
  <c r="K76" i="6"/>
  <c r="K77" i="6"/>
  <c r="J58" i="6"/>
  <c r="J59" i="6"/>
  <c r="J60" i="6"/>
  <c r="J61" i="6"/>
  <c r="J62" i="6"/>
  <c r="J63" i="6"/>
  <c r="J64" i="6"/>
  <c r="J65" i="6"/>
  <c r="J66" i="6"/>
  <c r="J67" i="6"/>
  <c r="J68" i="6"/>
  <c r="J69" i="6"/>
  <c r="J70" i="6"/>
  <c r="J71" i="6"/>
  <c r="J72" i="6"/>
  <c r="J73" i="6"/>
  <c r="J74" i="6"/>
  <c r="J75" i="6"/>
  <c r="J76" i="6"/>
  <c r="J77" i="6"/>
  <c r="L56" i="6"/>
  <c r="L57" i="6"/>
  <c r="K56" i="6"/>
  <c r="K57" i="6"/>
  <c r="J56" i="6"/>
  <c r="J57" i="6"/>
  <c r="M38" i="6"/>
  <c r="M39" i="6"/>
  <c r="M40" i="6"/>
  <c r="M41" i="6"/>
  <c r="M42" i="6"/>
  <c r="M43" i="6"/>
  <c r="M44" i="6"/>
  <c r="M45" i="6"/>
  <c r="M47" i="6"/>
  <c r="M48" i="6"/>
  <c r="M50" i="6"/>
  <c r="M51" i="6"/>
  <c r="M52" i="6"/>
  <c r="M53" i="6"/>
  <c r="M37" i="6"/>
  <c r="L55" i="6"/>
  <c r="K55" i="6"/>
  <c r="J55" i="6"/>
  <c r="L37" i="6"/>
  <c r="L38" i="6"/>
  <c r="L39" i="6"/>
  <c r="L40" i="6"/>
  <c r="L41" i="6"/>
  <c r="L42" i="6"/>
  <c r="L43" i="6"/>
  <c r="L44" i="6"/>
  <c r="L45" i="6"/>
  <c r="L47" i="6"/>
  <c r="L48" i="6"/>
  <c r="L50" i="6"/>
  <c r="L51" i="6"/>
  <c r="L52" i="6"/>
  <c r="L53" i="6"/>
  <c r="K37" i="6"/>
  <c r="K38" i="6"/>
  <c r="K39" i="6"/>
  <c r="K40" i="6"/>
  <c r="K41" i="6"/>
  <c r="K42" i="6"/>
  <c r="K43" i="6"/>
  <c r="K44" i="6"/>
  <c r="K45" i="6"/>
  <c r="K47" i="6"/>
  <c r="K48" i="6"/>
  <c r="K50" i="6"/>
  <c r="K51" i="6"/>
  <c r="K52" i="6"/>
  <c r="K53" i="6"/>
  <c r="J37" i="6"/>
  <c r="J38" i="6"/>
  <c r="J39" i="6"/>
  <c r="J40" i="6"/>
  <c r="J41" i="6"/>
  <c r="J42" i="6"/>
  <c r="J43" i="6"/>
  <c r="J44" i="6"/>
  <c r="J45" i="6"/>
  <c r="J47" i="6"/>
  <c r="J48" i="6"/>
  <c r="J50" i="6"/>
  <c r="J51" i="6"/>
  <c r="J52" i="6"/>
  <c r="J53" i="6"/>
  <c r="L22" i="6"/>
  <c r="L24" i="6"/>
  <c r="L25" i="6"/>
  <c r="L26" i="6"/>
  <c r="L27" i="6"/>
  <c r="L28" i="6"/>
  <c r="L30" i="6"/>
  <c r="L31" i="6"/>
  <c r="L32" i="6"/>
  <c r="L33" i="6"/>
  <c r="L34" i="6"/>
  <c r="K22" i="6"/>
  <c r="K24" i="6"/>
  <c r="K25" i="6"/>
  <c r="K26" i="6"/>
  <c r="K27" i="6"/>
  <c r="K28" i="6"/>
  <c r="K30" i="6"/>
  <c r="K31" i="6"/>
  <c r="K32" i="6"/>
  <c r="K33" i="6"/>
  <c r="K34" i="6"/>
  <c r="J22" i="6"/>
  <c r="J24" i="6"/>
  <c r="J25" i="6"/>
  <c r="J26" i="6"/>
  <c r="J27" i="6"/>
  <c r="J28" i="6"/>
  <c r="J30" i="6"/>
  <c r="J31" i="6"/>
  <c r="J32" i="6"/>
  <c r="J33" i="6"/>
  <c r="J34" i="6"/>
  <c r="L19" i="6"/>
  <c r="L20" i="6"/>
  <c r="L21" i="6"/>
  <c r="K19" i="6"/>
  <c r="K20" i="6"/>
  <c r="K21" i="6"/>
  <c r="J19" i="6"/>
  <c r="J20" i="6"/>
  <c r="J21" i="6"/>
  <c r="L18" i="6"/>
  <c r="K18" i="6"/>
  <c r="J18" i="6"/>
  <c r="P52" i="12"/>
  <c r="L44" i="12"/>
  <c r="D24" i="12" s="1"/>
  <c r="F24" i="12" l="1"/>
  <c r="E24" i="12"/>
  <c r="G24" i="12"/>
  <c r="H24" i="12"/>
  <c r="H41" i="10"/>
  <c r="G41" i="10"/>
  <c r="F41" i="10"/>
  <c r="E41" i="10"/>
  <c r="G42" i="10"/>
  <c r="F42" i="10"/>
  <c r="E42" i="10"/>
  <c r="H42" i="10"/>
  <c r="N73" i="10" l="1"/>
  <c r="D36" i="10" s="1"/>
  <c r="N72" i="10"/>
  <c r="D35" i="10" s="1"/>
  <c r="H35" i="10" l="1"/>
  <c r="G35" i="10"/>
  <c r="E35" i="10"/>
  <c r="F35" i="10"/>
  <c r="H36" i="10"/>
  <c r="G36" i="10"/>
  <c r="F36" i="10"/>
  <c r="E36" i="10"/>
  <c r="AR139" i="8"/>
  <c r="E1190" i="8" s="1"/>
  <c r="AR138" i="8"/>
  <c r="AR135" i="8"/>
  <c r="AR134" i="8"/>
  <c r="E1185" i="8" s="1"/>
  <c r="AR132" i="8"/>
  <c r="E1183" i="8" s="1"/>
  <c r="AR130" i="8"/>
  <c r="E1181" i="8" s="1"/>
  <c r="AR128" i="8"/>
  <c r="E1179" i="8" s="1"/>
  <c r="AR127" i="8"/>
  <c r="E1178" i="8" s="1"/>
  <c r="AR126" i="8"/>
  <c r="E1177" i="8" s="1"/>
  <c r="AR125" i="8"/>
  <c r="E1176" i="8" s="1"/>
  <c r="AR123" i="8"/>
  <c r="E1174" i="8" s="1"/>
  <c r="AR117" i="8"/>
  <c r="E1168" i="8" s="1"/>
  <c r="AR119" i="8"/>
  <c r="E1170" i="8" s="1"/>
  <c r="AR129" i="8"/>
  <c r="E1180" i="8" s="1"/>
  <c r="AR136" i="8"/>
  <c r="E1187" i="8" s="1"/>
  <c r="AR131" i="8"/>
  <c r="E1182" i="8" s="1"/>
  <c r="AR137" i="8"/>
  <c r="E1188" i="8" s="1"/>
  <c r="AR142" i="8"/>
  <c r="AR141" i="8"/>
  <c r="E1192" i="8" s="1"/>
  <c r="AR120" i="8"/>
  <c r="E1171" i="8" s="1"/>
  <c r="AR122" i="8"/>
  <c r="E1173" i="8" s="1"/>
  <c r="AR121" i="8"/>
  <c r="E1172" i="8" s="1"/>
  <c r="AR124" i="8"/>
  <c r="E1175" i="8" s="1"/>
  <c r="AR140" i="8"/>
  <c r="E1191" i="8" s="1"/>
  <c r="AR118" i="8"/>
  <c r="E1169" i="8" s="1"/>
  <c r="AR55" i="8"/>
  <c r="AR51" i="8"/>
  <c r="E1111" i="8" s="1"/>
  <c r="AR50" i="8"/>
  <c r="E1110" i="8" s="1"/>
  <c r="F1191" i="8" l="1"/>
  <c r="G1191" i="8"/>
  <c r="H1191" i="8"/>
  <c r="I1191" i="8"/>
  <c r="F1178" i="8"/>
  <c r="H1178" i="8"/>
  <c r="G1178" i="8"/>
  <c r="I1178" i="8"/>
  <c r="G1111" i="8"/>
  <c r="F1111" i="8"/>
  <c r="H1111" i="8"/>
  <c r="I1111" i="8"/>
  <c r="F1192" i="8"/>
  <c r="G1192" i="8"/>
  <c r="I1192" i="8"/>
  <c r="H1192" i="8"/>
  <c r="F1187" i="8"/>
  <c r="G1187" i="8"/>
  <c r="H1187" i="8"/>
  <c r="I1187" i="8"/>
  <c r="F1174" i="8"/>
  <c r="I1174" i="8"/>
  <c r="G1174" i="8"/>
  <c r="H1174" i="8"/>
  <c r="F1179" i="8"/>
  <c r="G1179" i="8"/>
  <c r="I1179" i="8"/>
  <c r="H1179" i="8"/>
  <c r="H1110" i="8"/>
  <c r="I1110" i="8"/>
  <c r="G1110" i="8"/>
  <c r="F1110" i="8"/>
  <c r="F1182" i="8"/>
  <c r="G1182" i="8"/>
  <c r="H1182" i="8"/>
  <c r="I1182" i="8"/>
  <c r="F1185" i="8"/>
  <c r="I1185" i="8"/>
  <c r="H1185" i="8"/>
  <c r="G1185" i="8"/>
  <c r="F1180" i="8"/>
  <c r="H1180" i="8"/>
  <c r="G1180" i="8"/>
  <c r="I1180" i="8"/>
  <c r="F1176" i="8"/>
  <c r="H1176" i="8"/>
  <c r="I1176" i="8"/>
  <c r="G1176" i="8"/>
  <c r="F1181" i="8"/>
  <c r="I1181" i="8"/>
  <c r="G1181" i="8"/>
  <c r="H1181" i="8"/>
  <c r="F1171" i="8"/>
  <c r="G1171" i="8"/>
  <c r="H1171" i="8"/>
  <c r="I1171" i="8"/>
  <c r="I1168" i="8"/>
  <c r="H1168" i="8"/>
  <c r="F1168" i="8"/>
  <c r="G1168" i="8"/>
  <c r="F1175" i="8"/>
  <c r="G1175" i="8"/>
  <c r="H1175" i="8"/>
  <c r="I1175" i="8"/>
  <c r="F1172" i="8"/>
  <c r="H1172" i="8"/>
  <c r="I1172" i="8"/>
  <c r="G1172" i="8"/>
  <c r="F1169" i="8"/>
  <c r="I1169" i="8"/>
  <c r="H1169" i="8"/>
  <c r="G1169" i="8"/>
  <c r="F1173" i="8"/>
  <c r="I1173" i="8"/>
  <c r="G1173" i="8"/>
  <c r="H1173" i="8"/>
  <c r="F1188" i="8"/>
  <c r="H1188" i="8"/>
  <c r="G1188" i="8"/>
  <c r="I1188" i="8"/>
  <c r="F1170" i="8"/>
  <c r="H1170" i="8"/>
  <c r="I1170" i="8"/>
  <c r="G1170" i="8"/>
  <c r="F1177" i="8"/>
  <c r="I1177" i="8"/>
  <c r="H1177" i="8"/>
  <c r="G1177" i="8"/>
  <c r="F1183" i="8"/>
  <c r="G1183" i="8"/>
  <c r="I1183" i="8"/>
  <c r="H1183" i="8"/>
  <c r="F1190" i="8"/>
  <c r="I1190" i="8"/>
  <c r="G1190" i="8"/>
  <c r="H1190" i="8"/>
  <c r="E1115" i="8"/>
  <c r="E1193" i="8"/>
  <c r="E1189" i="8"/>
  <c r="E1186" i="8"/>
  <c r="AR57" i="8"/>
  <c r="E1117" i="8" s="1"/>
  <c r="AR44" i="8"/>
  <c r="E1108" i="8" s="1"/>
  <c r="AR43" i="8"/>
  <c r="E1107" i="8" s="1"/>
  <c r="AR42" i="8"/>
  <c r="E1106" i="8" s="1"/>
  <c r="AR40" i="8"/>
  <c r="E1104" i="8" s="1"/>
  <c r="AR39" i="8"/>
  <c r="E1103" i="8" s="1"/>
  <c r="AR38" i="8"/>
  <c r="E1102" i="8" s="1"/>
  <c r="AR37" i="8"/>
  <c r="E1101" i="8" s="1"/>
  <c r="AR36" i="8"/>
  <c r="E1100" i="8" s="1"/>
  <c r="AR35" i="8"/>
  <c r="E1099" i="8" s="1"/>
  <c r="AR34" i="8"/>
  <c r="E1098" i="8" s="1"/>
  <c r="AR33" i="8"/>
  <c r="E1097" i="8" s="1"/>
  <c r="AR31" i="8"/>
  <c r="E1095" i="8" s="1"/>
  <c r="G1101" i="8" l="1"/>
  <c r="F1101" i="8"/>
  <c r="H1101" i="8"/>
  <c r="I1101" i="8"/>
  <c r="G1102" i="8"/>
  <c r="F1102" i="8"/>
  <c r="H1102" i="8"/>
  <c r="I1102" i="8"/>
  <c r="G1107" i="8"/>
  <c r="F1107" i="8"/>
  <c r="I1107" i="8"/>
  <c r="H1107" i="8"/>
  <c r="F1189" i="8"/>
  <c r="I1189" i="8"/>
  <c r="G1189" i="8"/>
  <c r="H1189" i="8"/>
  <c r="G1097" i="8"/>
  <c r="F1097" i="8"/>
  <c r="H1097" i="8"/>
  <c r="I1097" i="8"/>
  <c r="F1186" i="8"/>
  <c r="I1186" i="8"/>
  <c r="G1186" i="8"/>
  <c r="H1186" i="8"/>
  <c r="G1098" i="8"/>
  <c r="F1098" i="8"/>
  <c r="I1098" i="8"/>
  <c r="H1098" i="8"/>
  <c r="G1099" i="8"/>
  <c r="H1099" i="8"/>
  <c r="F1099" i="8"/>
  <c r="I1099" i="8"/>
  <c r="G1103" i="8"/>
  <c r="H1103" i="8"/>
  <c r="F1103" i="8"/>
  <c r="I1103" i="8"/>
  <c r="G1108" i="8"/>
  <c r="H1108" i="8"/>
  <c r="F1108" i="8"/>
  <c r="I1108" i="8"/>
  <c r="F1193" i="8"/>
  <c r="H1193" i="8"/>
  <c r="G1193" i="8"/>
  <c r="I1193" i="8"/>
  <c r="H1106" i="8"/>
  <c r="F1106" i="8"/>
  <c r="G1106" i="8"/>
  <c r="I1106" i="8"/>
  <c r="G1095" i="8"/>
  <c r="H1095" i="8"/>
  <c r="F1095" i="8"/>
  <c r="I1095" i="8"/>
  <c r="G1100" i="8"/>
  <c r="I1100" i="8"/>
  <c r="H1100" i="8"/>
  <c r="F1100" i="8"/>
  <c r="G1104" i="8"/>
  <c r="I1104" i="8"/>
  <c r="F1104" i="8"/>
  <c r="H1104" i="8"/>
  <c r="G1117" i="8"/>
  <c r="I1117" i="8"/>
  <c r="F1117" i="8"/>
  <c r="H1117" i="8"/>
  <c r="G1115" i="8"/>
  <c r="F1115" i="8"/>
  <c r="H1115" i="8"/>
  <c r="I1115" i="8"/>
  <c r="AR29" i="8"/>
  <c r="E1093" i="8" s="1"/>
  <c r="AR30" i="8"/>
  <c r="E1094" i="8" s="1"/>
  <c r="AR27" i="8"/>
  <c r="E1091" i="8" s="1"/>
  <c r="AR26" i="8"/>
  <c r="E1090" i="8" s="1"/>
  <c r="AR25" i="8"/>
  <c r="E1089" i="8" s="1"/>
  <c r="AR24" i="8"/>
  <c r="E1088" i="8" s="1"/>
  <c r="AR23" i="8"/>
  <c r="E1087" i="8" s="1"/>
  <c r="AR22" i="8"/>
  <c r="E1086" i="8" s="1"/>
  <c r="AR21" i="8"/>
  <c r="E1085" i="8" s="1"/>
  <c r="AR20" i="8"/>
  <c r="E1084" i="8" s="1"/>
  <c r="AR85" i="8"/>
  <c r="E1142" i="8" s="1"/>
  <c r="AR84" i="8"/>
  <c r="E1141" i="8" s="1"/>
  <c r="AR83" i="8"/>
  <c r="E1140" i="8" s="1"/>
  <c r="AR82" i="8"/>
  <c r="E1139" i="8" s="1"/>
  <c r="AR81" i="8"/>
  <c r="E1138" i="8" s="1"/>
  <c r="AR80" i="8"/>
  <c r="E1137" i="8" s="1"/>
  <c r="AR79" i="8"/>
  <c r="E1136" i="8" s="1"/>
  <c r="AR78" i="8"/>
  <c r="E1135" i="8" s="1"/>
  <c r="AR77" i="8"/>
  <c r="E1134" i="8" s="1"/>
  <c r="AR76" i="8"/>
  <c r="E1133" i="8" s="1"/>
  <c r="AR75" i="8"/>
  <c r="E1132" i="8" s="1"/>
  <c r="AR72" i="8"/>
  <c r="E1129" i="8" s="1"/>
  <c r="AR67" i="8"/>
  <c r="E1124" i="8" s="1"/>
  <c r="AR68" i="8"/>
  <c r="E1125" i="8" s="1"/>
  <c r="AR69" i="8"/>
  <c r="E1126" i="8" s="1"/>
  <c r="AR66" i="8"/>
  <c r="E1123" i="8" s="1"/>
  <c r="AR65" i="8"/>
  <c r="E1122" i="8" s="1"/>
  <c r="AR63" i="8"/>
  <c r="E1120" i="8" s="1"/>
  <c r="AR62" i="8"/>
  <c r="E1119" i="8" s="1"/>
  <c r="AR112" i="8"/>
  <c r="E1166" i="8" s="1"/>
  <c r="AR111" i="8"/>
  <c r="E1165" i="8" s="1"/>
  <c r="AR110" i="8"/>
  <c r="E1164" i="8" s="1"/>
  <c r="AR109" i="8"/>
  <c r="E1163" i="8" s="1"/>
  <c r="AR108" i="8"/>
  <c r="E1162" i="8" s="1"/>
  <c r="AR107" i="8"/>
  <c r="E1161" i="8" s="1"/>
  <c r="AR106" i="8"/>
  <c r="E1160" i="8" s="1"/>
  <c r="AR105" i="8"/>
  <c r="E1159" i="8" s="1"/>
  <c r="AR104" i="8"/>
  <c r="E1158" i="8" s="1"/>
  <c r="AR103" i="8"/>
  <c r="E1157" i="8" s="1"/>
  <c r="F1120" i="8" l="1"/>
  <c r="G1120" i="8"/>
  <c r="I1120" i="8"/>
  <c r="H1120" i="8"/>
  <c r="G1133" i="8"/>
  <c r="H1133" i="8"/>
  <c r="F1133" i="8"/>
  <c r="I1133" i="8"/>
  <c r="G1141" i="8"/>
  <c r="H1141" i="8"/>
  <c r="F1141" i="8"/>
  <c r="I1141" i="8"/>
  <c r="F1161" i="8"/>
  <c r="H1161" i="8"/>
  <c r="I1161" i="8"/>
  <c r="G1161" i="8"/>
  <c r="F1122" i="8"/>
  <c r="I1122" i="8"/>
  <c r="H1122" i="8"/>
  <c r="G1122" i="8"/>
  <c r="F1124" i="8"/>
  <c r="G1124" i="8"/>
  <c r="H1124" i="8"/>
  <c r="I1124" i="8"/>
  <c r="G1134" i="8"/>
  <c r="I1134" i="8"/>
  <c r="F1134" i="8"/>
  <c r="H1134" i="8"/>
  <c r="G1138" i="8"/>
  <c r="I1138" i="8"/>
  <c r="H1138" i="8"/>
  <c r="F1138" i="8"/>
  <c r="G1142" i="8"/>
  <c r="I1142" i="8"/>
  <c r="F1142" i="8"/>
  <c r="H1142" i="8"/>
  <c r="G1087" i="8"/>
  <c r="H1087" i="8"/>
  <c r="F1087" i="8"/>
  <c r="I1087" i="8"/>
  <c r="G1091" i="8"/>
  <c r="H1091" i="8"/>
  <c r="I1091" i="8"/>
  <c r="F1091" i="8"/>
  <c r="F1160" i="8"/>
  <c r="G1160" i="8"/>
  <c r="H1160" i="8"/>
  <c r="I1160" i="8"/>
  <c r="F1125" i="8"/>
  <c r="H1125" i="8"/>
  <c r="G1125" i="8"/>
  <c r="I1125" i="8"/>
  <c r="G1086" i="8"/>
  <c r="F1086" i="8"/>
  <c r="H1086" i="8"/>
  <c r="I1086" i="8"/>
  <c r="F1165" i="8"/>
  <c r="H1165" i="8"/>
  <c r="G1165" i="8"/>
  <c r="I1165" i="8"/>
  <c r="F1158" i="8"/>
  <c r="I1158" i="8"/>
  <c r="G1158" i="8"/>
  <c r="H1158" i="8"/>
  <c r="F1162" i="8"/>
  <c r="I1162" i="8"/>
  <c r="G1162" i="8"/>
  <c r="H1162" i="8"/>
  <c r="F1166" i="8"/>
  <c r="I1166" i="8"/>
  <c r="G1166" i="8"/>
  <c r="H1166" i="8"/>
  <c r="F1123" i="8"/>
  <c r="G1123" i="8"/>
  <c r="H1123" i="8"/>
  <c r="I1123" i="8"/>
  <c r="G1129" i="8"/>
  <c r="H1129" i="8"/>
  <c r="I1129" i="8"/>
  <c r="F1129" i="8"/>
  <c r="G1135" i="8"/>
  <c r="F1135" i="8"/>
  <c r="H1135" i="8"/>
  <c r="I1135" i="8"/>
  <c r="G1139" i="8"/>
  <c r="F1139" i="8"/>
  <c r="H1139" i="8"/>
  <c r="I1139" i="8"/>
  <c r="H1084" i="8"/>
  <c r="F1084" i="8"/>
  <c r="I1084" i="8"/>
  <c r="G1084" i="8"/>
  <c r="G1088" i="8"/>
  <c r="I1088" i="8"/>
  <c r="F1088" i="8"/>
  <c r="H1088" i="8"/>
  <c r="G1094" i="8"/>
  <c r="F1094" i="8"/>
  <c r="H1094" i="8"/>
  <c r="I1094" i="8"/>
  <c r="F1164" i="8"/>
  <c r="G1164" i="8"/>
  <c r="H1164" i="8"/>
  <c r="I1164" i="8"/>
  <c r="G1137" i="8"/>
  <c r="H1137" i="8"/>
  <c r="F1137" i="8"/>
  <c r="I1137" i="8"/>
  <c r="G1090" i="8"/>
  <c r="F1090" i="8"/>
  <c r="H1090" i="8"/>
  <c r="I1090" i="8"/>
  <c r="F1157" i="8"/>
  <c r="H1157" i="8"/>
  <c r="G1157" i="8"/>
  <c r="I1157" i="8"/>
  <c r="F1159" i="8"/>
  <c r="I1159" i="8"/>
  <c r="G1159" i="8"/>
  <c r="H1159" i="8"/>
  <c r="F1163" i="8"/>
  <c r="H1163" i="8"/>
  <c r="I1163" i="8"/>
  <c r="G1163" i="8"/>
  <c r="H1119" i="8"/>
  <c r="F1119" i="8"/>
  <c r="I1119" i="8"/>
  <c r="G1119" i="8"/>
  <c r="F1126" i="8"/>
  <c r="I1126" i="8"/>
  <c r="G1126" i="8"/>
  <c r="H1126" i="8"/>
  <c r="G1132" i="8"/>
  <c r="F1132" i="8"/>
  <c r="H1132" i="8"/>
  <c r="I1132" i="8"/>
  <c r="G1136" i="8"/>
  <c r="F1136" i="8"/>
  <c r="I1136" i="8"/>
  <c r="H1136" i="8"/>
  <c r="G1140" i="8"/>
  <c r="F1140" i="8"/>
  <c r="H1140" i="8"/>
  <c r="I1140" i="8"/>
  <c r="G1085" i="8"/>
  <c r="F1085" i="8"/>
  <c r="H1085" i="8"/>
  <c r="I1085" i="8"/>
  <c r="G1089" i="8"/>
  <c r="I1089" i="8"/>
  <c r="F1089" i="8"/>
  <c r="H1089" i="8"/>
  <c r="G1093" i="8"/>
  <c r="H1093" i="8"/>
  <c r="I1093" i="8"/>
  <c r="F1093" i="8"/>
  <c r="AR102" i="8"/>
  <c r="E1156" i="8" s="1"/>
  <c r="AR101" i="8"/>
  <c r="E1155" i="8" s="1"/>
  <c r="AR100" i="8"/>
  <c r="E1154" i="8" s="1"/>
  <c r="AR99" i="8"/>
  <c r="E1153" i="8" s="1"/>
  <c r="AR98" i="8"/>
  <c r="E1152" i="8" s="1"/>
  <c r="AR97" i="8"/>
  <c r="E1151" i="8" s="1"/>
  <c r="AR96" i="8"/>
  <c r="E1150" i="8" s="1"/>
  <c r="AR95" i="8"/>
  <c r="E1149" i="8" s="1"/>
  <c r="AR94" i="8"/>
  <c r="E1148" i="8" s="1"/>
  <c r="AR93" i="8"/>
  <c r="E1147" i="8" s="1"/>
  <c r="AR92" i="8"/>
  <c r="E1146" i="8" s="1"/>
  <c r="AR91" i="8"/>
  <c r="E1145" i="8" s="1"/>
  <c r="AR90" i="8"/>
  <c r="E1144" i="8" s="1"/>
  <c r="AR173" i="8"/>
  <c r="E1221" i="8" s="1"/>
  <c r="AR171" i="8"/>
  <c r="E1219" i="8" s="1"/>
  <c r="AR170" i="8"/>
  <c r="E1218" i="8" s="1"/>
  <c r="AR169" i="8"/>
  <c r="E1217" i="8" s="1"/>
  <c r="AR168" i="8"/>
  <c r="E1216" i="8" s="1"/>
  <c r="AR167" i="8"/>
  <c r="E1215" i="8" s="1"/>
  <c r="AR165" i="8"/>
  <c r="E1213" i="8" s="1"/>
  <c r="AR164" i="8"/>
  <c r="E1212" i="8" s="1"/>
  <c r="AR163" i="8"/>
  <c r="E1211" i="8" s="1"/>
  <c r="AR162" i="8"/>
  <c r="E1210" i="8" s="1"/>
  <c r="AR161" i="8"/>
  <c r="E1209" i="8" s="1"/>
  <c r="AR56" i="8"/>
  <c r="E1116" i="8" s="1"/>
  <c r="AR54" i="8"/>
  <c r="E1114" i="8" s="1"/>
  <c r="AR53" i="8"/>
  <c r="E1113" i="8" s="1"/>
  <c r="AR52" i="8"/>
  <c r="E1112" i="8" s="1"/>
  <c r="AR28" i="8"/>
  <c r="E1092" i="8" s="1"/>
  <c r="AR32" i="8"/>
  <c r="E1096" i="8" s="1"/>
  <c r="G1112" i="8" l="1"/>
  <c r="H1112" i="8"/>
  <c r="I1112" i="8"/>
  <c r="F1112" i="8"/>
  <c r="F1218" i="8"/>
  <c r="I1218" i="8"/>
  <c r="G1218" i="8"/>
  <c r="H1218" i="8"/>
  <c r="F1153" i="8"/>
  <c r="H1153" i="8"/>
  <c r="G1153" i="8"/>
  <c r="I1153" i="8"/>
  <c r="F1210" i="8"/>
  <c r="G1210" i="8"/>
  <c r="H1210" i="8"/>
  <c r="I1210" i="8"/>
  <c r="F1215" i="8"/>
  <c r="H1215" i="8"/>
  <c r="G1215" i="8"/>
  <c r="I1215" i="8"/>
  <c r="F1219" i="8"/>
  <c r="I1219" i="8"/>
  <c r="G1219" i="8"/>
  <c r="H1219" i="8"/>
  <c r="F1146" i="8"/>
  <c r="I1146" i="8"/>
  <c r="G1146" i="8"/>
  <c r="H1146" i="8"/>
  <c r="F1150" i="8"/>
  <c r="I1150" i="8"/>
  <c r="G1150" i="8"/>
  <c r="H1150" i="8"/>
  <c r="F1154" i="8"/>
  <c r="I1154" i="8"/>
  <c r="H1154" i="8"/>
  <c r="G1154" i="8"/>
  <c r="F1209" i="8"/>
  <c r="I1209" i="8"/>
  <c r="H1209" i="8"/>
  <c r="G1209" i="8"/>
  <c r="F1145" i="8"/>
  <c r="H1145" i="8"/>
  <c r="I1145" i="8"/>
  <c r="G1145" i="8"/>
  <c r="G1113" i="8"/>
  <c r="I1113" i="8"/>
  <c r="F1113" i="8"/>
  <c r="H1113" i="8"/>
  <c r="G1096" i="8"/>
  <c r="I1096" i="8"/>
  <c r="F1096" i="8"/>
  <c r="H1096" i="8"/>
  <c r="G1114" i="8"/>
  <c r="H1114" i="8"/>
  <c r="I1114" i="8"/>
  <c r="F1114" i="8"/>
  <c r="F1211" i="8"/>
  <c r="H1211" i="8"/>
  <c r="I1211" i="8"/>
  <c r="G1211" i="8"/>
  <c r="F1216" i="8"/>
  <c r="G1216" i="8"/>
  <c r="H1216" i="8"/>
  <c r="I1216" i="8"/>
  <c r="F1221" i="8"/>
  <c r="H1221" i="8"/>
  <c r="I1221" i="8"/>
  <c r="G1221" i="8"/>
  <c r="F1147" i="8"/>
  <c r="H1147" i="8"/>
  <c r="G1147" i="8"/>
  <c r="I1147" i="8"/>
  <c r="F1151" i="8"/>
  <c r="G1151" i="8"/>
  <c r="I1151" i="8"/>
  <c r="H1151" i="8"/>
  <c r="F1155" i="8"/>
  <c r="G1155" i="8"/>
  <c r="H1155" i="8"/>
  <c r="I1155" i="8"/>
  <c r="F1213" i="8"/>
  <c r="H1213" i="8"/>
  <c r="G1213" i="8"/>
  <c r="I1213" i="8"/>
  <c r="F1149" i="8"/>
  <c r="H1149" i="8"/>
  <c r="G1149" i="8"/>
  <c r="I1149" i="8"/>
  <c r="G1092" i="8"/>
  <c r="I1092" i="8"/>
  <c r="F1092" i="8"/>
  <c r="H1092" i="8"/>
  <c r="G1116" i="8"/>
  <c r="H1116" i="8"/>
  <c r="F1116" i="8"/>
  <c r="I1116" i="8"/>
  <c r="F1212" i="8"/>
  <c r="I1212" i="8"/>
  <c r="G1212" i="8"/>
  <c r="H1212" i="8"/>
  <c r="F1217" i="8"/>
  <c r="H1217" i="8"/>
  <c r="G1217" i="8"/>
  <c r="I1217" i="8"/>
  <c r="I1144" i="8"/>
  <c r="H1144" i="8"/>
  <c r="G1144" i="8"/>
  <c r="F1144" i="8"/>
  <c r="F1148" i="8"/>
  <c r="G1148" i="8"/>
  <c r="H1148" i="8"/>
  <c r="I1148" i="8"/>
  <c r="F1152" i="8"/>
  <c r="G1152" i="8"/>
  <c r="I1152" i="8"/>
  <c r="H1152" i="8"/>
  <c r="F1156" i="8"/>
  <c r="G1156" i="8"/>
  <c r="H1156" i="8"/>
  <c r="I1156" i="8"/>
  <c r="AR160" i="8"/>
  <c r="E1208" i="8" s="1"/>
  <c r="AR159" i="8"/>
  <c r="E1207" i="8" s="1"/>
  <c r="AR155" i="8"/>
  <c r="E1203" i="8" s="1"/>
  <c r="AR154" i="8"/>
  <c r="E1202" i="8" s="1"/>
  <c r="AR150" i="8"/>
  <c r="E1198" i="8" s="1"/>
  <c r="AR149" i="8"/>
  <c r="E1197" i="8" s="1"/>
  <c r="AR148" i="8"/>
  <c r="E1196" i="8" s="1"/>
  <c r="AR147" i="8"/>
  <c r="E1195" i="8" s="1"/>
  <c r="AR74" i="8"/>
  <c r="E1131" i="8" s="1"/>
  <c r="AR156" i="8"/>
  <c r="E1204" i="8" s="1"/>
  <c r="AR73" i="8"/>
  <c r="E1130" i="8" s="1"/>
  <c r="AR71" i="8"/>
  <c r="E1128" i="8" s="1"/>
  <c r="AR70" i="8"/>
  <c r="E1127" i="8" s="1"/>
  <c r="AR64" i="8"/>
  <c r="E1121" i="8" s="1"/>
  <c r="AR172" i="8"/>
  <c r="E1220" i="8" s="1"/>
  <c r="AR166" i="8"/>
  <c r="E1214" i="8" s="1"/>
  <c r="AR152" i="8"/>
  <c r="E1200" i="8" s="1"/>
  <c r="AR151" i="8"/>
  <c r="E1199" i="8" s="1"/>
  <c r="AR158" i="8"/>
  <c r="E1206" i="8" s="1"/>
  <c r="AR157" i="8"/>
  <c r="E1205" i="8" s="1"/>
  <c r="AR153" i="8"/>
  <c r="E1201" i="8" s="1"/>
  <c r="F1128" i="8" l="1"/>
  <c r="G1128" i="8"/>
  <c r="H1128" i="8"/>
  <c r="I1128" i="8"/>
  <c r="G1130" i="8"/>
  <c r="I1130" i="8"/>
  <c r="F1130" i="8"/>
  <c r="H1130" i="8"/>
  <c r="F1196" i="8"/>
  <c r="I1196" i="8"/>
  <c r="G1196" i="8"/>
  <c r="H1196" i="8"/>
  <c r="F1203" i="8"/>
  <c r="H1203" i="8"/>
  <c r="G1203" i="8"/>
  <c r="I1203" i="8"/>
  <c r="F1205" i="8"/>
  <c r="G1205" i="8"/>
  <c r="H1205" i="8"/>
  <c r="I1205" i="8"/>
  <c r="F1202" i="8"/>
  <c r="G1202" i="8"/>
  <c r="I1202" i="8"/>
  <c r="H1202" i="8"/>
  <c r="F1206" i="8"/>
  <c r="G1206" i="8"/>
  <c r="H1206" i="8"/>
  <c r="I1206" i="8"/>
  <c r="F1121" i="8"/>
  <c r="H1121" i="8"/>
  <c r="G1121" i="8"/>
  <c r="I1121" i="8"/>
  <c r="F1197" i="8"/>
  <c r="H1197" i="8"/>
  <c r="I1197" i="8"/>
  <c r="G1197" i="8"/>
  <c r="F1207" i="8"/>
  <c r="H1207" i="8"/>
  <c r="G1207" i="8"/>
  <c r="I1207" i="8"/>
  <c r="F1214" i="8"/>
  <c r="G1214" i="8"/>
  <c r="H1214" i="8"/>
  <c r="I1214" i="8"/>
  <c r="I1195" i="8"/>
  <c r="F1195" i="8"/>
  <c r="G1195" i="8"/>
  <c r="H1195" i="8"/>
  <c r="F1220" i="8"/>
  <c r="G1220" i="8"/>
  <c r="H1220" i="8"/>
  <c r="I1220" i="8"/>
  <c r="F1199" i="8"/>
  <c r="H1199" i="8"/>
  <c r="G1199" i="8"/>
  <c r="I1199" i="8"/>
  <c r="F1204" i="8"/>
  <c r="I1204" i="8"/>
  <c r="H1204" i="8"/>
  <c r="G1204" i="8"/>
  <c r="F1201" i="8"/>
  <c r="G1201" i="8"/>
  <c r="H1201" i="8"/>
  <c r="I1201" i="8"/>
  <c r="F1200" i="8"/>
  <c r="I1200" i="8"/>
  <c r="G1200" i="8"/>
  <c r="H1200" i="8"/>
  <c r="F1127" i="8"/>
  <c r="I1127" i="8"/>
  <c r="H1127" i="8"/>
  <c r="G1127" i="8"/>
  <c r="G1131" i="8"/>
  <c r="H1131" i="8"/>
  <c r="I1131" i="8"/>
  <c r="F1131" i="8"/>
  <c r="F1198" i="8"/>
  <c r="G1198" i="8"/>
  <c r="H1198" i="8"/>
  <c r="I1198" i="8"/>
  <c r="F1208" i="8"/>
  <c r="I1208" i="8"/>
  <c r="G1208" i="8"/>
  <c r="H1208" i="8"/>
  <c r="V202" i="8"/>
  <c r="E998" i="8" s="1"/>
  <c r="V201" i="8"/>
  <c r="E997" i="8" s="1"/>
  <c r="V200" i="8"/>
  <c r="E996" i="8" s="1"/>
  <c r="V199" i="8"/>
  <c r="E995" i="8" s="1"/>
  <c r="V198" i="8"/>
  <c r="E994" i="8" s="1"/>
  <c r="V197" i="8"/>
  <c r="E993" i="8" s="1"/>
  <c r="V196" i="8"/>
  <c r="E992" i="8" s="1"/>
  <c r="V195" i="8"/>
  <c r="E991" i="8" s="1"/>
  <c r="V194" i="8"/>
  <c r="E990" i="8" s="1"/>
  <c r="V193" i="8"/>
  <c r="E989" i="8" s="1"/>
  <c r="V192" i="8"/>
  <c r="E988" i="8" s="1"/>
  <c r="V191" i="8"/>
  <c r="E987" i="8" s="1"/>
  <c r="V190" i="8"/>
  <c r="E986" i="8" s="1"/>
  <c r="V189" i="8"/>
  <c r="E985" i="8" s="1"/>
  <c r="V188" i="8"/>
  <c r="E984" i="8" s="1"/>
  <c r="V187" i="8"/>
  <c r="E983" i="8" s="1"/>
  <c r="V186" i="8"/>
  <c r="E982" i="8" s="1"/>
  <c r="V185" i="8"/>
  <c r="E981" i="8" s="1"/>
  <c r="V184" i="8"/>
  <c r="E980" i="8" s="1"/>
  <c r="F987" i="8" l="1"/>
  <c r="I987" i="8"/>
  <c r="G987" i="8"/>
  <c r="H987" i="8"/>
  <c r="F991" i="8"/>
  <c r="I991" i="8"/>
  <c r="G991" i="8"/>
  <c r="H991" i="8"/>
  <c r="F995" i="8"/>
  <c r="G995" i="8"/>
  <c r="H995" i="8"/>
  <c r="I995" i="8"/>
  <c r="F988" i="8"/>
  <c r="G988" i="8"/>
  <c r="H988" i="8"/>
  <c r="I988" i="8"/>
  <c r="F996" i="8"/>
  <c r="I996" i="8"/>
  <c r="G996" i="8"/>
  <c r="H996" i="8"/>
  <c r="F980" i="8"/>
  <c r="I980" i="8"/>
  <c r="G980" i="8"/>
  <c r="H980" i="8"/>
  <c r="F992" i="8"/>
  <c r="G992" i="8"/>
  <c r="H992" i="8"/>
  <c r="I992" i="8"/>
  <c r="F981" i="8"/>
  <c r="G981" i="8"/>
  <c r="H981" i="8"/>
  <c r="I981" i="8"/>
  <c r="F985" i="8"/>
  <c r="G985" i="8"/>
  <c r="H985" i="8"/>
  <c r="I985" i="8"/>
  <c r="F989" i="8"/>
  <c r="G989" i="8"/>
  <c r="H989" i="8"/>
  <c r="I989" i="8"/>
  <c r="F993" i="8"/>
  <c r="G993" i="8"/>
  <c r="H993" i="8"/>
  <c r="I993" i="8"/>
  <c r="F997" i="8"/>
  <c r="G997" i="8"/>
  <c r="H997" i="8"/>
  <c r="I997" i="8"/>
  <c r="F983" i="8"/>
  <c r="G983" i="8"/>
  <c r="H983" i="8"/>
  <c r="I983" i="8"/>
  <c r="F984" i="8"/>
  <c r="G984" i="8"/>
  <c r="H984" i="8"/>
  <c r="I984" i="8"/>
  <c r="F982" i="8"/>
  <c r="G982" i="8"/>
  <c r="I982" i="8"/>
  <c r="H982" i="8"/>
  <c r="F986" i="8"/>
  <c r="G986" i="8"/>
  <c r="H986" i="8"/>
  <c r="I986" i="8"/>
  <c r="F990" i="8"/>
  <c r="G990" i="8"/>
  <c r="H990" i="8"/>
  <c r="I990" i="8"/>
  <c r="F994" i="8"/>
  <c r="I994" i="8"/>
  <c r="G994" i="8"/>
  <c r="H994" i="8"/>
  <c r="F998" i="8"/>
  <c r="I998" i="8"/>
  <c r="G998" i="8"/>
  <c r="H998" i="8"/>
  <c r="AJ103" i="8"/>
  <c r="AJ104" i="8"/>
  <c r="AG103" i="8"/>
  <c r="AD103" i="8"/>
  <c r="AG104" i="8"/>
  <c r="AJ107" i="8"/>
  <c r="AD88" i="8"/>
  <c r="AD109" i="8"/>
  <c r="AJ109" i="8"/>
  <c r="AG109" i="8"/>
  <c r="AJ106" i="8"/>
  <c r="AJ105" i="8"/>
  <c r="AG106" i="8"/>
  <c r="AJ108" i="8"/>
  <c r="AJ110" i="8"/>
  <c r="AD104" i="8"/>
  <c r="AG110" i="8"/>
  <c r="AG105" i="8"/>
  <c r="AG107" i="8"/>
  <c r="AD110" i="8"/>
  <c r="AG108" i="8"/>
  <c r="AD105" i="8"/>
  <c r="AJ98" i="8"/>
  <c r="AG98" i="8"/>
  <c r="AJ92" i="8"/>
  <c r="AJ88" i="8"/>
  <c r="AD108" i="8"/>
  <c r="AD107" i="8"/>
  <c r="AD106" i="8"/>
  <c r="AJ90" i="8"/>
  <c r="AG92" i="8"/>
  <c r="AG90" i="8"/>
  <c r="AJ86" i="8"/>
  <c r="AG86" i="8"/>
  <c r="AG88" i="8"/>
  <c r="AD98" i="8"/>
  <c r="AD90" i="8"/>
  <c r="AJ96" i="8"/>
  <c r="AD92" i="8"/>
  <c r="AG96" i="8"/>
  <c r="AD86" i="8"/>
  <c r="AJ95" i="8"/>
  <c r="AD96" i="8"/>
  <c r="AJ87" i="8"/>
  <c r="AG95" i="8"/>
  <c r="AG87" i="8"/>
  <c r="AJ93" i="8"/>
  <c r="AJ97" i="8"/>
  <c r="AG97" i="8"/>
  <c r="AD87" i="8"/>
  <c r="AK109" i="8" l="1"/>
  <c r="E1079" i="8" s="1"/>
  <c r="AK92" i="8"/>
  <c r="E1065" i="8" s="1"/>
  <c r="AK108" i="8"/>
  <c r="E1078" i="8" s="1"/>
  <c r="AK87" i="8"/>
  <c r="E1060" i="8" s="1"/>
  <c r="AK105" i="8"/>
  <c r="E1075" i="8" s="1"/>
  <c r="AK98" i="8"/>
  <c r="E1071" i="8" s="1"/>
  <c r="AK106" i="8"/>
  <c r="E1076" i="8" s="1"/>
  <c r="AK110" i="8"/>
  <c r="E1080" i="8" s="1"/>
  <c r="AK104" i="8"/>
  <c r="E1074" i="8" s="1"/>
  <c r="AK107" i="8"/>
  <c r="E1077" i="8" s="1"/>
  <c r="AK90" i="8"/>
  <c r="E1063" i="8" s="1"/>
  <c r="AK86" i="8"/>
  <c r="E1059" i="8" s="1"/>
  <c r="AK96" i="8"/>
  <c r="E1069" i="8" s="1"/>
  <c r="AK88" i="8"/>
  <c r="E1061" i="8" s="1"/>
  <c r="AK103" i="8"/>
  <c r="E1073" i="8" s="1"/>
  <c r="G1059" i="8" l="1"/>
  <c r="F1059" i="8"/>
  <c r="I1059" i="8"/>
  <c r="H1059" i="8"/>
  <c r="H1073" i="8"/>
  <c r="I1073" i="8"/>
  <c r="G1073" i="8"/>
  <c r="F1073" i="8"/>
  <c r="G1078" i="8"/>
  <c r="F1078" i="8"/>
  <c r="H1078" i="8"/>
  <c r="I1078" i="8"/>
  <c r="G1080" i="8"/>
  <c r="I1080" i="8"/>
  <c r="F1080" i="8"/>
  <c r="H1080" i="8"/>
  <c r="G1076" i="8"/>
  <c r="I1076" i="8"/>
  <c r="F1076" i="8"/>
  <c r="H1076" i="8"/>
  <c r="G1065" i="8"/>
  <c r="I1065" i="8"/>
  <c r="F1065" i="8"/>
  <c r="H1065" i="8"/>
  <c r="G1060" i="8"/>
  <c r="H1060" i="8"/>
  <c r="F1060" i="8"/>
  <c r="I1060" i="8"/>
  <c r="G1063" i="8"/>
  <c r="F1063" i="8"/>
  <c r="H1063" i="8"/>
  <c r="I1063" i="8"/>
  <c r="G1061" i="8"/>
  <c r="I1061" i="8"/>
  <c r="H1061" i="8"/>
  <c r="F1061" i="8"/>
  <c r="G1077" i="8"/>
  <c r="H1077" i="8"/>
  <c r="I1077" i="8"/>
  <c r="F1077" i="8"/>
  <c r="G1071" i="8"/>
  <c r="F1071" i="8"/>
  <c r="H1071" i="8"/>
  <c r="I1071" i="8"/>
  <c r="G1069" i="8"/>
  <c r="I1069" i="8"/>
  <c r="F1069" i="8"/>
  <c r="H1069" i="8"/>
  <c r="G1074" i="8"/>
  <c r="F1074" i="8"/>
  <c r="H1074" i="8"/>
  <c r="I1074" i="8"/>
  <c r="G1075" i="8"/>
  <c r="H1075" i="8"/>
  <c r="I1075" i="8"/>
  <c r="F1075" i="8"/>
  <c r="G1079" i="8"/>
  <c r="H1079" i="8"/>
  <c r="F1079" i="8"/>
  <c r="I1079" i="8"/>
  <c r="AD97" i="8"/>
  <c r="AK97" i="8" s="1"/>
  <c r="E1070" i="8" s="1"/>
  <c r="AD95" i="8"/>
  <c r="AK95" i="8" s="1"/>
  <c r="E1068" i="8" s="1"/>
  <c r="AG93" i="8"/>
  <c r="AJ94" i="8"/>
  <c r="AJ85" i="8"/>
  <c r="AJ91" i="8"/>
  <c r="AG91" i="8"/>
  <c r="AG85" i="8"/>
  <c r="AD85" i="8"/>
  <c r="AD91" i="8"/>
  <c r="AJ89" i="8"/>
  <c r="AG89" i="8"/>
  <c r="AG94" i="8"/>
  <c r="G1068" i="8" l="1"/>
  <c r="H1068" i="8"/>
  <c r="I1068" i="8"/>
  <c r="F1068" i="8"/>
  <c r="G1070" i="8"/>
  <c r="H1070" i="8"/>
  <c r="I1070" i="8"/>
  <c r="F1070" i="8"/>
  <c r="AK91" i="8"/>
  <c r="E1064" i="8" s="1"/>
  <c r="AK85" i="8"/>
  <c r="E1058" i="8" s="1"/>
  <c r="AD94" i="8"/>
  <c r="AK94" i="8" s="1"/>
  <c r="E1067" i="8" s="1"/>
  <c r="AD93" i="8"/>
  <c r="AK93" i="8" s="1"/>
  <c r="E1066" i="8" s="1"/>
  <c r="AD89" i="8"/>
  <c r="AK89" i="8" s="1"/>
  <c r="E1062" i="8" s="1"/>
  <c r="AJ80" i="8"/>
  <c r="AG80" i="8"/>
  <c r="AD80" i="8"/>
  <c r="AJ79" i="8"/>
  <c r="AG79" i="8"/>
  <c r="AD79" i="8"/>
  <c r="AJ78" i="8"/>
  <c r="AG78" i="8"/>
  <c r="AD78" i="8"/>
  <c r="AJ77" i="8"/>
  <c r="AG77" i="8"/>
  <c r="AD77" i="8"/>
  <c r="AJ76" i="8"/>
  <c r="AG76" i="8"/>
  <c r="AD76" i="8"/>
  <c r="AJ75" i="8"/>
  <c r="AG75" i="8"/>
  <c r="AD75" i="8"/>
  <c r="AJ74" i="8"/>
  <c r="AG74" i="8"/>
  <c r="AD74" i="8"/>
  <c r="AJ73" i="8"/>
  <c r="AG73" i="8"/>
  <c r="AD73" i="8"/>
  <c r="AJ72" i="8"/>
  <c r="AG72" i="8"/>
  <c r="AD72" i="8"/>
  <c r="AJ71" i="8"/>
  <c r="AG71" i="8"/>
  <c r="AD71" i="8"/>
  <c r="AJ70" i="8"/>
  <c r="AG70" i="8"/>
  <c r="AD70" i="8"/>
  <c r="AJ69" i="8"/>
  <c r="AG69" i="8"/>
  <c r="AD69" i="8"/>
  <c r="AJ68" i="8"/>
  <c r="AG68" i="8"/>
  <c r="AD68" i="8"/>
  <c r="AJ67" i="8"/>
  <c r="AG67" i="8"/>
  <c r="AD67" i="8"/>
  <c r="AJ66" i="8"/>
  <c r="AG66" i="8"/>
  <c r="AD66" i="8"/>
  <c r="AJ65" i="8"/>
  <c r="AG65" i="8"/>
  <c r="AD65" i="8"/>
  <c r="AJ64" i="8"/>
  <c r="AG64" i="8"/>
  <c r="AD64" i="8"/>
  <c r="AJ63" i="8"/>
  <c r="AG63" i="8"/>
  <c r="AD63" i="8"/>
  <c r="AJ62" i="8"/>
  <c r="AG62" i="8"/>
  <c r="AD62" i="8"/>
  <c r="G1066" i="8" l="1"/>
  <c r="I1066" i="8"/>
  <c r="F1066" i="8"/>
  <c r="H1066" i="8"/>
  <c r="G1067" i="8"/>
  <c r="F1067" i="8"/>
  <c r="H1067" i="8"/>
  <c r="I1067" i="8"/>
  <c r="H1058" i="8"/>
  <c r="G1058" i="8"/>
  <c r="I1058" i="8"/>
  <c r="F1058" i="8"/>
  <c r="G1062" i="8"/>
  <c r="F1062" i="8"/>
  <c r="H1062" i="8"/>
  <c r="I1062" i="8"/>
  <c r="G1064" i="8"/>
  <c r="H1064" i="8"/>
  <c r="F1064" i="8"/>
  <c r="I1064" i="8"/>
  <c r="AK64" i="8"/>
  <c r="E1040" i="8" s="1"/>
  <c r="AK68" i="8"/>
  <c r="E1044" i="8" s="1"/>
  <c r="AK72" i="8"/>
  <c r="E1048" i="8" s="1"/>
  <c r="AK76" i="8"/>
  <c r="E1052" i="8" s="1"/>
  <c r="AK80" i="8"/>
  <c r="E1056" i="8" s="1"/>
  <c r="AK63" i="8"/>
  <c r="E1039" i="8" s="1"/>
  <c r="AK67" i="8"/>
  <c r="E1043" i="8" s="1"/>
  <c r="AK71" i="8"/>
  <c r="E1047" i="8" s="1"/>
  <c r="AK75" i="8"/>
  <c r="E1051" i="8" s="1"/>
  <c r="AK79" i="8"/>
  <c r="E1055" i="8" s="1"/>
  <c r="AK62" i="8"/>
  <c r="E1038" i="8" s="1"/>
  <c r="AK66" i="8"/>
  <c r="E1042" i="8" s="1"/>
  <c r="AK70" i="8"/>
  <c r="E1046" i="8" s="1"/>
  <c r="AK74" i="8"/>
  <c r="E1050" i="8" s="1"/>
  <c r="AK78" i="8"/>
  <c r="E1054" i="8" s="1"/>
  <c r="AK65" i="8"/>
  <c r="E1041" i="8" s="1"/>
  <c r="AK69" i="8"/>
  <c r="E1045" i="8" s="1"/>
  <c r="AK73" i="8"/>
  <c r="E1049" i="8" s="1"/>
  <c r="AK77" i="8"/>
  <c r="E1053" i="8" s="1"/>
  <c r="AJ42" i="8"/>
  <c r="G1041" i="8" l="1"/>
  <c r="F1041" i="8"/>
  <c r="I1041" i="8"/>
  <c r="H1041" i="8"/>
  <c r="G1047" i="8"/>
  <c r="I1047" i="8"/>
  <c r="F1047" i="8"/>
  <c r="H1047" i="8"/>
  <c r="G1054" i="8"/>
  <c r="H1054" i="8"/>
  <c r="F1054" i="8"/>
  <c r="I1054" i="8"/>
  <c r="G1043" i="8"/>
  <c r="I1043" i="8"/>
  <c r="H1043" i="8"/>
  <c r="F1043" i="8"/>
  <c r="G1048" i="8"/>
  <c r="I1048" i="8"/>
  <c r="F1048" i="8"/>
  <c r="H1048" i="8"/>
  <c r="G1042" i="8"/>
  <c r="H1042" i="8"/>
  <c r="F1042" i="8"/>
  <c r="I1042" i="8"/>
  <c r="G1053" i="8"/>
  <c r="F1053" i="8"/>
  <c r="H1053" i="8"/>
  <c r="I1053" i="8"/>
  <c r="G1050" i="8"/>
  <c r="H1050" i="8"/>
  <c r="I1050" i="8"/>
  <c r="F1050" i="8"/>
  <c r="G1044" i="8"/>
  <c r="F1044" i="8"/>
  <c r="H1044" i="8"/>
  <c r="I1044" i="8"/>
  <c r="G1052" i="8"/>
  <c r="H1052" i="8"/>
  <c r="I1052" i="8"/>
  <c r="F1052" i="8"/>
  <c r="H1038" i="8"/>
  <c r="I1038" i="8"/>
  <c r="F1038" i="8"/>
  <c r="G1038" i="8"/>
  <c r="G1049" i="8"/>
  <c r="F1049" i="8"/>
  <c r="H1049" i="8"/>
  <c r="I1049" i="8"/>
  <c r="G1055" i="8"/>
  <c r="I1055" i="8"/>
  <c r="F1055" i="8"/>
  <c r="H1055" i="8"/>
  <c r="G1039" i="8"/>
  <c r="I1039" i="8"/>
  <c r="F1039" i="8"/>
  <c r="H1039" i="8"/>
  <c r="G1045" i="8"/>
  <c r="F1045" i="8"/>
  <c r="H1045" i="8"/>
  <c r="I1045" i="8"/>
  <c r="G1046" i="8"/>
  <c r="H1046" i="8"/>
  <c r="F1046" i="8"/>
  <c r="I1046" i="8"/>
  <c r="G1051" i="8"/>
  <c r="I1051" i="8"/>
  <c r="F1051" i="8"/>
  <c r="H1051" i="8"/>
  <c r="G1056" i="8"/>
  <c r="F1056" i="8"/>
  <c r="H1056" i="8"/>
  <c r="I1056" i="8"/>
  <c r="G1040" i="8"/>
  <c r="F1040" i="8"/>
  <c r="H1040" i="8"/>
  <c r="I1040" i="8"/>
  <c r="AJ43" i="8"/>
  <c r="AJ56" i="8"/>
  <c r="AG56" i="8"/>
  <c r="AJ20" i="8" l="1"/>
  <c r="AJ55" i="8"/>
  <c r="AG53" i="8"/>
  <c r="AG55" i="8" l="1"/>
  <c r="AJ54" i="8"/>
  <c r="AJ32" i="8"/>
  <c r="AJ30" i="8"/>
  <c r="AD56" i="8"/>
  <c r="AK56" i="8" s="1"/>
  <c r="E1036" i="8" s="1"/>
  <c r="AG54" i="8"/>
  <c r="AG32" i="8"/>
  <c r="AG30" i="8"/>
  <c r="AD55" i="8"/>
  <c r="AK55" i="8" s="1"/>
  <c r="E1035" i="8" s="1"/>
  <c r="AD54" i="8"/>
  <c r="AK54" i="8" s="1"/>
  <c r="E1034" i="8" s="1"/>
  <c r="AJ52" i="8"/>
  <c r="AJ28" i="8"/>
  <c r="AD32" i="8"/>
  <c r="AD30" i="8"/>
  <c r="AG28" i="8"/>
  <c r="AG52" i="8"/>
  <c r="AD52" i="8"/>
  <c r="AG43" i="8"/>
  <c r="AG42" i="8"/>
  <c r="AJ53" i="8"/>
  <c r="AJ40" i="8"/>
  <c r="AJ50" i="8"/>
  <c r="AJ49" i="8"/>
  <c r="AJ51" i="8"/>
  <c r="AG50" i="8"/>
  <c r="AJ48" i="8"/>
  <c r="AD28" i="8"/>
  <c r="AJ26" i="8"/>
  <c r="AJ24" i="8"/>
  <c r="AJ22" i="8"/>
  <c r="AJ47" i="8"/>
  <c r="AJ46" i="8"/>
  <c r="AG46" i="8"/>
  <c r="AG20" i="8"/>
  <c r="AG26" i="8"/>
  <c r="AG24" i="8"/>
  <c r="AG22" i="8"/>
  <c r="AJ41" i="8"/>
  <c r="AG40" i="8"/>
  <c r="AJ39" i="8"/>
  <c r="AJ38" i="8"/>
  <c r="AG41" i="8"/>
  <c r="AG39" i="8"/>
  <c r="AG38" i="8"/>
  <c r="AJ37" i="8"/>
  <c r="AJ36" i="8"/>
  <c r="AJ35" i="8"/>
  <c r="AD26" i="8"/>
  <c r="AD24" i="8"/>
  <c r="AJ23" i="8"/>
  <c r="AD22" i="8"/>
  <c r="AJ21" i="8"/>
  <c r="G1034" i="8" l="1"/>
  <c r="I1034" i="8"/>
  <c r="F1034" i="8"/>
  <c r="H1034" i="8"/>
  <c r="G1035" i="8"/>
  <c r="F1035" i="8"/>
  <c r="H1035" i="8"/>
  <c r="I1035" i="8"/>
  <c r="G1036" i="8"/>
  <c r="H1036" i="8"/>
  <c r="I1036" i="8"/>
  <c r="F1036" i="8"/>
  <c r="AK22" i="8"/>
  <c r="AK26" i="8"/>
  <c r="E1006" i="8" s="1"/>
  <c r="AK28" i="8"/>
  <c r="E1008" i="8" s="1"/>
  <c r="AK30" i="8"/>
  <c r="E1010" i="8" s="1"/>
  <c r="AK24" i="8"/>
  <c r="E1004" i="8" s="1"/>
  <c r="AK52" i="8"/>
  <c r="E1032" i="8" s="1"/>
  <c r="AK32" i="8"/>
  <c r="E1012" i="8" s="1"/>
  <c r="AD43" i="8"/>
  <c r="AK43" i="8" s="1"/>
  <c r="E1023" i="8" s="1"/>
  <c r="AD42" i="8"/>
  <c r="AK42" i="8" s="1"/>
  <c r="E1022" i="8" s="1"/>
  <c r="AD41" i="8"/>
  <c r="AK41" i="8" s="1"/>
  <c r="E1021" i="8" s="1"/>
  <c r="AD40" i="8"/>
  <c r="AK40" i="8" s="1"/>
  <c r="E1020" i="8" s="1"/>
  <c r="AD39" i="8"/>
  <c r="AK39" i="8" s="1"/>
  <c r="E1019" i="8" s="1"/>
  <c r="AD38" i="8"/>
  <c r="AK38" i="8" s="1"/>
  <c r="E1018" i="8" s="1"/>
  <c r="AD37" i="8"/>
  <c r="AD36" i="8"/>
  <c r="AD35" i="8"/>
  <c r="AJ31" i="8"/>
  <c r="AJ33" i="8"/>
  <c r="AJ34" i="8"/>
  <c r="AD46" i="8"/>
  <c r="AK46" i="8" s="1"/>
  <c r="E1026" i="8" s="1"/>
  <c r="AD53" i="8"/>
  <c r="AK53" i="8" s="1"/>
  <c r="E1033" i="8" s="1"/>
  <c r="AG51" i="8"/>
  <c r="AG49" i="8"/>
  <c r="AG48" i="8"/>
  <c r="AJ44" i="8"/>
  <c r="AJ45" i="8"/>
  <c r="AD51" i="8"/>
  <c r="AD50" i="8"/>
  <c r="AK50" i="8" s="1"/>
  <c r="E1030" i="8" s="1"/>
  <c r="AD49" i="8"/>
  <c r="AD48" i="8"/>
  <c r="AG47" i="8"/>
  <c r="AG44" i="8"/>
  <c r="AD47" i="8"/>
  <c r="AD44" i="8"/>
  <c r="AJ29" i="8"/>
  <c r="AJ27" i="8"/>
  <c r="AJ25" i="8"/>
  <c r="AG23" i="8"/>
  <c r="AG21" i="8"/>
  <c r="AG45" i="8"/>
  <c r="AD45" i="8"/>
  <c r="AG37" i="8"/>
  <c r="AG36" i="8"/>
  <c r="AG35" i="8"/>
  <c r="AG34" i="8"/>
  <c r="AG33" i="8"/>
  <c r="AG31" i="8"/>
  <c r="AG29" i="8"/>
  <c r="AG27" i="8"/>
  <c r="AG25" i="8"/>
  <c r="AD21" i="8"/>
  <c r="AK21" i="8" s="1"/>
  <c r="E1001" i="8" s="1"/>
  <c r="AD23" i="8"/>
  <c r="AD25" i="8"/>
  <c r="AD27" i="8"/>
  <c r="AD29" i="8"/>
  <c r="AD31" i="8"/>
  <c r="AD33" i="8"/>
  <c r="AD34" i="8"/>
  <c r="AD20" i="8"/>
  <c r="AK20" i="8" s="1"/>
  <c r="E1000" i="8" s="1"/>
  <c r="I1026" i="8" l="1"/>
  <c r="F1026" i="8"/>
  <c r="G1026" i="8"/>
  <c r="H1026" i="8"/>
  <c r="I1010" i="8"/>
  <c r="F1010" i="8"/>
  <c r="G1010" i="8"/>
  <c r="H1010" i="8"/>
  <c r="I1020" i="8"/>
  <c r="G1020" i="8"/>
  <c r="H1020" i="8"/>
  <c r="F1020" i="8"/>
  <c r="I1012" i="8"/>
  <c r="G1012" i="8"/>
  <c r="H1012" i="8"/>
  <c r="F1012" i="8"/>
  <c r="G1008" i="8"/>
  <c r="H1008" i="8"/>
  <c r="F1008" i="8"/>
  <c r="I1008" i="8"/>
  <c r="I1023" i="8"/>
  <c r="F1023" i="8"/>
  <c r="G1023" i="8"/>
  <c r="H1023" i="8"/>
  <c r="G1001" i="8"/>
  <c r="I1001" i="8"/>
  <c r="F1001" i="8"/>
  <c r="H1001" i="8"/>
  <c r="I1021" i="8"/>
  <c r="H1021" i="8"/>
  <c r="F1021" i="8"/>
  <c r="G1021" i="8"/>
  <c r="G1032" i="8"/>
  <c r="H1032" i="8"/>
  <c r="F1032" i="8"/>
  <c r="I1032" i="8"/>
  <c r="G1006" i="8"/>
  <c r="F1006" i="8"/>
  <c r="H1006" i="8"/>
  <c r="I1006" i="8"/>
  <c r="G1030" i="8"/>
  <c r="F1030" i="8"/>
  <c r="H1030" i="8"/>
  <c r="I1030" i="8"/>
  <c r="I1019" i="8"/>
  <c r="F1019" i="8"/>
  <c r="G1019" i="8"/>
  <c r="H1019" i="8"/>
  <c r="F1000" i="8"/>
  <c r="H1000" i="8"/>
  <c r="G1000" i="8"/>
  <c r="I1000" i="8"/>
  <c r="G1033" i="8"/>
  <c r="I1033" i="8"/>
  <c r="F1033" i="8"/>
  <c r="H1033" i="8"/>
  <c r="I1018" i="8"/>
  <c r="F1018" i="8"/>
  <c r="G1018" i="8"/>
  <c r="H1018" i="8"/>
  <c r="I1022" i="8"/>
  <c r="F1022" i="8"/>
  <c r="G1022" i="8"/>
  <c r="H1022" i="8"/>
  <c r="G1004" i="8"/>
  <c r="H1004" i="8"/>
  <c r="F1004" i="8"/>
  <c r="I1004" i="8"/>
  <c r="E1002" i="8"/>
  <c r="AK51" i="8"/>
  <c r="E1031" i="8" s="1"/>
  <c r="AK29" i="8"/>
  <c r="E1009" i="8" s="1"/>
  <c r="AK27" i="8"/>
  <c r="E1007" i="8" s="1"/>
  <c r="AK44" i="8"/>
  <c r="E1024" i="8" s="1"/>
  <c r="AK48" i="8"/>
  <c r="E1028" i="8" s="1"/>
  <c r="AK34" i="8"/>
  <c r="E1014" i="8" s="1"/>
  <c r="AK37" i="8"/>
  <c r="E1017" i="8" s="1"/>
  <c r="AK33" i="8"/>
  <c r="E1013" i="8" s="1"/>
  <c r="AK25" i="8"/>
  <c r="E1005" i="8" s="1"/>
  <c r="AK45" i="8"/>
  <c r="E1025" i="8" s="1"/>
  <c r="AK47" i="8"/>
  <c r="E1027" i="8" s="1"/>
  <c r="AK49" i="8"/>
  <c r="E1029" i="8" s="1"/>
  <c r="AK36" i="8"/>
  <c r="E1016" i="8" s="1"/>
  <c r="AK31" i="8"/>
  <c r="E1011" i="8" s="1"/>
  <c r="AK23" i="8"/>
  <c r="E1003" i="8" s="1"/>
  <c r="AK35" i="8"/>
  <c r="E1015" i="8" s="1"/>
  <c r="X152" i="8"/>
  <c r="E953" i="8" s="1"/>
  <c r="E954" i="8"/>
  <c r="X154" i="8"/>
  <c r="E955" i="8" s="1"/>
  <c r="X155" i="8"/>
  <c r="E956" i="8" s="1"/>
  <c r="X156" i="8"/>
  <c r="E957" i="8" s="1"/>
  <c r="X157" i="8"/>
  <c r="E958" i="8" s="1"/>
  <c r="X158" i="8"/>
  <c r="E959" i="8" s="1"/>
  <c r="X159" i="8"/>
  <c r="E960" i="8" s="1"/>
  <c r="X160" i="8"/>
  <c r="E961" i="8" s="1"/>
  <c r="X161" i="8"/>
  <c r="E962" i="8" s="1"/>
  <c r="X162" i="8"/>
  <c r="E963" i="8" s="1"/>
  <c r="X128" i="8"/>
  <c r="E929" i="8" s="1"/>
  <c r="X129" i="8"/>
  <c r="E930" i="8" s="1"/>
  <c r="X130" i="8"/>
  <c r="E931" i="8" s="1"/>
  <c r="X131" i="8"/>
  <c r="E932" i="8" s="1"/>
  <c r="X132" i="8"/>
  <c r="E933" i="8" s="1"/>
  <c r="X133" i="8"/>
  <c r="E934" i="8" s="1"/>
  <c r="X134" i="8"/>
  <c r="E935" i="8" s="1"/>
  <c r="X135" i="8"/>
  <c r="E936" i="8" s="1"/>
  <c r="X136" i="8"/>
  <c r="E937" i="8" s="1"/>
  <c r="X137" i="8"/>
  <c r="E938" i="8" s="1"/>
  <c r="X138" i="8"/>
  <c r="E939" i="8" s="1"/>
  <c r="X139" i="8"/>
  <c r="E940" i="8" s="1"/>
  <c r="X140" i="8"/>
  <c r="E941" i="8" s="1"/>
  <c r="X141" i="8"/>
  <c r="E942" i="8" s="1"/>
  <c r="X142" i="8"/>
  <c r="E943" i="8" s="1"/>
  <c r="X143" i="8"/>
  <c r="E944" i="8" s="1"/>
  <c r="X144" i="8"/>
  <c r="E945" i="8" s="1"/>
  <c r="X145" i="8"/>
  <c r="E946" i="8" s="1"/>
  <c r="X146" i="8"/>
  <c r="E947" i="8" s="1"/>
  <c r="X147" i="8"/>
  <c r="E948" i="8" s="1"/>
  <c r="X148" i="8"/>
  <c r="E949" i="8" s="1"/>
  <c r="X149" i="8"/>
  <c r="E950" i="8" s="1"/>
  <c r="X150" i="8"/>
  <c r="E951" i="8" s="1"/>
  <c r="X151" i="8"/>
  <c r="E952" i="8" s="1"/>
  <c r="X127" i="8"/>
  <c r="E928" i="8" s="1"/>
  <c r="I1027" i="8" l="1"/>
  <c r="F1027" i="8"/>
  <c r="G1027" i="8"/>
  <c r="H1027" i="8"/>
  <c r="I1011" i="8"/>
  <c r="F1011" i="8"/>
  <c r="G1011" i="8"/>
  <c r="H1011" i="8"/>
  <c r="I1025" i="8"/>
  <c r="H1025" i="8"/>
  <c r="F1025" i="8"/>
  <c r="G1025" i="8"/>
  <c r="I1014" i="8"/>
  <c r="F1014" i="8"/>
  <c r="G1014" i="8"/>
  <c r="H1014" i="8"/>
  <c r="G1009" i="8"/>
  <c r="I1009" i="8"/>
  <c r="H1009" i="8"/>
  <c r="F1009" i="8"/>
  <c r="I1017" i="8"/>
  <c r="H1017" i="8"/>
  <c r="F1017" i="8"/>
  <c r="G1017" i="8"/>
  <c r="I1016" i="8"/>
  <c r="G1016" i="8"/>
  <c r="H1016" i="8"/>
  <c r="F1016" i="8"/>
  <c r="G1005" i="8"/>
  <c r="I1005" i="8"/>
  <c r="F1005" i="8"/>
  <c r="H1005" i="8"/>
  <c r="G1028" i="8"/>
  <c r="H1028" i="8"/>
  <c r="F1028" i="8"/>
  <c r="I1028" i="8"/>
  <c r="G1031" i="8"/>
  <c r="F1031" i="8"/>
  <c r="H1031" i="8"/>
  <c r="I1031" i="8"/>
  <c r="G1003" i="8"/>
  <c r="F1003" i="8"/>
  <c r="H1003" i="8"/>
  <c r="I1003" i="8"/>
  <c r="G1007" i="8"/>
  <c r="F1007" i="8"/>
  <c r="I1007" i="8"/>
  <c r="H1007" i="8"/>
  <c r="I1015" i="8"/>
  <c r="F1015" i="8"/>
  <c r="G1015" i="8"/>
  <c r="H1015" i="8"/>
  <c r="G1029" i="8"/>
  <c r="I1029" i="8"/>
  <c r="H1029" i="8"/>
  <c r="F1029" i="8"/>
  <c r="I1013" i="8"/>
  <c r="H1013" i="8"/>
  <c r="F1013" i="8"/>
  <c r="G1013" i="8"/>
  <c r="I1024" i="8"/>
  <c r="G1024" i="8"/>
  <c r="H1024" i="8"/>
  <c r="F1024" i="8"/>
  <c r="G1002" i="8"/>
  <c r="H1002" i="8"/>
  <c r="I1002" i="8"/>
  <c r="F1002" i="8"/>
  <c r="F944" i="8"/>
  <c r="G944" i="8"/>
  <c r="H944" i="8"/>
  <c r="I944" i="8"/>
  <c r="F940" i="8"/>
  <c r="G940" i="8"/>
  <c r="H940" i="8"/>
  <c r="I940" i="8"/>
  <c r="F936" i="8"/>
  <c r="G936" i="8"/>
  <c r="H936" i="8"/>
  <c r="I936" i="8"/>
  <c r="F932" i="8"/>
  <c r="G932" i="8"/>
  <c r="H932" i="8"/>
  <c r="I932" i="8"/>
  <c r="F963" i="8"/>
  <c r="G963" i="8"/>
  <c r="H963" i="8"/>
  <c r="I963" i="8"/>
  <c r="F959" i="8"/>
  <c r="G959" i="8"/>
  <c r="H959" i="8"/>
  <c r="I959" i="8"/>
  <c r="F955" i="8"/>
  <c r="G955" i="8"/>
  <c r="H955" i="8"/>
  <c r="I955" i="8"/>
  <c r="F952" i="8"/>
  <c r="G952" i="8"/>
  <c r="H952" i="8"/>
  <c r="I952" i="8"/>
  <c r="F947" i="8"/>
  <c r="G947" i="8"/>
  <c r="H947" i="8"/>
  <c r="I947" i="8"/>
  <c r="F943" i="8"/>
  <c r="G943" i="8"/>
  <c r="H943" i="8"/>
  <c r="I943" i="8"/>
  <c r="F939" i="8"/>
  <c r="G939" i="8"/>
  <c r="H939" i="8"/>
  <c r="I939" i="8"/>
  <c r="F935" i="8"/>
  <c r="G935" i="8"/>
  <c r="H935" i="8"/>
  <c r="I935" i="8"/>
  <c r="F931" i="8"/>
  <c r="G931" i="8"/>
  <c r="H931" i="8"/>
  <c r="I931" i="8"/>
  <c r="F962" i="8"/>
  <c r="G962" i="8"/>
  <c r="H962" i="8"/>
  <c r="I962" i="8"/>
  <c r="F958" i="8"/>
  <c r="G958" i="8"/>
  <c r="H958" i="8"/>
  <c r="I958" i="8"/>
  <c r="F954" i="8"/>
  <c r="G954" i="8"/>
  <c r="H954" i="8"/>
  <c r="I954" i="8"/>
  <c r="F951" i="8"/>
  <c r="G951" i="8"/>
  <c r="H951" i="8"/>
  <c r="I951" i="8"/>
  <c r="F946" i="8"/>
  <c r="G946" i="8"/>
  <c r="H946" i="8"/>
  <c r="I946" i="8"/>
  <c r="F942" i="8"/>
  <c r="G942" i="8"/>
  <c r="H942" i="8"/>
  <c r="I942" i="8"/>
  <c r="F938" i="8"/>
  <c r="G938" i="8"/>
  <c r="H938" i="8"/>
  <c r="I938" i="8"/>
  <c r="F934" i="8"/>
  <c r="G934" i="8"/>
  <c r="H934" i="8"/>
  <c r="I934" i="8"/>
  <c r="F930" i="8"/>
  <c r="G930" i="8"/>
  <c r="H930" i="8"/>
  <c r="I930" i="8"/>
  <c r="F961" i="8"/>
  <c r="G961" i="8"/>
  <c r="H961" i="8"/>
  <c r="I961" i="8"/>
  <c r="F957" i="8"/>
  <c r="G957" i="8"/>
  <c r="H957" i="8"/>
  <c r="I957" i="8"/>
  <c r="F953" i="8"/>
  <c r="G953" i="8"/>
  <c r="H953" i="8"/>
  <c r="I953" i="8"/>
  <c r="F948" i="8"/>
  <c r="G948" i="8"/>
  <c r="H948" i="8"/>
  <c r="I948" i="8"/>
  <c r="F950" i="8"/>
  <c r="G950" i="8"/>
  <c r="H950" i="8"/>
  <c r="I950" i="8"/>
  <c r="I928" i="8"/>
  <c r="H928" i="8"/>
  <c r="G928" i="8"/>
  <c r="F928" i="8"/>
  <c r="F949" i="8"/>
  <c r="G949" i="8"/>
  <c r="H949" i="8"/>
  <c r="I949" i="8"/>
  <c r="F945" i="8"/>
  <c r="G945" i="8"/>
  <c r="H945" i="8"/>
  <c r="I945" i="8"/>
  <c r="F941" i="8"/>
  <c r="G941" i="8"/>
  <c r="H941" i="8"/>
  <c r="I941" i="8"/>
  <c r="F937" i="8"/>
  <c r="G937" i="8"/>
  <c r="H937" i="8"/>
  <c r="I937" i="8"/>
  <c r="F933" i="8"/>
  <c r="G933" i="8"/>
  <c r="H933" i="8"/>
  <c r="I933" i="8"/>
  <c r="F929" i="8"/>
  <c r="G929" i="8"/>
  <c r="H929" i="8"/>
  <c r="I929" i="8"/>
  <c r="F960" i="8"/>
  <c r="G960" i="8"/>
  <c r="H960" i="8"/>
  <c r="I960" i="8"/>
  <c r="F956" i="8"/>
  <c r="G956" i="8"/>
  <c r="H956" i="8"/>
  <c r="I956" i="8"/>
  <c r="P246" i="8"/>
  <c r="E235" i="8" s="1"/>
  <c r="V178" i="8"/>
  <c r="E976" i="8" s="1"/>
  <c r="F976" i="8" l="1"/>
  <c r="I976" i="8"/>
  <c r="G976" i="8"/>
  <c r="H976" i="8"/>
  <c r="I235" i="8"/>
  <c r="F235" i="8"/>
  <c r="G235" i="8"/>
  <c r="H235" i="8"/>
  <c r="V177" i="8"/>
  <c r="E975" i="8" s="1"/>
  <c r="F975" i="8" l="1"/>
  <c r="I975" i="8"/>
  <c r="G975" i="8"/>
  <c r="H975" i="8"/>
  <c r="V167" i="8"/>
  <c r="E965" i="8" s="1"/>
  <c r="I965" i="8" l="1"/>
  <c r="H965" i="8"/>
  <c r="G965" i="8"/>
  <c r="F965" i="8"/>
  <c r="N58" i="10"/>
  <c r="D32" i="10" s="1"/>
  <c r="L58" i="10"/>
  <c r="D31" i="10" s="1"/>
  <c r="N47" i="10"/>
  <c r="D28" i="10" s="1"/>
  <c r="M47" i="10"/>
  <c r="D27" i="10" s="1"/>
  <c r="L47" i="10"/>
  <c r="D26" i="10" s="1"/>
  <c r="H26" i="10" l="1"/>
  <c r="F26" i="10"/>
  <c r="G26" i="10"/>
  <c r="E26" i="10"/>
  <c r="H30" i="10" l="1"/>
  <c r="G30" i="10"/>
  <c r="E30" i="10"/>
  <c r="F30" i="10"/>
  <c r="F32" i="10"/>
  <c r="H32" i="10"/>
  <c r="G32" i="10"/>
  <c r="E32" i="10"/>
  <c r="G25" i="10"/>
  <c r="E25" i="10"/>
  <c r="F25" i="10"/>
  <c r="H25" i="10"/>
  <c r="F27" i="10"/>
  <c r="E27" i="10"/>
  <c r="H27" i="10"/>
  <c r="G27" i="10"/>
  <c r="G28" i="10"/>
  <c r="E28" i="10"/>
  <c r="F28" i="10"/>
  <c r="H28" i="10"/>
  <c r="H31" i="10"/>
  <c r="F31" i="10"/>
  <c r="G31" i="10"/>
  <c r="E31" i="10"/>
  <c r="I54" i="6" l="1"/>
  <c r="I49" i="6"/>
  <c r="I46" i="6"/>
  <c r="I36" i="6"/>
  <c r="I35" i="6"/>
  <c r="I29" i="6"/>
  <c r="I23" i="6"/>
  <c r="M23" i="6"/>
  <c r="M24" i="6"/>
  <c r="M25" i="6"/>
  <c r="M26" i="6"/>
  <c r="M27" i="6"/>
  <c r="M28" i="6"/>
  <c r="M29" i="6"/>
  <c r="M30" i="6"/>
  <c r="M31" i="6"/>
  <c r="M32" i="6"/>
  <c r="M33" i="6"/>
  <c r="M34" i="6"/>
  <c r="M35" i="6"/>
  <c r="M36" i="6"/>
  <c r="M22" i="6"/>
  <c r="M19" i="6"/>
  <c r="M20" i="6"/>
  <c r="M21" i="6"/>
  <c r="M18" i="6"/>
  <c r="M158" i="6"/>
  <c r="M159" i="6"/>
  <c r="M160" i="6"/>
  <c r="M161" i="6"/>
  <c r="M146" i="6"/>
  <c r="M147" i="6"/>
  <c r="M148" i="6"/>
  <c r="M149" i="6"/>
  <c r="M150" i="6"/>
  <c r="M151" i="6"/>
  <c r="M152" i="6"/>
  <c r="M153" i="6"/>
  <c r="M154" i="6"/>
  <c r="M155" i="6"/>
  <c r="M156" i="6"/>
  <c r="M157" i="6"/>
  <c r="M136" i="6"/>
  <c r="M137" i="6"/>
  <c r="M138" i="6"/>
  <c r="M139" i="6"/>
  <c r="M140" i="6"/>
  <c r="M141" i="6"/>
  <c r="M142" i="6"/>
  <c r="M143" i="6"/>
  <c r="M144" i="6"/>
  <c r="M145" i="6"/>
  <c r="M121" i="6"/>
  <c r="M122" i="6"/>
  <c r="M123" i="6"/>
  <c r="M124" i="6"/>
  <c r="M125" i="6"/>
  <c r="M126" i="6"/>
  <c r="M127" i="6"/>
  <c r="M128" i="6"/>
  <c r="M129" i="6"/>
  <c r="M130" i="6"/>
  <c r="M131" i="6"/>
  <c r="M132" i="6"/>
  <c r="M133" i="6"/>
  <c r="M134" i="6"/>
  <c r="M135"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85" i="6"/>
  <c r="M86" i="6"/>
  <c r="M87" i="6"/>
  <c r="M88" i="6"/>
  <c r="M89" i="6"/>
  <c r="M90" i="6"/>
  <c r="M91" i="6"/>
  <c r="M92" i="6"/>
  <c r="M93" i="6"/>
  <c r="M94" i="6"/>
  <c r="M78" i="6"/>
  <c r="M79" i="6"/>
  <c r="M80" i="6"/>
  <c r="M81" i="6"/>
  <c r="M82" i="6"/>
  <c r="M83" i="6"/>
  <c r="M58" i="6"/>
  <c r="M59" i="6"/>
  <c r="M60" i="6"/>
  <c r="M61" i="6"/>
  <c r="M62" i="6"/>
  <c r="M63" i="6"/>
  <c r="M64" i="6"/>
  <c r="M65" i="6"/>
  <c r="M66" i="6"/>
  <c r="M67" i="6"/>
  <c r="M68" i="6"/>
  <c r="M69" i="6"/>
  <c r="M70" i="6"/>
  <c r="M71" i="6"/>
  <c r="M72" i="6"/>
  <c r="M73" i="6"/>
  <c r="M74" i="6"/>
  <c r="M75" i="6"/>
  <c r="M76" i="6"/>
  <c r="M77" i="6"/>
  <c r="M56" i="6"/>
  <c r="M57" i="6"/>
  <c r="M55" i="6"/>
  <c r="L23" i="6" l="1"/>
  <c r="J23" i="6"/>
  <c r="K23" i="6"/>
  <c r="M46" i="6"/>
  <c r="K46" i="6"/>
  <c r="L46" i="6"/>
  <c r="J46" i="6"/>
  <c r="J29" i="6"/>
  <c r="K29" i="6"/>
  <c r="L29" i="6"/>
  <c r="L49" i="6"/>
  <c r="J49" i="6"/>
  <c r="M49" i="6"/>
  <c r="K49" i="6"/>
  <c r="L35" i="6"/>
  <c r="J35" i="6"/>
  <c r="K35" i="6"/>
  <c r="M54" i="6"/>
  <c r="K54" i="6"/>
  <c r="L54" i="6"/>
  <c r="J54" i="6"/>
  <c r="K36" i="6"/>
  <c r="J36" i="6"/>
  <c r="L36" i="6"/>
  <c r="N44" i="12" l="1"/>
  <c r="D25" i="12" s="1"/>
  <c r="L52" i="12"/>
  <c r="P44" i="12"/>
  <c r="D26" i="12" s="1"/>
  <c r="F26" i="12" l="1"/>
  <c r="E26" i="12"/>
  <c r="H26" i="12"/>
  <c r="G26" i="12"/>
  <c r="F25" i="12"/>
  <c r="E25" i="12"/>
  <c r="H25" i="12"/>
  <c r="G25" i="12"/>
  <c r="N52" i="12"/>
  <c r="P497" i="8" l="1"/>
  <c r="E486" i="8" s="1"/>
  <c r="H486" i="8" l="1"/>
  <c r="F486" i="8"/>
  <c r="G486" i="8"/>
  <c r="I486" i="8"/>
  <c r="N36" i="10"/>
  <c r="M36" i="10"/>
  <c r="L36" i="10"/>
  <c r="G43" i="10" l="1"/>
  <c r="E43" i="10"/>
  <c r="H43" i="10"/>
  <c r="H44" i="10"/>
  <c r="F44" i="10"/>
  <c r="G44" i="10"/>
  <c r="E44" i="10"/>
  <c r="F45" i="10"/>
  <c r="E45" i="10"/>
  <c r="H45" i="10"/>
  <c r="G45" i="10"/>
  <c r="H17" i="10"/>
  <c r="G17" i="10"/>
  <c r="E17" i="10"/>
  <c r="F17" i="10"/>
  <c r="G18" i="10"/>
  <c r="E18" i="10"/>
  <c r="H18" i="10"/>
  <c r="F18" i="10"/>
  <c r="G46" i="10"/>
  <c r="E46" i="10"/>
  <c r="F46" i="10"/>
  <c r="H46" i="10"/>
  <c r="H33" i="10"/>
  <c r="G33" i="10"/>
  <c r="E33" i="10"/>
  <c r="D21" i="10"/>
  <c r="D23" i="10"/>
  <c r="D20" i="10"/>
  <c r="D22" i="10"/>
  <c r="X122" i="8"/>
  <c r="E926" i="8" s="1"/>
  <c r="X121" i="8"/>
  <c r="E925" i="8" s="1"/>
  <c r="X120" i="8"/>
  <c r="E924" i="8" s="1"/>
  <c r="X119" i="8"/>
  <c r="E923" i="8" s="1"/>
  <c r="X118" i="8"/>
  <c r="E922" i="8" s="1"/>
  <c r="X117" i="8"/>
  <c r="E921" i="8" s="1"/>
  <c r="X116" i="8"/>
  <c r="E920" i="8" s="1"/>
  <c r="X114" i="8"/>
  <c r="E918" i="8" s="1"/>
  <c r="X113" i="8"/>
  <c r="E917" i="8" s="1"/>
  <c r="X112" i="8"/>
  <c r="E916" i="8" s="1"/>
  <c r="X111" i="8"/>
  <c r="E915" i="8" s="1"/>
  <c r="X110" i="8"/>
  <c r="E914" i="8" s="1"/>
  <c r="X109" i="8"/>
  <c r="E913" i="8" s="1"/>
  <c r="X108" i="8"/>
  <c r="E912" i="8" s="1"/>
  <c r="X107" i="8"/>
  <c r="E911" i="8" s="1"/>
  <c r="X106" i="8"/>
  <c r="E910" i="8" s="1"/>
  <c r="X105" i="8"/>
  <c r="E909" i="8" s="1"/>
  <c r="X104" i="8"/>
  <c r="E908" i="8" s="1"/>
  <c r="X103" i="8"/>
  <c r="E907" i="8" s="1"/>
  <c r="X102" i="8"/>
  <c r="E906" i="8" s="1"/>
  <c r="X101" i="8"/>
  <c r="E905" i="8" s="1"/>
  <c r="X100" i="8"/>
  <c r="E904" i="8" s="1"/>
  <c r="X99" i="8"/>
  <c r="E903" i="8" s="1"/>
  <c r="X98" i="8"/>
  <c r="E902" i="8" s="1"/>
  <c r="X97" i="8"/>
  <c r="E901" i="8" s="1"/>
  <c r="X96" i="8"/>
  <c r="E900" i="8" s="1"/>
  <c r="X94" i="8"/>
  <c r="E898" i="8" s="1"/>
  <c r="X93" i="8"/>
  <c r="E897" i="8" s="1"/>
  <c r="X92" i="8"/>
  <c r="E896" i="8" s="1"/>
  <c r="X91" i="8"/>
  <c r="E895" i="8" s="1"/>
  <c r="X90" i="8"/>
  <c r="E894" i="8" s="1"/>
  <c r="X89" i="8"/>
  <c r="E893" i="8" s="1"/>
  <c r="X88" i="8"/>
  <c r="E892" i="8" s="1"/>
  <c r="X87" i="8"/>
  <c r="E891" i="8" s="1"/>
  <c r="X86" i="8"/>
  <c r="E890" i="8" s="1"/>
  <c r="X85" i="8"/>
  <c r="E889" i="8" s="1"/>
  <c r="X115" i="8"/>
  <c r="E919" i="8" s="1"/>
  <c r="X95" i="8"/>
  <c r="E899" i="8" s="1"/>
  <c r="F894" i="8" l="1"/>
  <c r="G894" i="8"/>
  <c r="H894" i="8"/>
  <c r="I894" i="8"/>
  <c r="F907" i="8"/>
  <c r="G907" i="8"/>
  <c r="H907" i="8"/>
  <c r="I907" i="8"/>
  <c r="F915" i="8"/>
  <c r="G915" i="8"/>
  <c r="H915" i="8"/>
  <c r="I915" i="8"/>
  <c r="I889" i="8"/>
  <c r="H889" i="8"/>
  <c r="G889" i="8"/>
  <c r="F889" i="8"/>
  <c r="F893" i="8"/>
  <c r="G893" i="8"/>
  <c r="H893" i="8"/>
  <c r="I893" i="8"/>
  <c r="F897" i="8"/>
  <c r="G897" i="8"/>
  <c r="H897" i="8"/>
  <c r="I897" i="8"/>
  <c r="F902" i="8"/>
  <c r="G902" i="8"/>
  <c r="H902" i="8"/>
  <c r="I902" i="8"/>
  <c r="F906" i="8"/>
  <c r="G906" i="8"/>
  <c r="H906" i="8"/>
  <c r="I906" i="8"/>
  <c r="F910" i="8"/>
  <c r="G910" i="8"/>
  <c r="H910" i="8"/>
  <c r="I910" i="8"/>
  <c r="F914" i="8"/>
  <c r="G914" i="8"/>
  <c r="H914" i="8"/>
  <c r="I914" i="8"/>
  <c r="F918" i="8"/>
  <c r="G918" i="8"/>
  <c r="H918" i="8"/>
  <c r="I918" i="8"/>
  <c r="F923" i="8"/>
  <c r="G923" i="8"/>
  <c r="H923" i="8"/>
  <c r="I923" i="8"/>
  <c r="F890" i="8"/>
  <c r="G890" i="8"/>
  <c r="H890" i="8"/>
  <c r="I890" i="8"/>
  <c r="F903" i="8"/>
  <c r="G903" i="8"/>
  <c r="H903" i="8"/>
  <c r="I903" i="8"/>
  <c r="F920" i="8"/>
  <c r="G920" i="8"/>
  <c r="H920" i="8"/>
  <c r="I920" i="8"/>
  <c r="F899" i="8"/>
  <c r="G899" i="8"/>
  <c r="H899" i="8"/>
  <c r="I899" i="8"/>
  <c r="F891" i="8"/>
  <c r="G891" i="8"/>
  <c r="H891" i="8"/>
  <c r="I891" i="8"/>
  <c r="F895" i="8"/>
  <c r="G895" i="8"/>
  <c r="H895" i="8"/>
  <c r="I895" i="8"/>
  <c r="F900" i="8"/>
  <c r="G900" i="8"/>
  <c r="H900" i="8"/>
  <c r="I900" i="8"/>
  <c r="F904" i="8"/>
  <c r="G904" i="8"/>
  <c r="H904" i="8"/>
  <c r="I904" i="8"/>
  <c r="F908" i="8"/>
  <c r="G908" i="8"/>
  <c r="H908" i="8"/>
  <c r="I908" i="8"/>
  <c r="F912" i="8"/>
  <c r="G912" i="8"/>
  <c r="H912" i="8"/>
  <c r="I912" i="8"/>
  <c r="F916" i="8"/>
  <c r="G916" i="8"/>
  <c r="H916" i="8"/>
  <c r="I916" i="8"/>
  <c r="F921" i="8"/>
  <c r="G921" i="8"/>
  <c r="H921" i="8"/>
  <c r="I921" i="8"/>
  <c r="F925" i="8"/>
  <c r="G925" i="8"/>
  <c r="H925" i="8"/>
  <c r="I925" i="8"/>
  <c r="F898" i="8"/>
  <c r="G898" i="8"/>
  <c r="H898" i="8"/>
  <c r="I898" i="8"/>
  <c r="F911" i="8"/>
  <c r="G911" i="8"/>
  <c r="H911" i="8"/>
  <c r="I911" i="8"/>
  <c r="F924" i="8"/>
  <c r="G924" i="8"/>
  <c r="H924" i="8"/>
  <c r="I924" i="8"/>
  <c r="F919" i="8"/>
  <c r="G919" i="8"/>
  <c r="H919" i="8"/>
  <c r="I919" i="8"/>
  <c r="F892" i="8"/>
  <c r="G892" i="8"/>
  <c r="H892" i="8"/>
  <c r="I892" i="8"/>
  <c r="F896" i="8"/>
  <c r="G896" i="8"/>
  <c r="H896" i="8"/>
  <c r="I896" i="8"/>
  <c r="F901" i="8"/>
  <c r="G901" i="8"/>
  <c r="H901" i="8"/>
  <c r="I901" i="8"/>
  <c r="F905" i="8"/>
  <c r="G905" i="8"/>
  <c r="H905" i="8"/>
  <c r="I905" i="8"/>
  <c r="F909" i="8"/>
  <c r="G909" i="8"/>
  <c r="H909" i="8"/>
  <c r="I909" i="8"/>
  <c r="F913" i="8"/>
  <c r="G913" i="8"/>
  <c r="H913" i="8"/>
  <c r="I913" i="8"/>
  <c r="F917" i="8"/>
  <c r="G917" i="8"/>
  <c r="H917" i="8"/>
  <c r="I917" i="8"/>
  <c r="F922" i="8"/>
  <c r="G922" i="8"/>
  <c r="H922" i="8"/>
  <c r="I922" i="8"/>
  <c r="F926" i="8"/>
  <c r="G926" i="8"/>
  <c r="H926" i="8"/>
  <c r="I926" i="8"/>
  <c r="G23" i="10"/>
  <c r="E23" i="10"/>
  <c r="F23" i="10"/>
  <c r="H23" i="10"/>
  <c r="G20" i="10"/>
  <c r="E20" i="10"/>
  <c r="H20" i="10"/>
  <c r="F20" i="10"/>
  <c r="F22" i="10"/>
  <c r="H22" i="10"/>
  <c r="G22" i="10"/>
  <c r="E22" i="10"/>
  <c r="H21" i="10"/>
  <c r="G21" i="10"/>
  <c r="E21" i="10"/>
  <c r="F21" i="10"/>
  <c r="Y73" i="8"/>
  <c r="E882" i="8" s="1"/>
  <c r="F882" i="8" l="1"/>
  <c r="G882" i="8"/>
  <c r="H882" i="8"/>
  <c r="I882" i="8"/>
  <c r="Y78" i="8"/>
  <c r="E887" i="8" s="1"/>
  <c r="Y77" i="8"/>
  <c r="E886" i="8" s="1"/>
  <c r="Y76" i="8"/>
  <c r="E885" i="8" s="1"/>
  <c r="Y75" i="8"/>
  <c r="E884" i="8" s="1"/>
  <c r="Y74" i="8"/>
  <c r="E883" i="8" s="1"/>
  <c r="Y72" i="8"/>
  <c r="E881" i="8" s="1"/>
  <c r="Y71" i="8"/>
  <c r="E880" i="8" s="1"/>
  <c r="Y70" i="8"/>
  <c r="E879" i="8" s="1"/>
  <c r="Y69" i="8"/>
  <c r="E878" i="8" s="1"/>
  <c r="Y68" i="8"/>
  <c r="E877" i="8" s="1"/>
  <c r="Y67" i="8"/>
  <c r="E876" i="8" s="1"/>
  <c r="Y66" i="8"/>
  <c r="E875" i="8" s="1"/>
  <c r="Y65" i="8"/>
  <c r="E874" i="8" s="1"/>
  <c r="Y64" i="8"/>
  <c r="E873" i="8" s="1"/>
  <c r="Y63" i="8"/>
  <c r="E872" i="8" s="1"/>
  <c r="Y62" i="8"/>
  <c r="E871" i="8" s="1"/>
  <c r="F871" i="8" l="1"/>
  <c r="G871" i="8"/>
  <c r="H871" i="8"/>
  <c r="I871" i="8"/>
  <c r="F879" i="8"/>
  <c r="G879" i="8"/>
  <c r="H879" i="8"/>
  <c r="I879" i="8"/>
  <c r="F884" i="8"/>
  <c r="G884" i="8"/>
  <c r="H884" i="8"/>
  <c r="I884" i="8"/>
  <c r="F872" i="8"/>
  <c r="G872" i="8"/>
  <c r="H872" i="8"/>
  <c r="I872" i="8"/>
  <c r="F885" i="8"/>
  <c r="G885" i="8"/>
  <c r="H885" i="8"/>
  <c r="I885" i="8"/>
  <c r="F881" i="8"/>
  <c r="G881" i="8"/>
  <c r="H881" i="8"/>
  <c r="I881" i="8"/>
  <c r="F886" i="8"/>
  <c r="G886" i="8"/>
  <c r="H886" i="8"/>
  <c r="I886" i="8"/>
  <c r="F875" i="8"/>
  <c r="G875" i="8"/>
  <c r="H875" i="8"/>
  <c r="I875" i="8"/>
  <c r="F876" i="8"/>
  <c r="G876" i="8"/>
  <c r="H876" i="8"/>
  <c r="I876" i="8"/>
  <c r="F880" i="8"/>
  <c r="G880" i="8"/>
  <c r="H880" i="8"/>
  <c r="I880" i="8"/>
  <c r="F873" i="8"/>
  <c r="G873" i="8"/>
  <c r="H873" i="8"/>
  <c r="I873" i="8"/>
  <c r="F877" i="8"/>
  <c r="G877" i="8"/>
  <c r="H877" i="8"/>
  <c r="I877" i="8"/>
  <c r="F874" i="8"/>
  <c r="G874" i="8"/>
  <c r="H874" i="8"/>
  <c r="I874" i="8"/>
  <c r="F878" i="8"/>
  <c r="G878" i="8"/>
  <c r="H878" i="8"/>
  <c r="I878" i="8"/>
  <c r="F883" i="8"/>
  <c r="G883" i="8"/>
  <c r="H883" i="8"/>
  <c r="I883" i="8"/>
  <c r="F887" i="8"/>
  <c r="G887" i="8"/>
  <c r="H887" i="8"/>
  <c r="I887" i="8"/>
  <c r="Y33" i="8"/>
  <c r="E845" i="8" s="1"/>
  <c r="V176" i="8"/>
  <c r="E974" i="8" s="1"/>
  <c r="V175" i="8"/>
  <c r="E973" i="8" s="1"/>
  <c r="V174" i="8"/>
  <c r="E972" i="8" s="1"/>
  <c r="V173" i="8"/>
  <c r="E971" i="8" s="1"/>
  <c r="V172" i="8"/>
  <c r="E970" i="8" s="1"/>
  <c r="V171" i="8"/>
  <c r="E969" i="8" s="1"/>
  <c r="V170" i="8"/>
  <c r="E968" i="8" s="1"/>
  <c r="V169" i="8"/>
  <c r="E967" i="8" s="1"/>
  <c r="V168" i="8"/>
  <c r="E966" i="8" s="1"/>
  <c r="Y57" i="8"/>
  <c r="E869" i="8" s="1"/>
  <c r="Y56" i="8"/>
  <c r="E868" i="8" s="1"/>
  <c r="Y55" i="8"/>
  <c r="E867" i="8" s="1"/>
  <c r="Y54" i="8"/>
  <c r="E866" i="8" s="1"/>
  <c r="Y53" i="8"/>
  <c r="E865" i="8" s="1"/>
  <c r="Y52" i="8"/>
  <c r="E864" i="8" s="1"/>
  <c r="Y51" i="8"/>
  <c r="E863" i="8" s="1"/>
  <c r="Y50" i="8"/>
  <c r="E862" i="8" s="1"/>
  <c r="Y49" i="8"/>
  <c r="E861" i="8" s="1"/>
  <c r="Y48" i="8"/>
  <c r="E860" i="8" s="1"/>
  <c r="Y47" i="8"/>
  <c r="E859" i="8" s="1"/>
  <c r="Y46" i="8"/>
  <c r="E858" i="8" s="1"/>
  <c r="Y45" i="8"/>
  <c r="E857" i="8" s="1"/>
  <c r="Y44" i="8"/>
  <c r="E856" i="8" s="1"/>
  <c r="Y43" i="8"/>
  <c r="E855" i="8" s="1"/>
  <c r="Y42" i="8"/>
  <c r="E854" i="8" s="1"/>
  <c r="Y41" i="8"/>
  <c r="E853" i="8" s="1"/>
  <c r="Y40" i="8"/>
  <c r="E852" i="8" s="1"/>
  <c r="Y39" i="8"/>
  <c r="E851" i="8" s="1"/>
  <c r="Y38" i="8"/>
  <c r="E850" i="8" s="1"/>
  <c r="Y37" i="8"/>
  <c r="E849" i="8" s="1"/>
  <c r="Y36" i="8"/>
  <c r="E848" i="8" s="1"/>
  <c r="Y35" i="8"/>
  <c r="E847" i="8" s="1"/>
  <c r="Y34" i="8"/>
  <c r="E846" i="8" s="1"/>
  <c r="Y32" i="8"/>
  <c r="E844" i="8" s="1"/>
  <c r="Y31" i="8"/>
  <c r="E843" i="8" s="1"/>
  <c r="Y30" i="8"/>
  <c r="E842" i="8" s="1"/>
  <c r="Y29" i="8"/>
  <c r="E841" i="8" s="1"/>
  <c r="Y28" i="8"/>
  <c r="E840" i="8" s="1"/>
  <c r="Y27" i="8"/>
  <c r="E839" i="8" s="1"/>
  <c r="Y26" i="8"/>
  <c r="E838" i="8" s="1"/>
  <c r="Y25" i="8"/>
  <c r="E837" i="8" s="1"/>
  <c r="Y24" i="8"/>
  <c r="E836" i="8" s="1"/>
  <c r="Y23" i="8"/>
  <c r="E835" i="8" s="1"/>
  <c r="Y22" i="8"/>
  <c r="E834" i="8" s="1"/>
  <c r="Y21" i="8"/>
  <c r="E833" i="8" s="1"/>
  <c r="Y20" i="8"/>
  <c r="E832" i="8" s="1"/>
  <c r="F972" i="8" l="1"/>
  <c r="I972" i="8"/>
  <c r="G972" i="8"/>
  <c r="H972" i="8"/>
  <c r="F969" i="8"/>
  <c r="I969" i="8"/>
  <c r="G969" i="8"/>
  <c r="H969" i="8"/>
  <c r="F973" i="8"/>
  <c r="I973" i="8"/>
  <c r="G973" i="8"/>
  <c r="H973" i="8"/>
  <c r="F966" i="8"/>
  <c r="I966" i="8"/>
  <c r="G966" i="8"/>
  <c r="H966" i="8"/>
  <c r="F970" i="8"/>
  <c r="I970" i="8"/>
  <c r="G970" i="8"/>
  <c r="H970" i="8"/>
  <c r="F974" i="8"/>
  <c r="I974" i="8"/>
  <c r="G974" i="8"/>
  <c r="H974" i="8"/>
  <c r="F968" i="8"/>
  <c r="I968" i="8"/>
  <c r="G968" i="8"/>
  <c r="H968" i="8"/>
  <c r="F967" i="8"/>
  <c r="I967" i="8"/>
  <c r="G967" i="8"/>
  <c r="H967" i="8"/>
  <c r="F971" i="8"/>
  <c r="I971" i="8"/>
  <c r="G971" i="8"/>
  <c r="H971" i="8"/>
  <c r="F836" i="8"/>
  <c r="G836" i="8"/>
  <c r="H836" i="8"/>
  <c r="I836" i="8"/>
  <c r="F853" i="8"/>
  <c r="G853" i="8"/>
  <c r="H853" i="8"/>
  <c r="I853" i="8"/>
  <c r="F869" i="8"/>
  <c r="G869" i="8"/>
  <c r="H869" i="8"/>
  <c r="I869" i="8"/>
  <c r="F835" i="8"/>
  <c r="G835" i="8"/>
  <c r="H835" i="8"/>
  <c r="I835" i="8"/>
  <c r="F839" i="8"/>
  <c r="G839" i="8"/>
  <c r="H839" i="8"/>
  <c r="I839" i="8"/>
  <c r="F843" i="8"/>
  <c r="G843" i="8"/>
  <c r="H843" i="8"/>
  <c r="I843" i="8"/>
  <c r="F848" i="8"/>
  <c r="G848" i="8"/>
  <c r="H848" i="8"/>
  <c r="I848" i="8"/>
  <c r="F852" i="8"/>
  <c r="G852" i="8"/>
  <c r="H852" i="8"/>
  <c r="I852" i="8"/>
  <c r="H856" i="8"/>
  <c r="I856" i="8"/>
  <c r="F856" i="8"/>
  <c r="G856" i="8"/>
  <c r="H860" i="8"/>
  <c r="I860" i="8"/>
  <c r="F860" i="8"/>
  <c r="G860" i="8"/>
  <c r="F864" i="8"/>
  <c r="G864" i="8"/>
  <c r="H864" i="8"/>
  <c r="I864" i="8"/>
  <c r="F868" i="8"/>
  <c r="G868" i="8"/>
  <c r="H868" i="8"/>
  <c r="I868" i="8"/>
  <c r="F840" i="8"/>
  <c r="G840" i="8"/>
  <c r="H840" i="8"/>
  <c r="I840" i="8"/>
  <c r="F849" i="8"/>
  <c r="G849" i="8"/>
  <c r="H849" i="8"/>
  <c r="I849" i="8"/>
  <c r="H861" i="8"/>
  <c r="I861" i="8"/>
  <c r="F861" i="8"/>
  <c r="G861" i="8"/>
  <c r="F837" i="8"/>
  <c r="G837" i="8"/>
  <c r="H837" i="8"/>
  <c r="I837" i="8"/>
  <c r="F841" i="8"/>
  <c r="G841" i="8"/>
  <c r="H841" i="8"/>
  <c r="I841" i="8"/>
  <c r="F846" i="8"/>
  <c r="G846" i="8"/>
  <c r="H846" i="8"/>
  <c r="I846" i="8"/>
  <c r="F850" i="8"/>
  <c r="G850" i="8"/>
  <c r="H850" i="8"/>
  <c r="I850" i="8"/>
  <c r="G854" i="8"/>
  <c r="H854" i="8"/>
  <c r="F854" i="8"/>
  <c r="I854" i="8"/>
  <c r="H858" i="8"/>
  <c r="I858" i="8"/>
  <c r="F858" i="8"/>
  <c r="G858" i="8"/>
  <c r="F862" i="8"/>
  <c r="G862" i="8"/>
  <c r="H862" i="8"/>
  <c r="I862" i="8"/>
  <c r="F866" i="8"/>
  <c r="G866" i="8"/>
  <c r="H866" i="8"/>
  <c r="I866" i="8"/>
  <c r="G832" i="8"/>
  <c r="F832" i="8"/>
  <c r="I832" i="8"/>
  <c r="H832" i="8"/>
  <c r="F844" i="8"/>
  <c r="G844" i="8"/>
  <c r="H844" i="8"/>
  <c r="I844" i="8"/>
  <c r="H857" i="8"/>
  <c r="I857" i="8"/>
  <c r="F857" i="8"/>
  <c r="G857" i="8"/>
  <c r="F865" i="8"/>
  <c r="G865" i="8"/>
  <c r="H865" i="8"/>
  <c r="I865" i="8"/>
  <c r="F833" i="8"/>
  <c r="G833" i="8"/>
  <c r="H833" i="8"/>
  <c r="I833" i="8"/>
  <c r="F834" i="8"/>
  <c r="G834" i="8"/>
  <c r="H834" i="8"/>
  <c r="I834" i="8"/>
  <c r="F838" i="8"/>
  <c r="G838" i="8"/>
  <c r="H838" i="8"/>
  <c r="I838" i="8"/>
  <c r="F842" i="8"/>
  <c r="G842" i="8"/>
  <c r="H842" i="8"/>
  <c r="I842" i="8"/>
  <c r="F847" i="8"/>
  <c r="G847" i="8"/>
  <c r="H847" i="8"/>
  <c r="I847" i="8"/>
  <c r="F851" i="8"/>
  <c r="G851" i="8"/>
  <c r="H851" i="8"/>
  <c r="I851" i="8"/>
  <c r="H855" i="8"/>
  <c r="I855" i="8"/>
  <c r="F855" i="8"/>
  <c r="G855" i="8"/>
  <c r="H859" i="8"/>
  <c r="I859" i="8"/>
  <c r="F859" i="8"/>
  <c r="G859" i="8"/>
  <c r="F863" i="8"/>
  <c r="G863" i="8"/>
  <c r="H863" i="8"/>
  <c r="I863" i="8"/>
  <c r="F867" i="8"/>
  <c r="G867" i="8"/>
  <c r="H867" i="8"/>
  <c r="I867" i="8"/>
  <c r="F845" i="8"/>
  <c r="G845" i="8"/>
  <c r="H845" i="8"/>
  <c r="I845" i="8"/>
  <c r="P843" i="8"/>
  <c r="E829" i="8" s="1"/>
  <c r="P842" i="8"/>
  <c r="E828" i="8" s="1"/>
  <c r="P841" i="8"/>
  <c r="E827" i="8" s="1"/>
  <c r="P840" i="8"/>
  <c r="E826" i="8" s="1"/>
  <c r="P839" i="8"/>
  <c r="E825" i="8" s="1"/>
  <c r="P838" i="8"/>
  <c r="E824" i="8" s="1"/>
  <c r="P837" i="8"/>
  <c r="E823" i="8" s="1"/>
  <c r="P836" i="8"/>
  <c r="E822" i="8" s="1"/>
  <c r="P835" i="8"/>
  <c r="E821" i="8" s="1"/>
  <c r="P834" i="8"/>
  <c r="E820" i="8" s="1"/>
  <c r="P833" i="8"/>
  <c r="E819" i="8" s="1"/>
  <c r="P832" i="8"/>
  <c r="E818" i="8" s="1"/>
  <c r="P831" i="8"/>
  <c r="E817" i="8" s="1"/>
  <c r="P830" i="8"/>
  <c r="E816" i="8" s="1"/>
  <c r="P829" i="8"/>
  <c r="E815" i="8" s="1"/>
  <c r="P828" i="8"/>
  <c r="E814" i="8" s="1"/>
  <c r="P827" i="8"/>
  <c r="E813" i="8" s="1"/>
  <c r="P826" i="8"/>
  <c r="E812" i="8" s="1"/>
  <c r="P825" i="8"/>
  <c r="E811" i="8" s="1"/>
  <c r="P824" i="8"/>
  <c r="E810" i="8" s="1"/>
  <c r="P823" i="8"/>
  <c r="E809" i="8" s="1"/>
  <c r="P822" i="8"/>
  <c r="E808" i="8" s="1"/>
  <c r="P821" i="8"/>
  <c r="E807" i="8" s="1"/>
  <c r="P820" i="8"/>
  <c r="E806" i="8" s="1"/>
  <c r="P819" i="8"/>
  <c r="E805" i="8" s="1"/>
  <c r="P818" i="8"/>
  <c r="E804" i="8" s="1"/>
  <c r="P817" i="8"/>
  <c r="E803" i="8" s="1"/>
  <c r="P816" i="8"/>
  <c r="E802" i="8" s="1"/>
  <c r="P815" i="8"/>
  <c r="E801" i="8" s="1"/>
  <c r="P814" i="8"/>
  <c r="E800" i="8" s="1"/>
  <c r="P813" i="8"/>
  <c r="E799" i="8" s="1"/>
  <c r="P812" i="8"/>
  <c r="E798" i="8" s="1"/>
  <c r="P811" i="8"/>
  <c r="E797" i="8" s="1"/>
  <c r="P810" i="8"/>
  <c r="E796" i="8" s="1"/>
  <c r="P809" i="8"/>
  <c r="E795" i="8" s="1"/>
  <c r="P808" i="8"/>
  <c r="E794" i="8" s="1"/>
  <c r="P807" i="8"/>
  <c r="E793" i="8" s="1"/>
  <c r="P806" i="8"/>
  <c r="E792" i="8" s="1"/>
  <c r="P805" i="8"/>
  <c r="E791" i="8" s="1"/>
  <c r="P804" i="8"/>
  <c r="E790" i="8" s="1"/>
  <c r="P803" i="8"/>
  <c r="E789" i="8" s="1"/>
  <c r="P802" i="8"/>
  <c r="E788" i="8" s="1"/>
  <c r="P801" i="8"/>
  <c r="E787" i="8" s="1"/>
  <c r="P800" i="8"/>
  <c r="E786" i="8" s="1"/>
  <c r="P799" i="8"/>
  <c r="E785" i="8" s="1"/>
  <c r="P798" i="8"/>
  <c r="E784" i="8" s="1"/>
  <c r="P797" i="8"/>
  <c r="E783" i="8" s="1"/>
  <c r="P796" i="8"/>
  <c r="E782" i="8" s="1"/>
  <c r="P795" i="8"/>
  <c r="E781" i="8" s="1"/>
  <c r="P794" i="8"/>
  <c r="E780" i="8" s="1"/>
  <c r="P793" i="8"/>
  <c r="E779" i="8" s="1"/>
  <c r="P792" i="8"/>
  <c r="E778" i="8" s="1"/>
  <c r="P791" i="8"/>
  <c r="E777" i="8" s="1"/>
  <c r="P790" i="8"/>
  <c r="E776" i="8" s="1"/>
  <c r="P789" i="8"/>
  <c r="E775" i="8" s="1"/>
  <c r="P788" i="8"/>
  <c r="E774" i="8" s="1"/>
  <c r="P787" i="8"/>
  <c r="E773" i="8" s="1"/>
  <c r="P786" i="8"/>
  <c r="E772" i="8" s="1"/>
  <c r="P785" i="8"/>
  <c r="E771" i="8" s="1"/>
  <c r="P784" i="8"/>
  <c r="E770" i="8" s="1"/>
  <c r="P783" i="8"/>
  <c r="E769" i="8" s="1"/>
  <c r="P782" i="8"/>
  <c r="E768" i="8" s="1"/>
  <c r="P781" i="8"/>
  <c r="E767" i="8" s="1"/>
  <c r="P780" i="8"/>
  <c r="E766" i="8" s="1"/>
  <c r="P779" i="8"/>
  <c r="E765" i="8" s="1"/>
  <c r="P778" i="8"/>
  <c r="E764" i="8" s="1"/>
  <c r="P777" i="8"/>
  <c r="E763" i="8" s="1"/>
  <c r="P776" i="8"/>
  <c r="E762" i="8" s="1"/>
  <c r="P775" i="8"/>
  <c r="E761" i="8" s="1"/>
  <c r="P774" i="8"/>
  <c r="E760" i="8" s="1"/>
  <c r="P773" i="8"/>
  <c r="E759" i="8" s="1"/>
  <c r="P772" i="8"/>
  <c r="E758" i="8" s="1"/>
  <c r="P771" i="8"/>
  <c r="E757" i="8" s="1"/>
  <c r="P770" i="8"/>
  <c r="E756" i="8" s="1"/>
  <c r="P769" i="8"/>
  <c r="E755" i="8" s="1"/>
  <c r="P768" i="8"/>
  <c r="E754" i="8" s="1"/>
  <c r="P767" i="8"/>
  <c r="E753" i="8" s="1"/>
  <c r="P766" i="8"/>
  <c r="E752" i="8" s="1"/>
  <c r="P765" i="8"/>
  <c r="E751" i="8" s="1"/>
  <c r="P764" i="8"/>
  <c r="E750" i="8" s="1"/>
  <c r="P763" i="8"/>
  <c r="E749" i="8" s="1"/>
  <c r="P762" i="8"/>
  <c r="E748" i="8" s="1"/>
  <c r="P761" i="8"/>
  <c r="E747" i="8" s="1"/>
  <c r="P760" i="8"/>
  <c r="E746" i="8" s="1"/>
  <c r="P759" i="8"/>
  <c r="E745" i="8" s="1"/>
  <c r="P758" i="8"/>
  <c r="E744" i="8" s="1"/>
  <c r="P757" i="8"/>
  <c r="E743" i="8" s="1"/>
  <c r="P756" i="8"/>
  <c r="E742" i="8" s="1"/>
  <c r="P755" i="8"/>
  <c r="E741" i="8" s="1"/>
  <c r="P754" i="8"/>
  <c r="E740" i="8" s="1"/>
  <c r="P753" i="8"/>
  <c r="E739" i="8" s="1"/>
  <c r="P752" i="8"/>
  <c r="E738" i="8" s="1"/>
  <c r="P751" i="8"/>
  <c r="E737" i="8" s="1"/>
  <c r="P750" i="8"/>
  <c r="E736" i="8" s="1"/>
  <c r="P749" i="8"/>
  <c r="E735" i="8" s="1"/>
  <c r="P748" i="8"/>
  <c r="E734" i="8" s="1"/>
  <c r="P747" i="8"/>
  <c r="E733" i="8" s="1"/>
  <c r="P746" i="8"/>
  <c r="E732" i="8" s="1"/>
  <c r="P745" i="8"/>
  <c r="E731" i="8" s="1"/>
  <c r="P744" i="8"/>
  <c r="E730" i="8" s="1"/>
  <c r="P743" i="8"/>
  <c r="E729" i="8" s="1"/>
  <c r="P742" i="8"/>
  <c r="E728" i="8" s="1"/>
  <c r="P741" i="8"/>
  <c r="E727" i="8" s="1"/>
  <c r="P740" i="8"/>
  <c r="E726" i="8" s="1"/>
  <c r="P739" i="8"/>
  <c r="E725" i="8" s="1"/>
  <c r="P738" i="8"/>
  <c r="E724" i="8" s="1"/>
  <c r="P737" i="8"/>
  <c r="E723" i="8" s="1"/>
  <c r="P736" i="8"/>
  <c r="E722" i="8" s="1"/>
  <c r="P735" i="8"/>
  <c r="E721" i="8" s="1"/>
  <c r="P734" i="8"/>
  <c r="E720" i="8" s="1"/>
  <c r="P733" i="8"/>
  <c r="E719" i="8" s="1"/>
  <c r="P732" i="8"/>
  <c r="E718" i="8" s="1"/>
  <c r="P731" i="8"/>
  <c r="E717" i="8" s="1"/>
  <c r="P730" i="8"/>
  <c r="E716" i="8" s="1"/>
  <c r="P729" i="8"/>
  <c r="E715" i="8" s="1"/>
  <c r="P728" i="8"/>
  <c r="E714" i="8" s="1"/>
  <c r="P727" i="8"/>
  <c r="E713" i="8" s="1"/>
  <c r="P726" i="8"/>
  <c r="E712" i="8" s="1"/>
  <c r="P725" i="8"/>
  <c r="E711" i="8" s="1"/>
  <c r="P724" i="8"/>
  <c r="E710" i="8" s="1"/>
  <c r="P723" i="8"/>
  <c r="E709" i="8" s="1"/>
  <c r="P722" i="8"/>
  <c r="E708" i="8" s="1"/>
  <c r="P721" i="8"/>
  <c r="E707" i="8" s="1"/>
  <c r="P720" i="8"/>
  <c r="E706" i="8" s="1"/>
  <c r="P719" i="8"/>
  <c r="E705" i="8" s="1"/>
  <c r="P718" i="8"/>
  <c r="E704" i="8" s="1"/>
  <c r="P717" i="8"/>
  <c r="E703" i="8" s="1"/>
  <c r="P716" i="8"/>
  <c r="E702" i="8" s="1"/>
  <c r="P715" i="8"/>
  <c r="E701" i="8" s="1"/>
  <c r="P714" i="8"/>
  <c r="E700" i="8" s="1"/>
  <c r="P713" i="8"/>
  <c r="E699" i="8" s="1"/>
  <c r="P712" i="8"/>
  <c r="E698" i="8" s="1"/>
  <c r="P711" i="8"/>
  <c r="E697" i="8" s="1"/>
  <c r="P710" i="8"/>
  <c r="E696" i="8" s="1"/>
  <c r="P709" i="8"/>
  <c r="E695" i="8" s="1"/>
  <c r="P708" i="8"/>
  <c r="E694" i="8" s="1"/>
  <c r="P707" i="8"/>
  <c r="E693" i="8" s="1"/>
  <c r="P706" i="8"/>
  <c r="E692" i="8" s="1"/>
  <c r="P705" i="8"/>
  <c r="E691" i="8" s="1"/>
  <c r="P704" i="8"/>
  <c r="E690" i="8" s="1"/>
  <c r="P703" i="8"/>
  <c r="E689" i="8" s="1"/>
  <c r="P702" i="8"/>
  <c r="E688" i="8" s="1"/>
  <c r="P701" i="8"/>
  <c r="E687" i="8" s="1"/>
  <c r="P700" i="8"/>
  <c r="E686" i="8" s="1"/>
  <c r="P699" i="8"/>
  <c r="E685" i="8" s="1"/>
  <c r="P698" i="8"/>
  <c r="E684" i="8" s="1"/>
  <c r="P697" i="8"/>
  <c r="E683" i="8" s="1"/>
  <c r="P696" i="8"/>
  <c r="E682" i="8" s="1"/>
  <c r="P695" i="8"/>
  <c r="E681" i="8" s="1"/>
  <c r="P694" i="8"/>
  <c r="E680" i="8" s="1"/>
  <c r="P693" i="8"/>
  <c r="E679" i="8" s="1"/>
  <c r="P692" i="8"/>
  <c r="E678" i="8" s="1"/>
  <c r="P691" i="8"/>
  <c r="E677" i="8" s="1"/>
  <c r="P690" i="8"/>
  <c r="E676" i="8" s="1"/>
  <c r="P689" i="8"/>
  <c r="E675" i="8" s="1"/>
  <c r="P688" i="8"/>
  <c r="E674" i="8" s="1"/>
  <c r="P687" i="8"/>
  <c r="E673" i="8" s="1"/>
  <c r="P686" i="8"/>
  <c r="E672" i="8" s="1"/>
  <c r="P685" i="8"/>
  <c r="E671" i="8" s="1"/>
  <c r="P684" i="8"/>
  <c r="E670" i="8" s="1"/>
  <c r="P683" i="8"/>
  <c r="E669" i="8" s="1"/>
  <c r="P682" i="8"/>
  <c r="E668" i="8" s="1"/>
  <c r="P681" i="8"/>
  <c r="E667" i="8" s="1"/>
  <c r="P680" i="8"/>
  <c r="E666" i="8" s="1"/>
  <c r="P679" i="8"/>
  <c r="E665" i="8" s="1"/>
  <c r="P678" i="8"/>
  <c r="E664" i="8" s="1"/>
  <c r="P677" i="8"/>
  <c r="E663" i="8" s="1"/>
  <c r="P676" i="8"/>
  <c r="E662" i="8" s="1"/>
  <c r="P675" i="8"/>
  <c r="E661" i="8" s="1"/>
  <c r="P674" i="8"/>
  <c r="E660" i="8" s="1"/>
  <c r="P673" i="8"/>
  <c r="E659" i="8" s="1"/>
  <c r="P672" i="8"/>
  <c r="E658" i="8" s="1"/>
  <c r="P671" i="8"/>
  <c r="E657" i="8" s="1"/>
  <c r="P670" i="8"/>
  <c r="E656" i="8" s="1"/>
  <c r="P669" i="8"/>
  <c r="E655" i="8" s="1"/>
  <c r="P668" i="8"/>
  <c r="E654" i="8" s="1"/>
  <c r="P667" i="8"/>
  <c r="E653" i="8" s="1"/>
  <c r="P666" i="8"/>
  <c r="E652" i="8" s="1"/>
  <c r="P665" i="8"/>
  <c r="E651" i="8" s="1"/>
  <c r="P664" i="8"/>
  <c r="E650" i="8" s="1"/>
  <c r="P663" i="8"/>
  <c r="E649" i="8" s="1"/>
  <c r="P662" i="8"/>
  <c r="E648" i="8" s="1"/>
  <c r="P661" i="8"/>
  <c r="E647" i="8" s="1"/>
  <c r="P660" i="8"/>
  <c r="E646" i="8" s="1"/>
  <c r="P659" i="8"/>
  <c r="E645" i="8" s="1"/>
  <c r="P658" i="8"/>
  <c r="E644" i="8" s="1"/>
  <c r="P657" i="8"/>
  <c r="E643" i="8" s="1"/>
  <c r="H654" i="8" l="1"/>
  <c r="F654" i="8"/>
  <c r="I654" i="8"/>
  <c r="G654" i="8"/>
  <c r="G666" i="8"/>
  <c r="H666" i="8"/>
  <c r="I666" i="8"/>
  <c r="F666" i="8"/>
  <c r="G674" i="8"/>
  <c r="H674" i="8"/>
  <c r="F674" i="8"/>
  <c r="I674" i="8"/>
  <c r="G686" i="8"/>
  <c r="H686" i="8"/>
  <c r="I686" i="8"/>
  <c r="F686" i="8"/>
  <c r="G702" i="8"/>
  <c r="H702" i="8"/>
  <c r="I702" i="8"/>
  <c r="F702" i="8"/>
  <c r="G714" i="8"/>
  <c r="H714" i="8"/>
  <c r="I714" i="8"/>
  <c r="F714" i="8"/>
  <c r="G726" i="8"/>
  <c r="I726" i="8"/>
  <c r="F726" i="8"/>
  <c r="H726" i="8"/>
  <c r="G738" i="8"/>
  <c r="I738" i="8"/>
  <c r="F738" i="8"/>
  <c r="H738" i="8"/>
  <c r="I750" i="8"/>
  <c r="F750" i="8"/>
  <c r="G750" i="8"/>
  <c r="H750" i="8"/>
  <c r="G762" i="8"/>
  <c r="I762" i="8"/>
  <c r="F762" i="8"/>
  <c r="H762" i="8"/>
  <c r="I774" i="8"/>
  <c r="F774" i="8"/>
  <c r="H774" i="8"/>
  <c r="G774" i="8"/>
  <c r="I786" i="8"/>
  <c r="F786" i="8"/>
  <c r="H786" i="8"/>
  <c r="G786" i="8"/>
  <c r="I798" i="8"/>
  <c r="G798" i="8"/>
  <c r="H798" i="8"/>
  <c r="F798" i="8"/>
  <c r="I826" i="8"/>
  <c r="H826" i="8"/>
  <c r="G826" i="8"/>
  <c r="F826" i="8"/>
  <c r="G643" i="8"/>
  <c r="I643" i="8"/>
  <c r="H643" i="8"/>
  <c r="F643" i="8"/>
  <c r="H647" i="8"/>
  <c r="F647" i="8"/>
  <c r="G647" i="8"/>
  <c r="I647" i="8"/>
  <c r="H651" i="8"/>
  <c r="F651" i="8"/>
  <c r="G651" i="8"/>
  <c r="I651" i="8"/>
  <c r="H655" i="8"/>
  <c r="F655" i="8"/>
  <c r="G655" i="8"/>
  <c r="I655" i="8"/>
  <c r="H659" i="8"/>
  <c r="F659" i="8"/>
  <c r="G659" i="8"/>
  <c r="I659" i="8"/>
  <c r="G663" i="8"/>
  <c r="H663" i="8"/>
  <c r="I663" i="8"/>
  <c r="F663" i="8"/>
  <c r="G667" i="8"/>
  <c r="H667" i="8"/>
  <c r="I667" i="8"/>
  <c r="F667" i="8"/>
  <c r="G671" i="8"/>
  <c r="H671" i="8"/>
  <c r="I671" i="8"/>
  <c r="F671" i="8"/>
  <c r="G675" i="8"/>
  <c r="H675" i="8"/>
  <c r="F675" i="8"/>
  <c r="I675" i="8"/>
  <c r="G679" i="8"/>
  <c r="H679" i="8"/>
  <c r="F679" i="8"/>
  <c r="I679" i="8"/>
  <c r="G683" i="8"/>
  <c r="H683" i="8"/>
  <c r="I683" i="8"/>
  <c r="F683" i="8"/>
  <c r="G687" i="8"/>
  <c r="H687" i="8"/>
  <c r="I687" i="8"/>
  <c r="F687" i="8"/>
  <c r="G691" i="8"/>
  <c r="H691" i="8"/>
  <c r="I691" i="8"/>
  <c r="F691" i="8"/>
  <c r="G695" i="8"/>
  <c r="H695" i="8"/>
  <c r="I695" i="8"/>
  <c r="F695" i="8"/>
  <c r="G699" i="8"/>
  <c r="H699" i="8"/>
  <c r="I699" i="8"/>
  <c r="F699" i="8"/>
  <c r="G703" i="8"/>
  <c r="H703" i="8"/>
  <c r="I703" i="8"/>
  <c r="F703" i="8"/>
  <c r="I707" i="8"/>
  <c r="F707" i="8"/>
  <c r="G707" i="8"/>
  <c r="H707" i="8"/>
  <c r="G711" i="8"/>
  <c r="H711" i="8"/>
  <c r="I711" i="8"/>
  <c r="F711" i="8"/>
  <c r="G715" i="8"/>
  <c r="H715" i="8"/>
  <c r="I715" i="8"/>
  <c r="F715" i="8"/>
  <c r="G719" i="8"/>
  <c r="H719" i="8"/>
  <c r="I719" i="8"/>
  <c r="F719" i="8"/>
  <c r="G723" i="8"/>
  <c r="I723" i="8"/>
  <c r="F723" i="8"/>
  <c r="H723" i="8"/>
  <c r="G727" i="8"/>
  <c r="I727" i="8"/>
  <c r="F727" i="8"/>
  <c r="H727" i="8"/>
  <c r="G731" i="8"/>
  <c r="I731" i="8"/>
  <c r="F731" i="8"/>
  <c r="H731" i="8"/>
  <c r="G735" i="8"/>
  <c r="I735" i="8"/>
  <c r="F735" i="8"/>
  <c r="H735" i="8"/>
  <c r="G739" i="8"/>
  <c r="I739" i="8"/>
  <c r="F739" i="8"/>
  <c r="H739" i="8"/>
  <c r="I743" i="8"/>
  <c r="G743" i="8"/>
  <c r="H743" i="8"/>
  <c r="F743" i="8"/>
  <c r="I747" i="8"/>
  <c r="G747" i="8"/>
  <c r="H747" i="8"/>
  <c r="F747" i="8"/>
  <c r="I751" i="8"/>
  <c r="G751" i="8"/>
  <c r="H751" i="8"/>
  <c r="F751" i="8"/>
  <c r="I755" i="8"/>
  <c r="H755" i="8"/>
  <c r="F755" i="8"/>
  <c r="G755" i="8"/>
  <c r="I759" i="8"/>
  <c r="H759" i="8"/>
  <c r="F759" i="8"/>
  <c r="G759" i="8"/>
  <c r="G763" i="8"/>
  <c r="I763" i="8"/>
  <c r="F763" i="8"/>
  <c r="H763" i="8"/>
  <c r="I767" i="8"/>
  <c r="F767" i="8"/>
  <c r="G767" i="8"/>
  <c r="H767" i="8"/>
  <c r="I771" i="8"/>
  <c r="F771" i="8"/>
  <c r="G771" i="8"/>
  <c r="H771" i="8"/>
  <c r="I775" i="8"/>
  <c r="F775" i="8"/>
  <c r="G775" i="8"/>
  <c r="H775" i="8"/>
  <c r="I779" i="8"/>
  <c r="F779" i="8"/>
  <c r="G779" i="8"/>
  <c r="H779" i="8"/>
  <c r="I783" i="8"/>
  <c r="F783" i="8"/>
  <c r="G783" i="8"/>
  <c r="H783" i="8"/>
  <c r="I787" i="8"/>
  <c r="H787" i="8"/>
  <c r="G787" i="8"/>
  <c r="F787" i="8"/>
  <c r="I791" i="8"/>
  <c r="H791" i="8"/>
  <c r="G791" i="8"/>
  <c r="F791" i="8"/>
  <c r="I795" i="8"/>
  <c r="H795" i="8"/>
  <c r="G795" i="8"/>
  <c r="F795" i="8"/>
  <c r="I799" i="8"/>
  <c r="H799" i="8"/>
  <c r="G799" i="8"/>
  <c r="F799" i="8"/>
  <c r="I803" i="8"/>
  <c r="H803" i="8"/>
  <c r="G803" i="8"/>
  <c r="F803" i="8"/>
  <c r="F807" i="8"/>
  <c r="G807" i="8"/>
  <c r="I807" i="8"/>
  <c r="H807" i="8"/>
  <c r="F811" i="8"/>
  <c r="G811" i="8"/>
  <c r="I811" i="8"/>
  <c r="H811" i="8"/>
  <c r="F815" i="8"/>
  <c r="I815" i="8"/>
  <c r="H815" i="8"/>
  <c r="G815" i="8"/>
  <c r="I819" i="8"/>
  <c r="F819" i="8"/>
  <c r="H819" i="8"/>
  <c r="G819" i="8"/>
  <c r="I823" i="8"/>
  <c r="F823" i="8"/>
  <c r="H823" i="8"/>
  <c r="G823" i="8"/>
  <c r="I827" i="8"/>
  <c r="F827" i="8"/>
  <c r="H827" i="8"/>
  <c r="G827" i="8"/>
  <c r="H646" i="8"/>
  <c r="F646" i="8"/>
  <c r="I646" i="8"/>
  <c r="G646" i="8"/>
  <c r="H658" i="8"/>
  <c r="F658" i="8"/>
  <c r="I658" i="8"/>
  <c r="G658" i="8"/>
  <c r="G670" i="8"/>
  <c r="H670" i="8"/>
  <c r="I670" i="8"/>
  <c r="F670" i="8"/>
  <c r="H682" i="8"/>
  <c r="F682" i="8"/>
  <c r="G682" i="8"/>
  <c r="I682" i="8"/>
  <c r="G694" i="8"/>
  <c r="H694" i="8"/>
  <c r="I694" i="8"/>
  <c r="F694" i="8"/>
  <c r="G706" i="8"/>
  <c r="I706" i="8"/>
  <c r="F706" i="8"/>
  <c r="H706" i="8"/>
  <c r="G718" i="8"/>
  <c r="H718" i="8"/>
  <c r="I718" i="8"/>
  <c r="F718" i="8"/>
  <c r="G730" i="8"/>
  <c r="I730" i="8"/>
  <c r="F730" i="8"/>
  <c r="H730" i="8"/>
  <c r="I742" i="8"/>
  <c r="F742" i="8"/>
  <c r="G742" i="8"/>
  <c r="H742" i="8"/>
  <c r="I754" i="8"/>
  <c r="G754" i="8"/>
  <c r="F754" i="8"/>
  <c r="H754" i="8"/>
  <c r="I766" i="8"/>
  <c r="F766" i="8"/>
  <c r="H766" i="8"/>
  <c r="G766" i="8"/>
  <c r="I778" i="8"/>
  <c r="F778" i="8"/>
  <c r="H778" i="8"/>
  <c r="G778" i="8"/>
  <c r="I790" i="8"/>
  <c r="G790" i="8"/>
  <c r="H790" i="8"/>
  <c r="F790" i="8"/>
  <c r="I802" i="8"/>
  <c r="G802" i="8"/>
  <c r="H802" i="8"/>
  <c r="F802" i="8"/>
  <c r="I822" i="8"/>
  <c r="H822" i="8"/>
  <c r="G822" i="8"/>
  <c r="F822" i="8"/>
  <c r="H644" i="8"/>
  <c r="F644" i="8"/>
  <c r="I644" i="8"/>
  <c r="G644" i="8"/>
  <c r="H648" i="8"/>
  <c r="F648" i="8"/>
  <c r="I648" i="8"/>
  <c r="G648" i="8"/>
  <c r="H652" i="8"/>
  <c r="F652" i="8"/>
  <c r="I652" i="8"/>
  <c r="G652" i="8"/>
  <c r="H656" i="8"/>
  <c r="F656" i="8"/>
  <c r="I656" i="8"/>
  <c r="G656" i="8"/>
  <c r="H660" i="8"/>
  <c r="F660" i="8"/>
  <c r="G660" i="8"/>
  <c r="I660" i="8"/>
  <c r="G664" i="8"/>
  <c r="H664" i="8"/>
  <c r="I664" i="8"/>
  <c r="F664" i="8"/>
  <c r="G668" i="8"/>
  <c r="H668" i="8"/>
  <c r="I668" i="8"/>
  <c r="F668" i="8"/>
  <c r="G672" i="8"/>
  <c r="H672" i="8"/>
  <c r="F672" i="8"/>
  <c r="I672" i="8"/>
  <c r="G676" i="8"/>
  <c r="H676" i="8"/>
  <c r="F676" i="8"/>
  <c r="I676" i="8"/>
  <c r="G680" i="8"/>
  <c r="H680" i="8"/>
  <c r="F680" i="8"/>
  <c r="I680" i="8"/>
  <c r="G684" i="8"/>
  <c r="H684" i="8"/>
  <c r="I684" i="8"/>
  <c r="F684" i="8"/>
  <c r="G688" i="8"/>
  <c r="H688" i="8"/>
  <c r="I688" i="8"/>
  <c r="F688" i="8"/>
  <c r="G692" i="8"/>
  <c r="H692" i="8"/>
  <c r="I692" i="8"/>
  <c r="F692" i="8"/>
  <c r="G696" i="8"/>
  <c r="H696" i="8"/>
  <c r="I696" i="8"/>
  <c r="F696" i="8"/>
  <c r="G700" i="8"/>
  <c r="H700" i="8"/>
  <c r="I700" i="8"/>
  <c r="F700" i="8"/>
  <c r="G704" i="8"/>
  <c r="H704" i="8"/>
  <c r="I704" i="8"/>
  <c r="F704" i="8"/>
  <c r="G708" i="8"/>
  <c r="H708" i="8"/>
  <c r="I708" i="8"/>
  <c r="F708" i="8"/>
  <c r="G712" i="8"/>
  <c r="H712" i="8"/>
  <c r="I712" i="8"/>
  <c r="F712" i="8"/>
  <c r="G716" i="8"/>
  <c r="H716" i="8"/>
  <c r="I716" i="8"/>
  <c r="F716" i="8"/>
  <c r="G720" i="8"/>
  <c r="H720" i="8"/>
  <c r="I720" i="8"/>
  <c r="F720" i="8"/>
  <c r="G724" i="8"/>
  <c r="I724" i="8"/>
  <c r="F724" i="8"/>
  <c r="H724" i="8"/>
  <c r="G728" i="8"/>
  <c r="I728" i="8"/>
  <c r="F728" i="8"/>
  <c r="H728" i="8"/>
  <c r="G732" i="8"/>
  <c r="I732" i="8"/>
  <c r="F732" i="8"/>
  <c r="H732" i="8"/>
  <c r="G736" i="8"/>
  <c r="I736" i="8"/>
  <c r="F736" i="8"/>
  <c r="H736" i="8"/>
  <c r="G740" i="8"/>
  <c r="I740" i="8"/>
  <c r="F740" i="8"/>
  <c r="H740" i="8"/>
  <c r="I744" i="8"/>
  <c r="H744" i="8"/>
  <c r="G744" i="8"/>
  <c r="F744" i="8"/>
  <c r="I748" i="8"/>
  <c r="H748" i="8"/>
  <c r="G748" i="8"/>
  <c r="F748" i="8"/>
  <c r="I752" i="8"/>
  <c r="H752" i="8"/>
  <c r="G752" i="8"/>
  <c r="F752" i="8"/>
  <c r="I756" i="8"/>
  <c r="G756" i="8"/>
  <c r="F756" i="8"/>
  <c r="H756" i="8"/>
  <c r="I760" i="8"/>
  <c r="G760" i="8"/>
  <c r="H760" i="8"/>
  <c r="F760" i="8"/>
  <c r="G764" i="8"/>
  <c r="I764" i="8"/>
  <c r="F764" i="8"/>
  <c r="H764" i="8"/>
  <c r="I768" i="8"/>
  <c r="G768" i="8"/>
  <c r="H768" i="8"/>
  <c r="F768" i="8"/>
  <c r="I772" i="8"/>
  <c r="G772" i="8"/>
  <c r="H772" i="8"/>
  <c r="F772" i="8"/>
  <c r="I776" i="8"/>
  <c r="G776" i="8"/>
  <c r="H776" i="8"/>
  <c r="F776" i="8"/>
  <c r="I780" i="8"/>
  <c r="G780" i="8"/>
  <c r="H780" i="8"/>
  <c r="F780" i="8"/>
  <c r="I784" i="8"/>
  <c r="G784" i="8"/>
  <c r="H784" i="8"/>
  <c r="F784" i="8"/>
  <c r="I788" i="8"/>
  <c r="F788" i="8"/>
  <c r="H788" i="8"/>
  <c r="G788" i="8"/>
  <c r="I792" i="8"/>
  <c r="F792" i="8"/>
  <c r="H792" i="8"/>
  <c r="G792" i="8"/>
  <c r="I796" i="8"/>
  <c r="F796" i="8"/>
  <c r="H796" i="8"/>
  <c r="G796" i="8"/>
  <c r="I800" i="8"/>
  <c r="F800" i="8"/>
  <c r="H800" i="8"/>
  <c r="G800" i="8"/>
  <c r="I804" i="8"/>
  <c r="F804" i="8"/>
  <c r="H804" i="8"/>
  <c r="G804" i="8"/>
  <c r="F808" i="8"/>
  <c r="G808" i="8"/>
  <c r="I808" i="8"/>
  <c r="H808" i="8"/>
  <c r="F812" i="8"/>
  <c r="G812" i="8"/>
  <c r="I812" i="8"/>
  <c r="H812" i="8"/>
  <c r="I816" i="8"/>
  <c r="F816" i="8"/>
  <c r="G816" i="8"/>
  <c r="H816" i="8"/>
  <c r="I820" i="8"/>
  <c r="F820" i="8"/>
  <c r="G820" i="8"/>
  <c r="H820" i="8"/>
  <c r="I824" i="8"/>
  <c r="F824" i="8"/>
  <c r="G824" i="8"/>
  <c r="H824" i="8"/>
  <c r="I828" i="8"/>
  <c r="F828" i="8"/>
  <c r="G828" i="8"/>
  <c r="H828" i="8"/>
  <c r="H650" i="8"/>
  <c r="F650" i="8"/>
  <c r="G650" i="8"/>
  <c r="I650" i="8"/>
  <c r="H662" i="8"/>
  <c r="F662" i="8"/>
  <c r="I662" i="8"/>
  <c r="G662" i="8"/>
  <c r="G678" i="8"/>
  <c r="H678" i="8"/>
  <c r="F678" i="8"/>
  <c r="I678" i="8"/>
  <c r="G690" i="8"/>
  <c r="H690" i="8"/>
  <c r="I690" i="8"/>
  <c r="F690" i="8"/>
  <c r="G698" i="8"/>
  <c r="H698" i="8"/>
  <c r="I698" i="8"/>
  <c r="F698" i="8"/>
  <c r="G710" i="8"/>
  <c r="H710" i="8"/>
  <c r="I710" i="8"/>
  <c r="F710" i="8"/>
  <c r="G722" i="8"/>
  <c r="I722" i="8"/>
  <c r="F722" i="8"/>
  <c r="H722" i="8"/>
  <c r="G734" i="8"/>
  <c r="I734" i="8"/>
  <c r="F734" i="8"/>
  <c r="H734" i="8"/>
  <c r="I746" i="8"/>
  <c r="F746" i="8"/>
  <c r="G746" i="8"/>
  <c r="H746" i="8"/>
  <c r="I758" i="8"/>
  <c r="G758" i="8"/>
  <c r="F758" i="8"/>
  <c r="H758" i="8"/>
  <c r="I770" i="8"/>
  <c r="F770" i="8"/>
  <c r="H770" i="8"/>
  <c r="G770" i="8"/>
  <c r="I782" i="8"/>
  <c r="F782" i="8"/>
  <c r="H782" i="8"/>
  <c r="G782" i="8"/>
  <c r="I794" i="8"/>
  <c r="G794" i="8"/>
  <c r="H794" i="8"/>
  <c r="F794" i="8"/>
  <c r="I806" i="8"/>
  <c r="G806" i="8"/>
  <c r="H806" i="8"/>
  <c r="F806" i="8"/>
  <c r="F810" i="8"/>
  <c r="G810" i="8"/>
  <c r="I810" i="8"/>
  <c r="H810" i="8"/>
  <c r="F814" i="8"/>
  <c r="I814" i="8"/>
  <c r="G814" i="8"/>
  <c r="H814" i="8"/>
  <c r="I818" i="8"/>
  <c r="H818" i="8"/>
  <c r="G818" i="8"/>
  <c r="F818" i="8"/>
  <c r="H645" i="8"/>
  <c r="F645" i="8"/>
  <c r="G645" i="8"/>
  <c r="I645" i="8"/>
  <c r="H649" i="8"/>
  <c r="F649" i="8"/>
  <c r="G649" i="8"/>
  <c r="I649" i="8"/>
  <c r="H653" i="8"/>
  <c r="F653" i="8"/>
  <c r="G653" i="8"/>
  <c r="I653" i="8"/>
  <c r="H657" i="8"/>
  <c r="F657" i="8"/>
  <c r="G657" i="8"/>
  <c r="I657" i="8"/>
  <c r="H661" i="8"/>
  <c r="F661" i="8"/>
  <c r="G661" i="8"/>
  <c r="I661" i="8"/>
  <c r="G665" i="8"/>
  <c r="H665" i="8"/>
  <c r="I665" i="8"/>
  <c r="F665" i="8"/>
  <c r="G669" i="8"/>
  <c r="H669" i="8"/>
  <c r="I669" i="8"/>
  <c r="F669" i="8"/>
  <c r="G673" i="8"/>
  <c r="H673" i="8"/>
  <c r="F673" i="8"/>
  <c r="I673" i="8"/>
  <c r="G677" i="8"/>
  <c r="H677" i="8"/>
  <c r="F677" i="8"/>
  <c r="I677" i="8"/>
  <c r="G681" i="8"/>
  <c r="H681" i="8"/>
  <c r="F681" i="8"/>
  <c r="I681" i="8"/>
  <c r="G685" i="8"/>
  <c r="H685" i="8"/>
  <c r="I685" i="8"/>
  <c r="F685" i="8"/>
  <c r="G689" i="8"/>
  <c r="H689" i="8"/>
  <c r="I689" i="8"/>
  <c r="F689" i="8"/>
  <c r="G693" i="8"/>
  <c r="H693" i="8"/>
  <c r="I693" i="8"/>
  <c r="F693" i="8"/>
  <c r="G697" i="8"/>
  <c r="H697" i="8"/>
  <c r="I697" i="8"/>
  <c r="F697" i="8"/>
  <c r="G701" i="8"/>
  <c r="H701" i="8"/>
  <c r="I701" i="8"/>
  <c r="F701" i="8"/>
  <c r="G705" i="8"/>
  <c r="I705" i="8"/>
  <c r="F705" i="8"/>
  <c r="H705" i="8"/>
  <c r="G709" i="8"/>
  <c r="H709" i="8"/>
  <c r="I709" i="8"/>
  <c r="F709" i="8"/>
  <c r="G713" i="8"/>
  <c r="H713" i="8"/>
  <c r="I713" i="8"/>
  <c r="F713" i="8"/>
  <c r="G717" i="8"/>
  <c r="H717" i="8"/>
  <c r="I717" i="8"/>
  <c r="F717" i="8"/>
  <c r="G721" i="8"/>
  <c r="H721" i="8"/>
  <c r="I721" i="8"/>
  <c r="F721" i="8"/>
  <c r="G725" i="8"/>
  <c r="I725" i="8"/>
  <c r="F725" i="8"/>
  <c r="H725" i="8"/>
  <c r="G729" i="8"/>
  <c r="I729" i="8"/>
  <c r="F729" i="8"/>
  <c r="H729" i="8"/>
  <c r="G733" i="8"/>
  <c r="I733" i="8"/>
  <c r="F733" i="8"/>
  <c r="H733" i="8"/>
  <c r="G737" i="8"/>
  <c r="I737" i="8"/>
  <c r="F737" i="8"/>
  <c r="H737" i="8"/>
  <c r="G741" i="8"/>
  <c r="I741" i="8"/>
  <c r="F741" i="8"/>
  <c r="H741" i="8"/>
  <c r="I745" i="8"/>
  <c r="F745" i="8"/>
  <c r="H745" i="8"/>
  <c r="G745" i="8"/>
  <c r="I749" i="8"/>
  <c r="F749" i="8"/>
  <c r="H749" i="8"/>
  <c r="G749" i="8"/>
  <c r="I753" i="8"/>
  <c r="F753" i="8"/>
  <c r="H753" i="8"/>
  <c r="G753" i="8"/>
  <c r="I757" i="8"/>
  <c r="F757" i="8"/>
  <c r="H757" i="8"/>
  <c r="G757" i="8"/>
  <c r="I761" i="8"/>
  <c r="F761" i="8"/>
  <c r="H761" i="8"/>
  <c r="G761" i="8"/>
  <c r="I765" i="8"/>
  <c r="H765" i="8"/>
  <c r="G765" i="8"/>
  <c r="F765" i="8"/>
  <c r="I769" i="8"/>
  <c r="H769" i="8"/>
  <c r="G769" i="8"/>
  <c r="F769" i="8"/>
  <c r="I773" i="8"/>
  <c r="H773" i="8"/>
  <c r="G773" i="8"/>
  <c r="F773" i="8"/>
  <c r="I777" i="8"/>
  <c r="H777" i="8"/>
  <c r="G777" i="8"/>
  <c r="F777" i="8"/>
  <c r="I781" i="8"/>
  <c r="H781" i="8"/>
  <c r="G781" i="8"/>
  <c r="F781" i="8"/>
  <c r="I785" i="8"/>
  <c r="H785" i="8"/>
  <c r="G785" i="8"/>
  <c r="F785" i="8"/>
  <c r="I789" i="8"/>
  <c r="F789" i="8"/>
  <c r="G789" i="8"/>
  <c r="H789" i="8"/>
  <c r="I793" i="8"/>
  <c r="F793" i="8"/>
  <c r="G793" i="8"/>
  <c r="H793" i="8"/>
  <c r="I797" i="8"/>
  <c r="F797" i="8"/>
  <c r="G797" i="8"/>
  <c r="H797" i="8"/>
  <c r="I801" i="8"/>
  <c r="F801" i="8"/>
  <c r="G801" i="8"/>
  <c r="H801" i="8"/>
  <c r="I805" i="8"/>
  <c r="F805" i="8"/>
  <c r="G805" i="8"/>
  <c r="H805" i="8"/>
  <c r="F809" i="8"/>
  <c r="G809" i="8"/>
  <c r="I809" i="8"/>
  <c r="H809" i="8"/>
  <c r="F813" i="8"/>
  <c r="I813" i="8"/>
  <c r="H813" i="8"/>
  <c r="G813" i="8"/>
  <c r="I817" i="8"/>
  <c r="G817" i="8"/>
  <c r="H817" i="8"/>
  <c r="F817" i="8"/>
  <c r="I821" i="8"/>
  <c r="G821" i="8"/>
  <c r="H821" i="8"/>
  <c r="F821" i="8"/>
  <c r="I825" i="8"/>
  <c r="G825" i="8"/>
  <c r="H825" i="8"/>
  <c r="F825" i="8"/>
  <c r="I829" i="8"/>
  <c r="G829" i="8"/>
  <c r="H829" i="8"/>
  <c r="F829" i="8"/>
  <c r="P652" i="8"/>
  <c r="E641" i="8" s="1"/>
  <c r="P651" i="8"/>
  <c r="E640" i="8" s="1"/>
  <c r="P650" i="8"/>
  <c r="E639" i="8" s="1"/>
  <c r="P649" i="8"/>
  <c r="E638" i="8" s="1"/>
  <c r="P648" i="8"/>
  <c r="E637" i="8" s="1"/>
  <c r="P647" i="8"/>
  <c r="E636" i="8" s="1"/>
  <c r="P646" i="8"/>
  <c r="E635" i="8" s="1"/>
  <c r="P645" i="8"/>
  <c r="E634" i="8" s="1"/>
  <c r="P644" i="8"/>
  <c r="E633" i="8" s="1"/>
  <c r="P643" i="8"/>
  <c r="E632" i="8" s="1"/>
  <c r="P642" i="8"/>
  <c r="E631" i="8" s="1"/>
  <c r="P641" i="8"/>
  <c r="E630" i="8" s="1"/>
  <c r="P640" i="8"/>
  <c r="E629" i="8" s="1"/>
  <c r="P639" i="8"/>
  <c r="E628" i="8" s="1"/>
  <c r="P638" i="8"/>
  <c r="E627" i="8" s="1"/>
  <c r="P637" i="8"/>
  <c r="E626" i="8" s="1"/>
  <c r="P636" i="8"/>
  <c r="E625" i="8" s="1"/>
  <c r="P635" i="8"/>
  <c r="E624" i="8" s="1"/>
  <c r="P634" i="8"/>
  <c r="E623" i="8" s="1"/>
  <c r="P633" i="8"/>
  <c r="E622" i="8" s="1"/>
  <c r="P632" i="8"/>
  <c r="E621" i="8" s="1"/>
  <c r="P631" i="8"/>
  <c r="E620" i="8" s="1"/>
  <c r="P630" i="8"/>
  <c r="E619" i="8" s="1"/>
  <c r="P629" i="8"/>
  <c r="E618" i="8" s="1"/>
  <c r="P628" i="8"/>
  <c r="E617" i="8" s="1"/>
  <c r="P627" i="8"/>
  <c r="E616" i="8" s="1"/>
  <c r="P626" i="8"/>
  <c r="E615" i="8" s="1"/>
  <c r="P625" i="8"/>
  <c r="E614" i="8" s="1"/>
  <c r="P624" i="8"/>
  <c r="E613" i="8" s="1"/>
  <c r="P623" i="8"/>
  <c r="E612" i="8" s="1"/>
  <c r="P622" i="8"/>
  <c r="E611" i="8" s="1"/>
  <c r="P621" i="8"/>
  <c r="E610" i="8" s="1"/>
  <c r="P620" i="8"/>
  <c r="E609" i="8" s="1"/>
  <c r="P619" i="8"/>
  <c r="E608" i="8" s="1"/>
  <c r="P618" i="8"/>
  <c r="E607" i="8" s="1"/>
  <c r="P617" i="8"/>
  <c r="E606" i="8" s="1"/>
  <c r="P616" i="8"/>
  <c r="E605" i="8" s="1"/>
  <c r="P615" i="8"/>
  <c r="E604" i="8" s="1"/>
  <c r="P614" i="8"/>
  <c r="E603" i="8" s="1"/>
  <c r="P613" i="8"/>
  <c r="E602" i="8" s="1"/>
  <c r="P612" i="8"/>
  <c r="E601" i="8" s="1"/>
  <c r="P611" i="8"/>
  <c r="E600" i="8" s="1"/>
  <c r="P610" i="8"/>
  <c r="E599" i="8" s="1"/>
  <c r="P609" i="8"/>
  <c r="E598" i="8" s="1"/>
  <c r="P608" i="8"/>
  <c r="E597" i="8" s="1"/>
  <c r="P607" i="8"/>
  <c r="E596" i="8" s="1"/>
  <c r="P606" i="8"/>
  <c r="E595" i="8" s="1"/>
  <c r="P605" i="8"/>
  <c r="E594" i="8" s="1"/>
  <c r="P604" i="8"/>
  <c r="E593" i="8" s="1"/>
  <c r="P603" i="8"/>
  <c r="E592" i="8" s="1"/>
  <c r="P602" i="8"/>
  <c r="E591" i="8" s="1"/>
  <c r="P601" i="8"/>
  <c r="E590" i="8" s="1"/>
  <c r="P600" i="8"/>
  <c r="E589" i="8" s="1"/>
  <c r="P599" i="8"/>
  <c r="E588" i="8" s="1"/>
  <c r="P598" i="8"/>
  <c r="E587" i="8" s="1"/>
  <c r="P597" i="8"/>
  <c r="E586" i="8" s="1"/>
  <c r="P596" i="8"/>
  <c r="E585" i="8" s="1"/>
  <c r="P595" i="8"/>
  <c r="E584" i="8" s="1"/>
  <c r="P594" i="8"/>
  <c r="E583" i="8" s="1"/>
  <c r="P593" i="8"/>
  <c r="E582" i="8" s="1"/>
  <c r="P592" i="8"/>
  <c r="E581" i="8" s="1"/>
  <c r="P591" i="8"/>
  <c r="E580" i="8" s="1"/>
  <c r="P590" i="8"/>
  <c r="E579" i="8" s="1"/>
  <c r="P589" i="8"/>
  <c r="E578" i="8" s="1"/>
  <c r="P588" i="8"/>
  <c r="E577" i="8" s="1"/>
  <c r="P587" i="8"/>
  <c r="E576" i="8" s="1"/>
  <c r="P586" i="8"/>
  <c r="E575" i="8" s="1"/>
  <c r="P585" i="8"/>
  <c r="E574" i="8" s="1"/>
  <c r="P584" i="8"/>
  <c r="E573" i="8" s="1"/>
  <c r="P583" i="8"/>
  <c r="E572" i="8" s="1"/>
  <c r="P582" i="8"/>
  <c r="E571" i="8" s="1"/>
  <c r="P581" i="8"/>
  <c r="E570" i="8" s="1"/>
  <c r="P580" i="8"/>
  <c r="E569" i="8" s="1"/>
  <c r="P579" i="8"/>
  <c r="E568" i="8" s="1"/>
  <c r="P578" i="8"/>
  <c r="E567" i="8" s="1"/>
  <c r="P577" i="8"/>
  <c r="E566" i="8" s="1"/>
  <c r="P576" i="8"/>
  <c r="E565" i="8" s="1"/>
  <c r="P575" i="8"/>
  <c r="E564" i="8" s="1"/>
  <c r="P574" i="8"/>
  <c r="E563" i="8" s="1"/>
  <c r="P573" i="8"/>
  <c r="E562" i="8" s="1"/>
  <c r="P572" i="8"/>
  <c r="E561" i="8" s="1"/>
  <c r="P571" i="8"/>
  <c r="E560" i="8" s="1"/>
  <c r="P570" i="8"/>
  <c r="E559" i="8" s="1"/>
  <c r="P569" i="8"/>
  <c r="E558" i="8" s="1"/>
  <c r="P568" i="8"/>
  <c r="E557" i="8" s="1"/>
  <c r="P567" i="8"/>
  <c r="E556" i="8" s="1"/>
  <c r="P566" i="8"/>
  <c r="E555" i="8" s="1"/>
  <c r="P565" i="8"/>
  <c r="E554" i="8" s="1"/>
  <c r="P564" i="8"/>
  <c r="E553" i="8" s="1"/>
  <c r="P563" i="8"/>
  <c r="E552" i="8" s="1"/>
  <c r="P562" i="8"/>
  <c r="E551" i="8" s="1"/>
  <c r="P561" i="8"/>
  <c r="E550" i="8" s="1"/>
  <c r="P560" i="8"/>
  <c r="E549" i="8" s="1"/>
  <c r="P559" i="8"/>
  <c r="E548" i="8" s="1"/>
  <c r="P558" i="8"/>
  <c r="E547" i="8" s="1"/>
  <c r="P557" i="8"/>
  <c r="E546" i="8" s="1"/>
  <c r="P556" i="8"/>
  <c r="E545" i="8" s="1"/>
  <c r="P555" i="8"/>
  <c r="E544" i="8" s="1"/>
  <c r="P554" i="8"/>
  <c r="E543" i="8" s="1"/>
  <c r="P553" i="8"/>
  <c r="E542" i="8" s="1"/>
  <c r="P552" i="8"/>
  <c r="E541" i="8" s="1"/>
  <c r="P551" i="8"/>
  <c r="E540" i="8" s="1"/>
  <c r="P550" i="8"/>
  <c r="E539" i="8" s="1"/>
  <c r="P549" i="8"/>
  <c r="E538" i="8" s="1"/>
  <c r="P548" i="8"/>
  <c r="E537" i="8" s="1"/>
  <c r="P547" i="8"/>
  <c r="E536" i="8" s="1"/>
  <c r="P546" i="8"/>
  <c r="E535" i="8" s="1"/>
  <c r="P545" i="8"/>
  <c r="E534" i="8" s="1"/>
  <c r="P544" i="8"/>
  <c r="E533" i="8" s="1"/>
  <c r="P543" i="8"/>
  <c r="E532" i="8" s="1"/>
  <c r="P542" i="8"/>
  <c r="E531" i="8" s="1"/>
  <c r="P541" i="8"/>
  <c r="E530" i="8" s="1"/>
  <c r="P540" i="8"/>
  <c r="E529" i="8" s="1"/>
  <c r="P539" i="8"/>
  <c r="E528" i="8" s="1"/>
  <c r="P538" i="8"/>
  <c r="E527" i="8" s="1"/>
  <c r="P537" i="8"/>
  <c r="E526" i="8" s="1"/>
  <c r="P536" i="8"/>
  <c r="E525" i="8" s="1"/>
  <c r="P535" i="8"/>
  <c r="E524" i="8" s="1"/>
  <c r="P534" i="8"/>
  <c r="E523" i="8" s="1"/>
  <c r="P533" i="8"/>
  <c r="E522" i="8" s="1"/>
  <c r="P532" i="8"/>
  <c r="E521" i="8" s="1"/>
  <c r="P531" i="8"/>
  <c r="E520" i="8" s="1"/>
  <c r="P530" i="8"/>
  <c r="E519" i="8" s="1"/>
  <c r="P529" i="8"/>
  <c r="E518" i="8" s="1"/>
  <c r="P528" i="8"/>
  <c r="E517" i="8" s="1"/>
  <c r="P527" i="8"/>
  <c r="E516" i="8" s="1"/>
  <c r="P526" i="8"/>
  <c r="E515" i="8" s="1"/>
  <c r="P525" i="8"/>
  <c r="E514" i="8" s="1"/>
  <c r="P524" i="8"/>
  <c r="E513" i="8" s="1"/>
  <c r="P523" i="8"/>
  <c r="E512" i="8" s="1"/>
  <c r="P522" i="8"/>
  <c r="E511" i="8" s="1"/>
  <c r="P521" i="8"/>
  <c r="E510" i="8" s="1"/>
  <c r="P520" i="8"/>
  <c r="E509" i="8" s="1"/>
  <c r="P519" i="8"/>
  <c r="E508" i="8" s="1"/>
  <c r="P518" i="8"/>
  <c r="E507" i="8" s="1"/>
  <c r="P517" i="8"/>
  <c r="E506" i="8" s="1"/>
  <c r="P516" i="8"/>
  <c r="E505" i="8" s="1"/>
  <c r="P515" i="8"/>
  <c r="E504" i="8" s="1"/>
  <c r="P514" i="8"/>
  <c r="E503" i="8" s="1"/>
  <c r="P513" i="8"/>
  <c r="E502" i="8" s="1"/>
  <c r="P512" i="8"/>
  <c r="E501" i="8" s="1"/>
  <c r="P511" i="8"/>
  <c r="E500" i="8" s="1"/>
  <c r="P510" i="8"/>
  <c r="E499" i="8" s="1"/>
  <c r="P509" i="8"/>
  <c r="E498" i="8" s="1"/>
  <c r="P508" i="8"/>
  <c r="E497" i="8" s="1"/>
  <c r="P507" i="8"/>
  <c r="E496" i="8" s="1"/>
  <c r="P506" i="8"/>
  <c r="E495" i="8" s="1"/>
  <c r="P505" i="8"/>
  <c r="E494" i="8" s="1"/>
  <c r="P504" i="8"/>
  <c r="E493" i="8" s="1"/>
  <c r="P503" i="8"/>
  <c r="E492" i="8" s="1"/>
  <c r="P502" i="8"/>
  <c r="E491" i="8" s="1"/>
  <c r="P501" i="8"/>
  <c r="E490" i="8" s="1"/>
  <c r="P500" i="8"/>
  <c r="E489" i="8" s="1"/>
  <c r="P499" i="8"/>
  <c r="E488" i="8" s="1"/>
  <c r="P498" i="8"/>
  <c r="E487" i="8" s="1"/>
  <c r="P496" i="8"/>
  <c r="E485" i="8" s="1"/>
  <c r="P495" i="8"/>
  <c r="E484" i="8" s="1"/>
  <c r="P494" i="8"/>
  <c r="E483" i="8" s="1"/>
  <c r="P493" i="8"/>
  <c r="E482" i="8" s="1"/>
  <c r="P492" i="8"/>
  <c r="E481" i="8" s="1"/>
  <c r="P491" i="8"/>
  <c r="E480" i="8" s="1"/>
  <c r="P490" i="8"/>
  <c r="E479" i="8" s="1"/>
  <c r="P489" i="8"/>
  <c r="E478" i="8" s="1"/>
  <c r="P488" i="8"/>
  <c r="E477" i="8" s="1"/>
  <c r="P487" i="8"/>
  <c r="E476" i="8" s="1"/>
  <c r="P486" i="8"/>
  <c r="E475" i="8" s="1"/>
  <c r="P485" i="8"/>
  <c r="E474" i="8" s="1"/>
  <c r="P484" i="8"/>
  <c r="E473" i="8" s="1"/>
  <c r="P483" i="8"/>
  <c r="E472" i="8" s="1"/>
  <c r="P482" i="8"/>
  <c r="E471" i="8" s="1"/>
  <c r="P481" i="8"/>
  <c r="E470" i="8" s="1"/>
  <c r="P480" i="8"/>
  <c r="E469" i="8" s="1"/>
  <c r="P479" i="8"/>
  <c r="E468" i="8" s="1"/>
  <c r="P478" i="8"/>
  <c r="E467" i="8" s="1"/>
  <c r="P477" i="8"/>
  <c r="E466" i="8" s="1"/>
  <c r="P476" i="8"/>
  <c r="E465" i="8" s="1"/>
  <c r="P475" i="8"/>
  <c r="E464" i="8" s="1"/>
  <c r="P474" i="8"/>
  <c r="E463" i="8" s="1"/>
  <c r="P473" i="8"/>
  <c r="E462" i="8" s="1"/>
  <c r="P472" i="8"/>
  <c r="E461" i="8" s="1"/>
  <c r="P471" i="8"/>
  <c r="E460" i="8" s="1"/>
  <c r="P470" i="8"/>
  <c r="E459" i="8" s="1"/>
  <c r="P469" i="8"/>
  <c r="E458" i="8" s="1"/>
  <c r="P468" i="8"/>
  <c r="E457" i="8" s="1"/>
  <c r="P467" i="8"/>
  <c r="E456" i="8" s="1"/>
  <c r="P466" i="8"/>
  <c r="E455" i="8" s="1"/>
  <c r="P465" i="8"/>
  <c r="E454" i="8" s="1"/>
  <c r="P464" i="8"/>
  <c r="E453" i="8" s="1"/>
  <c r="P463" i="8"/>
  <c r="E452" i="8" s="1"/>
  <c r="P462" i="8"/>
  <c r="E451" i="8" s="1"/>
  <c r="P461" i="8"/>
  <c r="E450" i="8" s="1"/>
  <c r="P460" i="8"/>
  <c r="E449" i="8" s="1"/>
  <c r="P459" i="8"/>
  <c r="E448" i="8" s="1"/>
  <c r="P458" i="8"/>
  <c r="E447" i="8" s="1"/>
  <c r="P457" i="8"/>
  <c r="E446" i="8" s="1"/>
  <c r="P456" i="8"/>
  <c r="E445" i="8" s="1"/>
  <c r="P455" i="8"/>
  <c r="E444" i="8" s="1"/>
  <c r="P454" i="8"/>
  <c r="E443" i="8" s="1"/>
  <c r="P453" i="8"/>
  <c r="E442" i="8" s="1"/>
  <c r="P452" i="8"/>
  <c r="E441" i="8" s="1"/>
  <c r="P451" i="8"/>
  <c r="E440" i="8" s="1"/>
  <c r="P450" i="8"/>
  <c r="E439" i="8" s="1"/>
  <c r="P449" i="8"/>
  <c r="E438" i="8" s="1"/>
  <c r="P448" i="8"/>
  <c r="E437" i="8" s="1"/>
  <c r="P447" i="8"/>
  <c r="E436" i="8" s="1"/>
  <c r="P446" i="8"/>
  <c r="E435" i="8" s="1"/>
  <c r="P445" i="8"/>
  <c r="E434" i="8" s="1"/>
  <c r="P444" i="8"/>
  <c r="E433" i="8" s="1"/>
  <c r="P443" i="8"/>
  <c r="E432" i="8" s="1"/>
  <c r="P442" i="8"/>
  <c r="E431" i="8" s="1"/>
  <c r="P441" i="8"/>
  <c r="E430" i="8" s="1"/>
  <c r="P440" i="8"/>
  <c r="E429" i="8" s="1"/>
  <c r="P439" i="8"/>
  <c r="E428" i="8" s="1"/>
  <c r="P438" i="8"/>
  <c r="E427" i="8" s="1"/>
  <c r="P437" i="8"/>
  <c r="E426" i="8" s="1"/>
  <c r="P436" i="8"/>
  <c r="E425" i="8" s="1"/>
  <c r="P435" i="8"/>
  <c r="E424" i="8" s="1"/>
  <c r="P434" i="8"/>
  <c r="E423" i="8" s="1"/>
  <c r="P433" i="8"/>
  <c r="E422" i="8" s="1"/>
  <c r="P432" i="8"/>
  <c r="E421" i="8" s="1"/>
  <c r="P431" i="8"/>
  <c r="E420" i="8" s="1"/>
  <c r="P430" i="8"/>
  <c r="E419" i="8" s="1"/>
  <c r="P429" i="8"/>
  <c r="E418" i="8" s="1"/>
  <c r="P428" i="8"/>
  <c r="E417" i="8" s="1"/>
  <c r="P427" i="8"/>
  <c r="E416" i="8" s="1"/>
  <c r="P426" i="8"/>
  <c r="E415" i="8" s="1"/>
  <c r="P425" i="8"/>
  <c r="E414" i="8" s="1"/>
  <c r="P424" i="8"/>
  <c r="E413" i="8" s="1"/>
  <c r="P423" i="8"/>
  <c r="E412" i="8" s="1"/>
  <c r="P422" i="8"/>
  <c r="E411" i="8" s="1"/>
  <c r="P421" i="8"/>
  <c r="E410" i="8" s="1"/>
  <c r="P420" i="8"/>
  <c r="E409" i="8" s="1"/>
  <c r="P419" i="8"/>
  <c r="E408" i="8" s="1"/>
  <c r="P418" i="8"/>
  <c r="E407" i="8" s="1"/>
  <c r="P417" i="8"/>
  <c r="E406" i="8" s="1"/>
  <c r="P416" i="8"/>
  <c r="E405" i="8" s="1"/>
  <c r="P415" i="8"/>
  <c r="E404" i="8" s="1"/>
  <c r="P414" i="8"/>
  <c r="E403" i="8" s="1"/>
  <c r="P413" i="8"/>
  <c r="E402" i="8" s="1"/>
  <c r="P412" i="8"/>
  <c r="E401" i="8" s="1"/>
  <c r="P411" i="8"/>
  <c r="E400" i="8" s="1"/>
  <c r="P410" i="8"/>
  <c r="E399" i="8" s="1"/>
  <c r="P409" i="8"/>
  <c r="E398" i="8" s="1"/>
  <c r="P408" i="8"/>
  <c r="E397" i="8" s="1"/>
  <c r="P407" i="8"/>
  <c r="E396" i="8" s="1"/>
  <c r="P406" i="8"/>
  <c r="E395" i="8" s="1"/>
  <c r="P405" i="8"/>
  <c r="E394" i="8" s="1"/>
  <c r="P404" i="8"/>
  <c r="E393" i="8" s="1"/>
  <c r="P403" i="8"/>
  <c r="E392" i="8" s="1"/>
  <c r="P402" i="8"/>
  <c r="E391" i="8" s="1"/>
  <c r="P401" i="8"/>
  <c r="E390" i="8" s="1"/>
  <c r="P400" i="8"/>
  <c r="E389" i="8" s="1"/>
  <c r="P399" i="8"/>
  <c r="E388" i="8" s="1"/>
  <c r="P398" i="8"/>
  <c r="E387" i="8" s="1"/>
  <c r="P397" i="8"/>
  <c r="E386" i="8" s="1"/>
  <c r="P396" i="8"/>
  <c r="E385" i="8" s="1"/>
  <c r="P395" i="8"/>
  <c r="E384" i="8" s="1"/>
  <c r="P394" i="8"/>
  <c r="E383" i="8" s="1"/>
  <c r="P393" i="8"/>
  <c r="E382" i="8" s="1"/>
  <c r="P392" i="8"/>
  <c r="E381" i="8" s="1"/>
  <c r="P391" i="8"/>
  <c r="E380" i="8" s="1"/>
  <c r="P390" i="8"/>
  <c r="E379" i="8" s="1"/>
  <c r="P389" i="8"/>
  <c r="E378" i="8" s="1"/>
  <c r="P388" i="8"/>
  <c r="E377" i="8" s="1"/>
  <c r="P387" i="8"/>
  <c r="E376" i="8" s="1"/>
  <c r="P386" i="8"/>
  <c r="E375" i="8" s="1"/>
  <c r="P385" i="8"/>
  <c r="E374" i="8" s="1"/>
  <c r="P384" i="8"/>
  <c r="E373" i="8" s="1"/>
  <c r="P383" i="8"/>
  <c r="E372" i="8" s="1"/>
  <c r="P382" i="8"/>
  <c r="E371" i="8" s="1"/>
  <c r="P381" i="8"/>
  <c r="E370" i="8" s="1"/>
  <c r="P380" i="8"/>
  <c r="E369" i="8" s="1"/>
  <c r="P379" i="8"/>
  <c r="E368" i="8" s="1"/>
  <c r="P378" i="8"/>
  <c r="E367" i="8" s="1"/>
  <c r="P377" i="8"/>
  <c r="E366" i="8" s="1"/>
  <c r="P376" i="8"/>
  <c r="E365" i="8" s="1"/>
  <c r="P375" i="8"/>
  <c r="E364" i="8" s="1"/>
  <c r="P374" i="8"/>
  <c r="E363" i="8" s="1"/>
  <c r="P373" i="8"/>
  <c r="E362" i="8" s="1"/>
  <c r="P372" i="8"/>
  <c r="E361" i="8" s="1"/>
  <c r="P371" i="8"/>
  <c r="E360" i="8" s="1"/>
  <c r="P370" i="8"/>
  <c r="E359" i="8" s="1"/>
  <c r="P369" i="8"/>
  <c r="E358" i="8" s="1"/>
  <c r="P368" i="8"/>
  <c r="E357" i="8" s="1"/>
  <c r="P367" i="8"/>
  <c r="E356" i="8" s="1"/>
  <c r="P366" i="8"/>
  <c r="E355" i="8" s="1"/>
  <c r="P365" i="8"/>
  <c r="E354" i="8" s="1"/>
  <c r="P364" i="8"/>
  <c r="E353" i="8" s="1"/>
  <c r="P363" i="8"/>
  <c r="E352" i="8" s="1"/>
  <c r="P362" i="8"/>
  <c r="E351" i="8" s="1"/>
  <c r="P361" i="8"/>
  <c r="E350" i="8" s="1"/>
  <c r="P360" i="8"/>
  <c r="E349" i="8" s="1"/>
  <c r="P359" i="8"/>
  <c r="E348" i="8" s="1"/>
  <c r="P358" i="8"/>
  <c r="E347" i="8" s="1"/>
  <c r="P357" i="8"/>
  <c r="E346" i="8" s="1"/>
  <c r="P356" i="8"/>
  <c r="E345" i="8" s="1"/>
  <c r="P355" i="8"/>
  <c r="E344" i="8" s="1"/>
  <c r="P354" i="8"/>
  <c r="E343" i="8" s="1"/>
  <c r="P353" i="8"/>
  <c r="E342" i="8" s="1"/>
  <c r="P352" i="8"/>
  <c r="E341" i="8" s="1"/>
  <c r="P351" i="8"/>
  <c r="E340" i="8" s="1"/>
  <c r="P350" i="8"/>
  <c r="E339" i="8" s="1"/>
  <c r="P349" i="8"/>
  <c r="E338" i="8" s="1"/>
  <c r="P348" i="8"/>
  <c r="E337" i="8" s="1"/>
  <c r="P347" i="8"/>
  <c r="E336" i="8" s="1"/>
  <c r="P346" i="8"/>
  <c r="E335" i="8" s="1"/>
  <c r="P345" i="8"/>
  <c r="E334" i="8" s="1"/>
  <c r="P344" i="8"/>
  <c r="E333" i="8" s="1"/>
  <c r="P343" i="8"/>
  <c r="E332" i="8" s="1"/>
  <c r="P342" i="8"/>
  <c r="E331" i="8" s="1"/>
  <c r="P341" i="8"/>
  <c r="E330" i="8" s="1"/>
  <c r="P340" i="8"/>
  <c r="E329" i="8" s="1"/>
  <c r="P339" i="8"/>
  <c r="E328" i="8" s="1"/>
  <c r="P338" i="8"/>
  <c r="E327" i="8" s="1"/>
  <c r="P337" i="8"/>
  <c r="E326" i="8" s="1"/>
  <c r="P336" i="8"/>
  <c r="E325" i="8" s="1"/>
  <c r="P335" i="8"/>
  <c r="E324" i="8" s="1"/>
  <c r="P334" i="8"/>
  <c r="E323" i="8" s="1"/>
  <c r="P333" i="8"/>
  <c r="E322" i="8" s="1"/>
  <c r="P332" i="8"/>
  <c r="E321" i="8" s="1"/>
  <c r="P331" i="8"/>
  <c r="E320" i="8" s="1"/>
  <c r="P330" i="8"/>
  <c r="E319" i="8" s="1"/>
  <c r="P329" i="8"/>
  <c r="E318" i="8" s="1"/>
  <c r="P328" i="8"/>
  <c r="E317" i="8" s="1"/>
  <c r="P327" i="8"/>
  <c r="E316" i="8" s="1"/>
  <c r="P326" i="8"/>
  <c r="E315" i="8" s="1"/>
  <c r="P325" i="8"/>
  <c r="E314" i="8" s="1"/>
  <c r="P324" i="8"/>
  <c r="E313" i="8" s="1"/>
  <c r="P323" i="8"/>
  <c r="E312" i="8" s="1"/>
  <c r="P322" i="8"/>
  <c r="E311" i="8" s="1"/>
  <c r="P321" i="8"/>
  <c r="E310" i="8" s="1"/>
  <c r="P320" i="8"/>
  <c r="E309" i="8" s="1"/>
  <c r="P319" i="8"/>
  <c r="E308" i="8" s="1"/>
  <c r="P318" i="8"/>
  <c r="E307" i="8" s="1"/>
  <c r="P317" i="8"/>
  <c r="E306" i="8" s="1"/>
  <c r="P316" i="8"/>
  <c r="E305" i="8" s="1"/>
  <c r="P315" i="8"/>
  <c r="E304" i="8" s="1"/>
  <c r="P314" i="8"/>
  <c r="E303" i="8" s="1"/>
  <c r="P313" i="8"/>
  <c r="E302" i="8" s="1"/>
  <c r="P312" i="8"/>
  <c r="E301" i="8" s="1"/>
  <c r="P311" i="8"/>
  <c r="E300" i="8" s="1"/>
  <c r="P310" i="8"/>
  <c r="E299" i="8" s="1"/>
  <c r="P309" i="8"/>
  <c r="E298" i="8" s="1"/>
  <c r="P308" i="8"/>
  <c r="E297" i="8" s="1"/>
  <c r="P307" i="8"/>
  <c r="E296" i="8" s="1"/>
  <c r="P306" i="8"/>
  <c r="E295" i="8" s="1"/>
  <c r="P305" i="8"/>
  <c r="E294" i="8" s="1"/>
  <c r="P304" i="8"/>
  <c r="E293" i="8" s="1"/>
  <c r="P303" i="8"/>
  <c r="E292" i="8" s="1"/>
  <c r="P302" i="8"/>
  <c r="E291" i="8" s="1"/>
  <c r="P301" i="8"/>
  <c r="E290" i="8" s="1"/>
  <c r="P300" i="8"/>
  <c r="E289" i="8" s="1"/>
  <c r="P299" i="8"/>
  <c r="E288" i="8" s="1"/>
  <c r="P298" i="8"/>
  <c r="E287" i="8" s="1"/>
  <c r="P297" i="8"/>
  <c r="E286" i="8" s="1"/>
  <c r="P296" i="8"/>
  <c r="E285" i="8" s="1"/>
  <c r="P295" i="8"/>
  <c r="E284" i="8" s="1"/>
  <c r="P294" i="8"/>
  <c r="E283" i="8" s="1"/>
  <c r="P293" i="8"/>
  <c r="E282" i="8" s="1"/>
  <c r="P292" i="8"/>
  <c r="E281" i="8" s="1"/>
  <c r="P291" i="8"/>
  <c r="E280" i="8" s="1"/>
  <c r="P290" i="8"/>
  <c r="E279" i="8" s="1"/>
  <c r="P289" i="8"/>
  <c r="E278" i="8" s="1"/>
  <c r="P288" i="8"/>
  <c r="E277" i="8" s="1"/>
  <c r="P287" i="8"/>
  <c r="E276" i="8" s="1"/>
  <c r="P286" i="8"/>
  <c r="E275" i="8" s="1"/>
  <c r="P285" i="8"/>
  <c r="E274" i="8" s="1"/>
  <c r="P284" i="8"/>
  <c r="E273" i="8" s="1"/>
  <c r="P283" i="8"/>
  <c r="E272" i="8" s="1"/>
  <c r="P282" i="8"/>
  <c r="E271" i="8" s="1"/>
  <c r="P281" i="8"/>
  <c r="E270" i="8" s="1"/>
  <c r="P280" i="8"/>
  <c r="E269" i="8" s="1"/>
  <c r="P279" i="8"/>
  <c r="E268" i="8" s="1"/>
  <c r="P278" i="8"/>
  <c r="E267" i="8" s="1"/>
  <c r="P277" i="8"/>
  <c r="E266" i="8" s="1"/>
  <c r="P276" i="8"/>
  <c r="E265" i="8" s="1"/>
  <c r="P275" i="8"/>
  <c r="E264" i="8" s="1"/>
  <c r="P274" i="8"/>
  <c r="E263" i="8" s="1"/>
  <c r="P273" i="8"/>
  <c r="E262" i="8" s="1"/>
  <c r="P272" i="8"/>
  <c r="E261" i="8" s="1"/>
  <c r="P271" i="8"/>
  <c r="E260" i="8" s="1"/>
  <c r="P270" i="8"/>
  <c r="E259" i="8" s="1"/>
  <c r="P269" i="8"/>
  <c r="E258" i="8" s="1"/>
  <c r="P268" i="8"/>
  <c r="E257" i="8" s="1"/>
  <c r="P267" i="8"/>
  <c r="E256" i="8" s="1"/>
  <c r="P266" i="8"/>
  <c r="E255" i="8" s="1"/>
  <c r="P265" i="8"/>
  <c r="E254" i="8" s="1"/>
  <c r="P264" i="8"/>
  <c r="E253" i="8" s="1"/>
  <c r="P263" i="8"/>
  <c r="E252" i="8" s="1"/>
  <c r="P262" i="8"/>
  <c r="E251" i="8" s="1"/>
  <c r="P261" i="8"/>
  <c r="E250" i="8" s="1"/>
  <c r="P260" i="8"/>
  <c r="E249" i="8" s="1"/>
  <c r="P259" i="8"/>
  <c r="E248" i="8" s="1"/>
  <c r="P258" i="8"/>
  <c r="E247" i="8" s="1"/>
  <c r="P257" i="8"/>
  <c r="E246" i="8" s="1"/>
  <c r="P256" i="8"/>
  <c r="E245" i="8" s="1"/>
  <c r="P255" i="8"/>
  <c r="E244" i="8" s="1"/>
  <c r="P254" i="8"/>
  <c r="E243" i="8" s="1"/>
  <c r="P253" i="8"/>
  <c r="E242" i="8" s="1"/>
  <c r="P252" i="8"/>
  <c r="E241" i="8" s="1"/>
  <c r="P251" i="8"/>
  <c r="E240" i="8" s="1"/>
  <c r="P250" i="8"/>
  <c r="E239" i="8" s="1"/>
  <c r="P249" i="8"/>
  <c r="E238" i="8" s="1"/>
  <c r="P248" i="8"/>
  <c r="E237" i="8" s="1"/>
  <c r="P247" i="8"/>
  <c r="E236" i="8" s="1"/>
  <c r="P245" i="8"/>
  <c r="E234" i="8" s="1"/>
  <c r="P244" i="8"/>
  <c r="E233" i="8" s="1"/>
  <c r="P243" i="8"/>
  <c r="E232" i="8" s="1"/>
  <c r="P242" i="8"/>
  <c r="E231" i="8" s="1"/>
  <c r="P241" i="8"/>
  <c r="E230" i="8" s="1"/>
  <c r="F230" i="8" l="1"/>
  <c r="I230" i="8"/>
  <c r="H230" i="8"/>
  <c r="G230" i="8"/>
  <c r="I243" i="8"/>
  <c r="F243" i="8"/>
  <c r="G243" i="8"/>
  <c r="H243" i="8"/>
  <c r="I255" i="8"/>
  <c r="F255" i="8"/>
  <c r="G255" i="8"/>
  <c r="H255" i="8"/>
  <c r="I267" i="8"/>
  <c r="F267" i="8"/>
  <c r="G267" i="8"/>
  <c r="H267" i="8"/>
  <c r="I279" i="8"/>
  <c r="F279" i="8"/>
  <c r="G279" i="8"/>
  <c r="H279" i="8"/>
  <c r="I291" i="8"/>
  <c r="F291" i="8"/>
  <c r="G291" i="8"/>
  <c r="H291" i="8"/>
  <c r="I299" i="8"/>
  <c r="F299" i="8"/>
  <c r="G299" i="8"/>
  <c r="H299" i="8"/>
  <c r="I311" i="8"/>
  <c r="F311" i="8"/>
  <c r="H311" i="8"/>
  <c r="G311" i="8"/>
  <c r="I323" i="8"/>
  <c r="F323" i="8"/>
  <c r="H323" i="8"/>
  <c r="G323" i="8"/>
  <c r="I335" i="8"/>
  <c r="F335" i="8"/>
  <c r="G335" i="8"/>
  <c r="H335" i="8"/>
  <c r="I347" i="8"/>
  <c r="F347" i="8"/>
  <c r="G347" i="8"/>
  <c r="H347" i="8"/>
  <c r="I367" i="8"/>
  <c r="F367" i="8"/>
  <c r="G367" i="8"/>
  <c r="H367" i="8"/>
  <c r="I245" i="8"/>
  <c r="F245" i="8"/>
  <c r="G245" i="8"/>
  <c r="H245" i="8"/>
  <c r="I257" i="8"/>
  <c r="F257" i="8"/>
  <c r="G257" i="8"/>
  <c r="H257" i="8"/>
  <c r="I269" i="8"/>
  <c r="F269" i="8"/>
  <c r="G269" i="8"/>
  <c r="H269" i="8"/>
  <c r="I277" i="8"/>
  <c r="F277" i="8"/>
  <c r="G277" i="8"/>
  <c r="H277" i="8"/>
  <c r="I285" i="8"/>
  <c r="F285" i="8"/>
  <c r="G285" i="8"/>
  <c r="H285" i="8"/>
  <c r="I293" i="8"/>
  <c r="F293" i="8"/>
  <c r="G293" i="8"/>
  <c r="H293" i="8"/>
  <c r="I301" i="8"/>
  <c r="F301" i="8"/>
  <c r="G301" i="8"/>
  <c r="H301" i="8"/>
  <c r="I313" i="8"/>
  <c r="F313" i="8"/>
  <c r="G313" i="8"/>
  <c r="H313" i="8"/>
  <c r="I321" i="8"/>
  <c r="F321" i="8"/>
  <c r="G321" i="8"/>
  <c r="H321" i="8"/>
  <c r="I329" i="8"/>
  <c r="F329" i="8"/>
  <c r="G329" i="8"/>
  <c r="H329" i="8"/>
  <c r="I337" i="8"/>
  <c r="F337" i="8"/>
  <c r="G337" i="8"/>
  <c r="H337" i="8"/>
  <c r="I345" i="8"/>
  <c r="F345" i="8"/>
  <c r="H345" i="8"/>
  <c r="G345" i="8"/>
  <c r="I357" i="8"/>
  <c r="F357" i="8"/>
  <c r="G357" i="8"/>
  <c r="H357" i="8"/>
  <c r="I365" i="8"/>
  <c r="F365" i="8"/>
  <c r="G365" i="8"/>
  <c r="H365" i="8"/>
  <c r="G373" i="8"/>
  <c r="I373" i="8"/>
  <c r="H373" i="8"/>
  <c r="F373" i="8"/>
  <c r="I381" i="8"/>
  <c r="F381" i="8"/>
  <c r="G381" i="8"/>
  <c r="H381" i="8"/>
  <c r="I389" i="8"/>
  <c r="F389" i="8"/>
  <c r="G389" i="8"/>
  <c r="H389" i="8"/>
  <c r="F397" i="8"/>
  <c r="G397" i="8"/>
  <c r="H397" i="8"/>
  <c r="I397" i="8"/>
  <c r="F405" i="8"/>
  <c r="G405" i="8"/>
  <c r="H405" i="8"/>
  <c r="I405" i="8"/>
  <c r="F413" i="8"/>
  <c r="G413" i="8"/>
  <c r="H413" i="8"/>
  <c r="I413" i="8"/>
  <c r="H425" i="8"/>
  <c r="G425" i="8"/>
  <c r="I425" i="8"/>
  <c r="F425" i="8"/>
  <c r="H433" i="8"/>
  <c r="G433" i="8"/>
  <c r="I433" i="8"/>
  <c r="F433" i="8"/>
  <c r="H441" i="8"/>
  <c r="G441" i="8"/>
  <c r="I441" i="8"/>
  <c r="F441" i="8"/>
  <c r="H449" i="8"/>
  <c r="F449" i="8"/>
  <c r="G449" i="8"/>
  <c r="I449" i="8"/>
  <c r="H457" i="8"/>
  <c r="F457" i="8"/>
  <c r="G457" i="8"/>
  <c r="I457" i="8"/>
  <c r="H465" i="8"/>
  <c r="I465" i="8"/>
  <c r="F465" i="8"/>
  <c r="G465" i="8"/>
  <c r="H473" i="8"/>
  <c r="I473" i="8"/>
  <c r="F473" i="8"/>
  <c r="G473" i="8"/>
  <c r="H481" i="8"/>
  <c r="F481" i="8"/>
  <c r="G481" i="8"/>
  <c r="I481" i="8"/>
  <c r="H485" i="8"/>
  <c r="F485" i="8"/>
  <c r="G485" i="8"/>
  <c r="I485" i="8"/>
  <c r="H490" i="8"/>
  <c r="F490" i="8"/>
  <c r="G490" i="8"/>
  <c r="I490" i="8"/>
  <c r="H498" i="8"/>
  <c r="F498" i="8"/>
  <c r="G498" i="8"/>
  <c r="I498" i="8"/>
  <c r="H502" i="8"/>
  <c r="F502" i="8"/>
  <c r="G502" i="8"/>
  <c r="I502" i="8"/>
  <c r="H506" i="8"/>
  <c r="F506" i="8"/>
  <c r="G506" i="8"/>
  <c r="I506" i="8"/>
  <c r="H510" i="8"/>
  <c r="F510" i="8"/>
  <c r="G510" i="8"/>
  <c r="I510" i="8"/>
  <c r="H514" i="8"/>
  <c r="F514" i="8"/>
  <c r="G514" i="8"/>
  <c r="I514" i="8"/>
  <c r="H518" i="8"/>
  <c r="F518" i="8"/>
  <c r="G518" i="8"/>
  <c r="I518" i="8"/>
  <c r="H522" i="8"/>
  <c r="F522" i="8"/>
  <c r="G522" i="8"/>
  <c r="I522" i="8"/>
  <c r="G526" i="8"/>
  <c r="F526" i="8"/>
  <c r="H526" i="8"/>
  <c r="I526" i="8"/>
  <c r="G530" i="8"/>
  <c r="F530" i="8"/>
  <c r="H530" i="8"/>
  <c r="I530" i="8"/>
  <c r="G534" i="8"/>
  <c r="I534" i="8"/>
  <c r="F534" i="8"/>
  <c r="H534" i="8"/>
  <c r="G538" i="8"/>
  <c r="H538" i="8"/>
  <c r="I538" i="8"/>
  <c r="F538" i="8"/>
  <c r="H542" i="8"/>
  <c r="F542" i="8"/>
  <c r="G542" i="8"/>
  <c r="I542" i="8"/>
  <c r="H546" i="8"/>
  <c r="F546" i="8"/>
  <c r="G546" i="8"/>
  <c r="I546" i="8"/>
  <c r="G550" i="8"/>
  <c r="I550" i="8"/>
  <c r="F550" i="8"/>
  <c r="H550" i="8"/>
  <c r="G554" i="8"/>
  <c r="I554" i="8"/>
  <c r="F554" i="8"/>
  <c r="H554" i="8"/>
  <c r="G558" i="8"/>
  <c r="H558" i="8"/>
  <c r="F558" i="8"/>
  <c r="I558" i="8"/>
  <c r="G562" i="8"/>
  <c r="I562" i="8"/>
  <c r="F562" i="8"/>
  <c r="H562" i="8"/>
  <c r="G566" i="8"/>
  <c r="I566" i="8"/>
  <c r="F566" i="8"/>
  <c r="H566" i="8"/>
  <c r="G570" i="8"/>
  <c r="H570" i="8"/>
  <c r="F570" i="8"/>
  <c r="I570" i="8"/>
  <c r="G574" i="8"/>
  <c r="H574" i="8"/>
  <c r="F574" i="8"/>
  <c r="I574" i="8"/>
  <c r="G578" i="8"/>
  <c r="H578" i="8"/>
  <c r="I578" i="8"/>
  <c r="F578" i="8"/>
  <c r="G582" i="8"/>
  <c r="H582" i="8"/>
  <c r="I582" i="8"/>
  <c r="F582" i="8"/>
  <c r="G586" i="8"/>
  <c r="H586" i="8"/>
  <c r="F586" i="8"/>
  <c r="I586" i="8"/>
  <c r="G590" i="8"/>
  <c r="F590" i="8"/>
  <c r="H590" i="8"/>
  <c r="I590" i="8"/>
  <c r="G594" i="8"/>
  <c r="I594" i="8"/>
  <c r="F594" i="8"/>
  <c r="H594" i="8"/>
  <c r="G598" i="8"/>
  <c r="H598" i="8"/>
  <c r="I598" i="8"/>
  <c r="F598" i="8"/>
  <c r="G602" i="8"/>
  <c r="F602" i="8"/>
  <c r="H602" i="8"/>
  <c r="I602" i="8"/>
  <c r="G606" i="8"/>
  <c r="F606" i="8"/>
  <c r="H606" i="8"/>
  <c r="I606" i="8"/>
  <c r="G610" i="8"/>
  <c r="I610" i="8"/>
  <c r="H610" i="8"/>
  <c r="F610" i="8"/>
  <c r="G614" i="8"/>
  <c r="H614" i="8"/>
  <c r="F614" i="8"/>
  <c r="I614" i="8"/>
  <c r="F618" i="8"/>
  <c r="G618" i="8"/>
  <c r="I618" i="8"/>
  <c r="H618" i="8"/>
  <c r="F622" i="8"/>
  <c r="G622" i="8"/>
  <c r="H622" i="8"/>
  <c r="I622" i="8"/>
  <c r="F626" i="8"/>
  <c r="G626" i="8"/>
  <c r="I626" i="8"/>
  <c r="H626" i="8"/>
  <c r="F630" i="8"/>
  <c r="G630" i="8"/>
  <c r="H630" i="8"/>
  <c r="I630" i="8"/>
  <c r="G634" i="8"/>
  <c r="H634" i="8"/>
  <c r="F634" i="8"/>
  <c r="I634" i="8"/>
  <c r="G638" i="8"/>
  <c r="H638" i="8"/>
  <c r="F638" i="8"/>
  <c r="I638" i="8"/>
  <c r="I239" i="8"/>
  <c r="F239" i="8"/>
  <c r="H239" i="8"/>
  <c r="G239" i="8"/>
  <c r="I251" i="8"/>
  <c r="F251" i="8"/>
  <c r="G251" i="8"/>
  <c r="H251" i="8"/>
  <c r="I259" i="8"/>
  <c r="F259" i="8"/>
  <c r="G259" i="8"/>
  <c r="H259" i="8"/>
  <c r="I271" i="8"/>
  <c r="F271" i="8"/>
  <c r="G271" i="8"/>
  <c r="H271" i="8"/>
  <c r="I283" i="8"/>
  <c r="F283" i="8"/>
  <c r="G283" i="8"/>
  <c r="H283" i="8"/>
  <c r="I295" i="8"/>
  <c r="F295" i="8"/>
  <c r="G295" i="8"/>
  <c r="H295" i="8"/>
  <c r="I307" i="8"/>
  <c r="F307" i="8"/>
  <c r="H307" i="8"/>
  <c r="G307" i="8"/>
  <c r="I319" i="8"/>
  <c r="F319" i="8"/>
  <c r="G319" i="8"/>
  <c r="H319" i="8"/>
  <c r="I327" i="8"/>
  <c r="F327" i="8"/>
  <c r="H327" i="8"/>
  <c r="G327" i="8"/>
  <c r="I339" i="8"/>
  <c r="F339" i="8"/>
  <c r="G339" i="8"/>
  <c r="H339" i="8"/>
  <c r="I355" i="8"/>
  <c r="F355" i="8"/>
  <c r="G355" i="8"/>
  <c r="H355" i="8"/>
  <c r="G371" i="8"/>
  <c r="F371" i="8"/>
  <c r="H371" i="8"/>
  <c r="I371" i="8"/>
  <c r="I232" i="8"/>
  <c r="F232" i="8"/>
  <c r="G232" i="8"/>
  <c r="H232" i="8"/>
  <c r="I237" i="8"/>
  <c r="F237" i="8"/>
  <c r="G237" i="8"/>
  <c r="H237" i="8"/>
  <c r="I241" i="8"/>
  <c r="F241" i="8"/>
  <c r="G241" i="8"/>
  <c r="H241" i="8"/>
  <c r="I249" i="8"/>
  <c r="F249" i="8"/>
  <c r="G249" i="8"/>
  <c r="H249" i="8"/>
  <c r="I253" i="8"/>
  <c r="F253" i="8"/>
  <c r="G253" i="8"/>
  <c r="H253" i="8"/>
  <c r="I261" i="8"/>
  <c r="F261" i="8"/>
  <c r="G261" i="8"/>
  <c r="H261" i="8"/>
  <c r="I265" i="8"/>
  <c r="F265" i="8"/>
  <c r="G265" i="8"/>
  <c r="H265" i="8"/>
  <c r="I273" i="8"/>
  <c r="F273" i="8"/>
  <c r="G273" i="8"/>
  <c r="H273" i="8"/>
  <c r="I281" i="8"/>
  <c r="F281" i="8"/>
  <c r="G281" i="8"/>
  <c r="H281" i="8"/>
  <c r="I289" i="8"/>
  <c r="F289" i="8"/>
  <c r="G289" i="8"/>
  <c r="H289" i="8"/>
  <c r="I297" i="8"/>
  <c r="F297" i="8"/>
  <c r="G297" i="8"/>
  <c r="H297" i="8"/>
  <c r="I305" i="8"/>
  <c r="F305" i="8"/>
  <c r="G305" i="8"/>
  <c r="H305" i="8"/>
  <c r="I309" i="8"/>
  <c r="F309" i="8"/>
  <c r="G309" i="8"/>
  <c r="H309" i="8"/>
  <c r="I317" i="8"/>
  <c r="F317" i="8"/>
  <c r="H317" i="8"/>
  <c r="G317" i="8"/>
  <c r="I325" i="8"/>
  <c r="F325" i="8"/>
  <c r="G325" i="8"/>
  <c r="H325" i="8"/>
  <c r="I333" i="8"/>
  <c r="F333" i="8"/>
  <c r="H333" i="8"/>
  <c r="G333" i="8"/>
  <c r="I341" i="8"/>
  <c r="F341" i="8"/>
  <c r="H341" i="8"/>
  <c r="G341" i="8"/>
  <c r="I349" i="8"/>
  <c r="F349" i="8"/>
  <c r="H349" i="8"/>
  <c r="G349" i="8"/>
  <c r="I353" i="8"/>
  <c r="F353" i="8"/>
  <c r="G353" i="8"/>
  <c r="H353" i="8"/>
  <c r="I361" i="8"/>
  <c r="F361" i="8"/>
  <c r="G361" i="8"/>
  <c r="H361" i="8"/>
  <c r="G369" i="8"/>
  <c r="I369" i="8"/>
  <c r="F369" i="8"/>
  <c r="H369" i="8"/>
  <c r="G377" i="8"/>
  <c r="I377" i="8"/>
  <c r="F377" i="8"/>
  <c r="H377" i="8"/>
  <c r="I385" i="8"/>
  <c r="F385" i="8"/>
  <c r="G385" i="8"/>
  <c r="H385" i="8"/>
  <c r="F393" i="8"/>
  <c r="G393" i="8"/>
  <c r="H393" i="8"/>
  <c r="I393" i="8"/>
  <c r="F401" i="8"/>
  <c r="G401" i="8"/>
  <c r="H401" i="8"/>
  <c r="I401" i="8"/>
  <c r="F409" i="8"/>
  <c r="G409" i="8"/>
  <c r="H409" i="8"/>
  <c r="I409" i="8"/>
  <c r="F417" i="8"/>
  <c r="G417" i="8"/>
  <c r="H417" i="8"/>
  <c r="I417" i="8"/>
  <c r="F421" i="8"/>
  <c r="G421" i="8"/>
  <c r="H421" i="8"/>
  <c r="I421" i="8"/>
  <c r="H429" i="8"/>
  <c r="G429" i="8"/>
  <c r="I429" i="8"/>
  <c r="F429" i="8"/>
  <c r="H437" i="8"/>
  <c r="G437" i="8"/>
  <c r="I437" i="8"/>
  <c r="F437" i="8"/>
  <c r="H445" i="8"/>
  <c r="F445" i="8"/>
  <c r="G445" i="8"/>
  <c r="I445" i="8"/>
  <c r="H453" i="8"/>
  <c r="F453" i="8"/>
  <c r="G453" i="8"/>
  <c r="I453" i="8"/>
  <c r="H461" i="8"/>
  <c r="F461" i="8"/>
  <c r="G461" i="8"/>
  <c r="I461" i="8"/>
  <c r="H469" i="8"/>
  <c r="I469" i="8"/>
  <c r="F469" i="8"/>
  <c r="G469" i="8"/>
  <c r="H477" i="8"/>
  <c r="I477" i="8"/>
  <c r="F477" i="8"/>
  <c r="G477" i="8"/>
  <c r="H494" i="8"/>
  <c r="F494" i="8"/>
  <c r="G494" i="8"/>
  <c r="I494" i="8"/>
  <c r="I233" i="8"/>
  <c r="F233" i="8"/>
  <c r="G233" i="8"/>
  <c r="H233" i="8"/>
  <c r="I238" i="8"/>
  <c r="F238" i="8"/>
  <c r="G238" i="8"/>
  <c r="H238" i="8"/>
  <c r="I242" i="8"/>
  <c r="F242" i="8"/>
  <c r="G242" i="8"/>
  <c r="H242" i="8"/>
  <c r="I246" i="8"/>
  <c r="F246" i="8"/>
  <c r="G246" i="8"/>
  <c r="H246" i="8"/>
  <c r="I250" i="8"/>
  <c r="F250" i="8"/>
  <c r="G250" i="8"/>
  <c r="H250" i="8"/>
  <c r="I254" i="8"/>
  <c r="F254" i="8"/>
  <c r="G254" i="8"/>
  <c r="H254" i="8"/>
  <c r="I258" i="8"/>
  <c r="F258" i="8"/>
  <c r="G258" i="8"/>
  <c r="H258" i="8"/>
  <c r="I262" i="8"/>
  <c r="F262" i="8"/>
  <c r="G262" i="8"/>
  <c r="H262" i="8"/>
  <c r="I266" i="8"/>
  <c r="F266" i="8"/>
  <c r="H266" i="8"/>
  <c r="G266" i="8"/>
  <c r="I270" i="8"/>
  <c r="F270" i="8"/>
  <c r="G270" i="8"/>
  <c r="H270" i="8"/>
  <c r="I274" i="8"/>
  <c r="F274" i="8"/>
  <c r="H274" i="8"/>
  <c r="G274" i="8"/>
  <c r="I278" i="8"/>
  <c r="F278" i="8"/>
  <c r="G278" i="8"/>
  <c r="H278" i="8"/>
  <c r="I282" i="8"/>
  <c r="F282" i="8"/>
  <c r="G282" i="8"/>
  <c r="H282" i="8"/>
  <c r="I286" i="8"/>
  <c r="F286" i="8"/>
  <c r="H286" i="8"/>
  <c r="G286" i="8"/>
  <c r="I290" i="8"/>
  <c r="F290" i="8"/>
  <c r="H290" i="8"/>
  <c r="G290" i="8"/>
  <c r="I294" i="8"/>
  <c r="F294" i="8"/>
  <c r="G294" i="8"/>
  <c r="H294" i="8"/>
  <c r="I298" i="8"/>
  <c r="F298" i="8"/>
  <c r="G298" i="8"/>
  <c r="H298" i="8"/>
  <c r="I302" i="8"/>
  <c r="F302" i="8"/>
  <c r="H302" i="8"/>
  <c r="G302" i="8"/>
  <c r="I306" i="8"/>
  <c r="F306" i="8"/>
  <c r="G306" i="8"/>
  <c r="H306" i="8"/>
  <c r="I310" i="8"/>
  <c r="F310" i="8"/>
  <c r="G310" i="8"/>
  <c r="H310" i="8"/>
  <c r="I314" i="8"/>
  <c r="F314" i="8"/>
  <c r="G314" i="8"/>
  <c r="H314" i="8"/>
  <c r="I318" i="8"/>
  <c r="F318" i="8"/>
  <c r="G318" i="8"/>
  <c r="H318" i="8"/>
  <c r="I322" i="8"/>
  <c r="F322" i="8"/>
  <c r="G322" i="8"/>
  <c r="H322" i="8"/>
  <c r="I326" i="8"/>
  <c r="F326" i="8"/>
  <c r="G326" i="8"/>
  <c r="H326" i="8"/>
  <c r="I330" i="8"/>
  <c r="F330" i="8"/>
  <c r="G330" i="8"/>
  <c r="H330" i="8"/>
  <c r="I334" i="8"/>
  <c r="F334" i="8"/>
  <c r="G334" i="8"/>
  <c r="H334" i="8"/>
  <c r="I338" i="8"/>
  <c r="F338" i="8"/>
  <c r="G338" i="8"/>
  <c r="H338" i="8"/>
  <c r="I342" i="8"/>
  <c r="F342" i="8"/>
  <c r="G342" i="8"/>
  <c r="H342" i="8"/>
  <c r="I346" i="8"/>
  <c r="F346" i="8"/>
  <c r="G346" i="8"/>
  <c r="H346" i="8"/>
  <c r="I350" i="8"/>
  <c r="F350" i="8"/>
  <c r="G350" i="8"/>
  <c r="H350" i="8"/>
  <c r="I354" i="8"/>
  <c r="F354" i="8"/>
  <c r="G354" i="8"/>
  <c r="H354" i="8"/>
  <c r="I358" i="8"/>
  <c r="F358" i="8"/>
  <c r="G358" i="8"/>
  <c r="H358" i="8"/>
  <c r="I362" i="8"/>
  <c r="F362" i="8"/>
  <c r="G362" i="8"/>
  <c r="H362" i="8"/>
  <c r="I366" i="8"/>
  <c r="F366" i="8"/>
  <c r="G366" i="8"/>
  <c r="H366" i="8"/>
  <c r="G370" i="8"/>
  <c r="F370" i="8"/>
  <c r="H370" i="8"/>
  <c r="I370" i="8"/>
  <c r="G374" i="8"/>
  <c r="F374" i="8"/>
  <c r="H374" i="8"/>
  <c r="I374" i="8"/>
  <c r="I378" i="8"/>
  <c r="F378" i="8"/>
  <c r="G378" i="8"/>
  <c r="H378" i="8"/>
  <c r="I382" i="8"/>
  <c r="F382" i="8"/>
  <c r="G382" i="8"/>
  <c r="H382" i="8"/>
  <c r="I386" i="8"/>
  <c r="F386" i="8"/>
  <c r="G386" i="8"/>
  <c r="H386" i="8"/>
  <c r="I390" i="8"/>
  <c r="F390" i="8"/>
  <c r="G390" i="8"/>
  <c r="H390" i="8"/>
  <c r="F394" i="8"/>
  <c r="G394" i="8"/>
  <c r="H394" i="8"/>
  <c r="I394" i="8"/>
  <c r="F398" i="8"/>
  <c r="G398" i="8"/>
  <c r="H398" i="8"/>
  <c r="I398" i="8"/>
  <c r="F402" i="8"/>
  <c r="G402" i="8"/>
  <c r="H402" i="8"/>
  <c r="I402" i="8"/>
  <c r="F406" i="8"/>
  <c r="G406" i="8"/>
  <c r="H406" i="8"/>
  <c r="I406" i="8"/>
  <c r="F410" i="8"/>
  <c r="G410" i="8"/>
  <c r="H410" i="8"/>
  <c r="I410" i="8"/>
  <c r="F414" i="8"/>
  <c r="G414" i="8"/>
  <c r="H414" i="8"/>
  <c r="I414" i="8"/>
  <c r="F418" i="8"/>
  <c r="G418" i="8"/>
  <c r="H418" i="8"/>
  <c r="I418" i="8"/>
  <c r="F422" i="8"/>
  <c r="G422" i="8"/>
  <c r="H422" i="8"/>
  <c r="I422" i="8"/>
  <c r="H426" i="8"/>
  <c r="I426" i="8"/>
  <c r="F426" i="8"/>
  <c r="G426" i="8"/>
  <c r="H430" i="8"/>
  <c r="I430" i="8"/>
  <c r="F430" i="8"/>
  <c r="G430" i="8"/>
  <c r="H434" i="8"/>
  <c r="I434" i="8"/>
  <c r="F434" i="8"/>
  <c r="G434" i="8"/>
  <c r="H438" i="8"/>
  <c r="I438" i="8"/>
  <c r="F438" i="8"/>
  <c r="G438" i="8"/>
  <c r="H442" i="8"/>
  <c r="I442" i="8"/>
  <c r="F442" i="8"/>
  <c r="G442" i="8"/>
  <c r="H446" i="8"/>
  <c r="F446" i="8"/>
  <c r="G446" i="8"/>
  <c r="I446" i="8"/>
  <c r="H450" i="8"/>
  <c r="F450" i="8"/>
  <c r="G450" i="8"/>
  <c r="I450" i="8"/>
  <c r="H454" i="8"/>
  <c r="F454" i="8"/>
  <c r="G454" i="8"/>
  <c r="I454" i="8"/>
  <c r="H458" i="8"/>
  <c r="F458" i="8"/>
  <c r="G458" i="8"/>
  <c r="I458" i="8"/>
  <c r="H462" i="8"/>
  <c r="F462" i="8"/>
  <c r="G462" i="8"/>
  <c r="I462" i="8"/>
  <c r="H466" i="8"/>
  <c r="F466" i="8"/>
  <c r="G466" i="8"/>
  <c r="I466" i="8"/>
  <c r="H470" i="8"/>
  <c r="F470" i="8"/>
  <c r="G470" i="8"/>
  <c r="I470" i="8"/>
  <c r="H474" i="8"/>
  <c r="F474" i="8"/>
  <c r="G474" i="8"/>
  <c r="I474" i="8"/>
  <c r="H478" i="8"/>
  <c r="F478" i="8"/>
  <c r="G478" i="8"/>
  <c r="I478" i="8"/>
  <c r="H482" i="8"/>
  <c r="F482" i="8"/>
  <c r="G482" i="8"/>
  <c r="I482" i="8"/>
  <c r="H487" i="8"/>
  <c r="G487" i="8"/>
  <c r="I487" i="8"/>
  <c r="F487" i="8"/>
  <c r="H491" i="8"/>
  <c r="G491" i="8"/>
  <c r="I491" i="8"/>
  <c r="F491" i="8"/>
  <c r="H495" i="8"/>
  <c r="G495" i="8"/>
  <c r="I495" i="8"/>
  <c r="F495" i="8"/>
  <c r="H499" i="8"/>
  <c r="G499" i="8"/>
  <c r="I499" i="8"/>
  <c r="F499" i="8"/>
  <c r="H503" i="8"/>
  <c r="G503" i="8"/>
  <c r="I503" i="8"/>
  <c r="F503" i="8"/>
  <c r="H507" i="8"/>
  <c r="G507" i="8"/>
  <c r="I507" i="8"/>
  <c r="F507" i="8"/>
  <c r="H511" i="8"/>
  <c r="G511" i="8"/>
  <c r="I511" i="8"/>
  <c r="F511" i="8"/>
  <c r="H515" i="8"/>
  <c r="G515" i="8"/>
  <c r="I515" i="8"/>
  <c r="F515" i="8"/>
  <c r="H519" i="8"/>
  <c r="G519" i="8"/>
  <c r="I519" i="8"/>
  <c r="F519" i="8"/>
  <c r="H523" i="8"/>
  <c r="G523" i="8"/>
  <c r="I523" i="8"/>
  <c r="F523" i="8"/>
  <c r="G527" i="8"/>
  <c r="F527" i="8"/>
  <c r="I527" i="8"/>
  <c r="H527" i="8"/>
  <c r="G531" i="8"/>
  <c r="F531" i="8"/>
  <c r="H531" i="8"/>
  <c r="I531" i="8"/>
  <c r="G535" i="8"/>
  <c r="F535" i="8"/>
  <c r="H535" i="8"/>
  <c r="I535" i="8"/>
  <c r="G539" i="8"/>
  <c r="F539" i="8"/>
  <c r="H539" i="8"/>
  <c r="I539" i="8"/>
  <c r="H543" i="8"/>
  <c r="F543" i="8"/>
  <c r="G543" i="8"/>
  <c r="I543" i="8"/>
  <c r="G547" i="8"/>
  <c r="F547" i="8"/>
  <c r="I547" i="8"/>
  <c r="H547" i="8"/>
  <c r="G551" i="8"/>
  <c r="F551" i="8"/>
  <c r="H551" i="8"/>
  <c r="I551" i="8"/>
  <c r="G555" i="8"/>
  <c r="F555" i="8"/>
  <c r="I555" i="8"/>
  <c r="H555" i="8"/>
  <c r="G559" i="8"/>
  <c r="F559" i="8"/>
  <c r="H559" i="8"/>
  <c r="I559" i="8"/>
  <c r="G563" i="8"/>
  <c r="I563" i="8"/>
  <c r="F563" i="8"/>
  <c r="H563" i="8"/>
  <c r="G567" i="8"/>
  <c r="H567" i="8"/>
  <c r="I567" i="8"/>
  <c r="F567" i="8"/>
  <c r="G571" i="8"/>
  <c r="I571" i="8"/>
  <c r="H571" i="8"/>
  <c r="F571" i="8"/>
  <c r="G575" i="8"/>
  <c r="I575" i="8"/>
  <c r="H575" i="8"/>
  <c r="F575" i="8"/>
  <c r="G579" i="8"/>
  <c r="I579" i="8"/>
  <c r="F579" i="8"/>
  <c r="H579" i="8"/>
  <c r="G583" i="8"/>
  <c r="I583" i="8"/>
  <c r="H583" i="8"/>
  <c r="F583" i="8"/>
  <c r="G587" i="8"/>
  <c r="I587" i="8"/>
  <c r="F587" i="8"/>
  <c r="H587" i="8"/>
  <c r="G591" i="8"/>
  <c r="F591" i="8"/>
  <c r="H591" i="8"/>
  <c r="I591" i="8"/>
  <c r="G595" i="8"/>
  <c r="F595" i="8"/>
  <c r="H595" i="8"/>
  <c r="I595" i="8"/>
  <c r="G599" i="8"/>
  <c r="F599" i="8"/>
  <c r="H599" i="8"/>
  <c r="I599" i="8"/>
  <c r="G603" i="8"/>
  <c r="F603" i="8"/>
  <c r="I603" i="8"/>
  <c r="H603" i="8"/>
  <c r="G607" i="8"/>
  <c r="F607" i="8"/>
  <c r="H607" i="8"/>
  <c r="I607" i="8"/>
  <c r="G611" i="8"/>
  <c r="F611" i="8"/>
  <c r="H611" i="8"/>
  <c r="I611" i="8"/>
  <c r="G615" i="8"/>
  <c r="F615" i="8"/>
  <c r="H615" i="8"/>
  <c r="I615" i="8"/>
  <c r="F619" i="8"/>
  <c r="G619" i="8"/>
  <c r="H619" i="8"/>
  <c r="I619" i="8"/>
  <c r="F623" i="8"/>
  <c r="G623" i="8"/>
  <c r="H623" i="8"/>
  <c r="I623" i="8"/>
  <c r="F627" i="8"/>
  <c r="G627" i="8"/>
  <c r="H627" i="8"/>
  <c r="I627" i="8"/>
  <c r="F631" i="8"/>
  <c r="G631" i="8"/>
  <c r="H631" i="8"/>
  <c r="I631" i="8"/>
  <c r="G635" i="8"/>
  <c r="I635" i="8"/>
  <c r="F635" i="8"/>
  <c r="H635" i="8"/>
  <c r="F639" i="8"/>
  <c r="G639" i="8"/>
  <c r="H639" i="8"/>
  <c r="I639" i="8"/>
  <c r="G536" i="8"/>
  <c r="H536" i="8"/>
  <c r="I536" i="8"/>
  <c r="F536" i="8"/>
  <c r="G540" i="8"/>
  <c r="H540" i="8"/>
  <c r="F540" i="8"/>
  <c r="I540" i="8"/>
  <c r="H544" i="8"/>
  <c r="G544" i="8"/>
  <c r="I544" i="8"/>
  <c r="F544" i="8"/>
  <c r="G548" i="8"/>
  <c r="H548" i="8"/>
  <c r="I548" i="8"/>
  <c r="F548" i="8"/>
  <c r="G552" i="8"/>
  <c r="H552" i="8"/>
  <c r="F552" i="8"/>
  <c r="I552" i="8"/>
  <c r="G556" i="8"/>
  <c r="H556" i="8"/>
  <c r="I556" i="8"/>
  <c r="F556" i="8"/>
  <c r="G560" i="8"/>
  <c r="F560" i="8"/>
  <c r="H560" i="8"/>
  <c r="I560" i="8"/>
  <c r="G564" i="8"/>
  <c r="F564" i="8"/>
  <c r="H564" i="8"/>
  <c r="I564" i="8"/>
  <c r="G568" i="8"/>
  <c r="F568" i="8"/>
  <c r="H568" i="8"/>
  <c r="I568" i="8"/>
  <c r="G572" i="8"/>
  <c r="F572" i="8"/>
  <c r="H572" i="8"/>
  <c r="I572" i="8"/>
  <c r="G576" i="8"/>
  <c r="H576" i="8"/>
  <c r="I576" i="8"/>
  <c r="F576" i="8"/>
  <c r="G580" i="8"/>
  <c r="I580" i="8"/>
  <c r="F580" i="8"/>
  <c r="H580" i="8"/>
  <c r="G584" i="8"/>
  <c r="H584" i="8"/>
  <c r="F584" i="8"/>
  <c r="I584" i="8"/>
  <c r="G588" i="8"/>
  <c r="F588" i="8"/>
  <c r="H588" i="8"/>
  <c r="I588" i="8"/>
  <c r="G592" i="8"/>
  <c r="H592" i="8"/>
  <c r="F592" i="8"/>
  <c r="I592" i="8"/>
  <c r="G596" i="8"/>
  <c r="H596" i="8"/>
  <c r="I596" i="8"/>
  <c r="F596" i="8"/>
  <c r="G600" i="8"/>
  <c r="H600" i="8"/>
  <c r="F600" i="8"/>
  <c r="I600" i="8"/>
  <c r="G604" i="8"/>
  <c r="H604" i="8"/>
  <c r="F604" i="8"/>
  <c r="I604" i="8"/>
  <c r="G608" i="8"/>
  <c r="H608" i="8"/>
  <c r="F608" i="8"/>
  <c r="I608" i="8"/>
  <c r="G612" i="8"/>
  <c r="H612" i="8"/>
  <c r="I612" i="8"/>
  <c r="F612" i="8"/>
  <c r="F616" i="8"/>
  <c r="G616" i="8"/>
  <c r="H616" i="8"/>
  <c r="I616" i="8"/>
  <c r="F620" i="8"/>
  <c r="G620" i="8"/>
  <c r="I620" i="8"/>
  <c r="H620" i="8"/>
  <c r="F624" i="8"/>
  <c r="G624" i="8"/>
  <c r="H624" i="8"/>
  <c r="I624" i="8"/>
  <c r="F628" i="8"/>
  <c r="G628" i="8"/>
  <c r="H628" i="8"/>
  <c r="I628" i="8"/>
  <c r="F632" i="8"/>
  <c r="G632" i="8"/>
  <c r="H632" i="8"/>
  <c r="I632" i="8"/>
  <c r="G636" i="8"/>
  <c r="F636" i="8"/>
  <c r="I636" i="8"/>
  <c r="H636" i="8"/>
  <c r="F640" i="8"/>
  <c r="G640" i="8"/>
  <c r="H640" i="8"/>
  <c r="I640" i="8"/>
  <c r="I234" i="8"/>
  <c r="F234" i="8"/>
  <c r="G234" i="8"/>
  <c r="H234" i="8"/>
  <c r="I247" i="8"/>
  <c r="F247" i="8"/>
  <c r="G247" i="8"/>
  <c r="H247" i="8"/>
  <c r="I263" i="8"/>
  <c r="F263" i="8"/>
  <c r="G263" i="8"/>
  <c r="H263" i="8"/>
  <c r="I275" i="8"/>
  <c r="F275" i="8"/>
  <c r="G275" i="8"/>
  <c r="H275" i="8"/>
  <c r="I287" i="8"/>
  <c r="F287" i="8"/>
  <c r="G287" i="8"/>
  <c r="H287" i="8"/>
  <c r="I303" i="8"/>
  <c r="F303" i="8"/>
  <c r="G303" i="8"/>
  <c r="H303" i="8"/>
  <c r="I315" i="8"/>
  <c r="F315" i="8"/>
  <c r="G315" i="8"/>
  <c r="H315" i="8"/>
  <c r="I331" i="8"/>
  <c r="F331" i="8"/>
  <c r="G331" i="8"/>
  <c r="H331" i="8"/>
  <c r="I343" i="8"/>
  <c r="F343" i="8"/>
  <c r="G343" i="8"/>
  <c r="H343" i="8"/>
  <c r="I351" i="8"/>
  <c r="F351" i="8"/>
  <c r="G351" i="8"/>
  <c r="H351" i="8"/>
  <c r="I359" i="8"/>
  <c r="F359" i="8"/>
  <c r="G359" i="8"/>
  <c r="H359" i="8"/>
  <c r="I363" i="8"/>
  <c r="F363" i="8"/>
  <c r="G363" i="8"/>
  <c r="H363" i="8"/>
  <c r="G375" i="8"/>
  <c r="F375" i="8"/>
  <c r="H375" i="8"/>
  <c r="I375" i="8"/>
  <c r="I379" i="8"/>
  <c r="F379" i="8"/>
  <c r="G379" i="8"/>
  <c r="H379" i="8"/>
  <c r="I383" i="8"/>
  <c r="F383" i="8"/>
  <c r="G383" i="8"/>
  <c r="H383" i="8"/>
  <c r="I387" i="8"/>
  <c r="F387" i="8"/>
  <c r="G387" i="8"/>
  <c r="H387" i="8"/>
  <c r="F391" i="8"/>
  <c r="G391" i="8"/>
  <c r="H391" i="8"/>
  <c r="I391" i="8"/>
  <c r="F395" i="8"/>
  <c r="G395" i="8"/>
  <c r="H395" i="8"/>
  <c r="I395" i="8"/>
  <c r="F399" i="8"/>
  <c r="G399" i="8"/>
  <c r="H399" i="8"/>
  <c r="I399" i="8"/>
  <c r="F403" i="8"/>
  <c r="G403" i="8"/>
  <c r="H403" i="8"/>
  <c r="I403" i="8"/>
  <c r="F407" i="8"/>
  <c r="G407" i="8"/>
  <c r="H407" i="8"/>
  <c r="I407" i="8"/>
  <c r="F411" i="8"/>
  <c r="G411" i="8"/>
  <c r="H411" i="8"/>
  <c r="I411" i="8"/>
  <c r="F415" i="8"/>
  <c r="G415" i="8"/>
  <c r="H415" i="8"/>
  <c r="I415" i="8"/>
  <c r="F419" i="8"/>
  <c r="G419" i="8"/>
  <c r="H419" i="8"/>
  <c r="I419" i="8"/>
  <c r="F423" i="8"/>
  <c r="G423" i="8"/>
  <c r="H423" i="8"/>
  <c r="I423" i="8"/>
  <c r="H427" i="8"/>
  <c r="F427" i="8"/>
  <c r="G427" i="8"/>
  <c r="I427" i="8"/>
  <c r="H431" i="8"/>
  <c r="F431" i="8"/>
  <c r="G431" i="8"/>
  <c r="I431" i="8"/>
  <c r="H435" i="8"/>
  <c r="F435" i="8"/>
  <c r="G435" i="8"/>
  <c r="I435" i="8"/>
  <c r="H439" i="8"/>
  <c r="F439" i="8"/>
  <c r="G439" i="8"/>
  <c r="I439" i="8"/>
  <c r="H443" i="8"/>
  <c r="F443" i="8"/>
  <c r="G443" i="8"/>
  <c r="I443" i="8"/>
  <c r="H447" i="8"/>
  <c r="G447" i="8"/>
  <c r="I447" i="8"/>
  <c r="F447" i="8"/>
  <c r="H451" i="8"/>
  <c r="G451" i="8"/>
  <c r="I451" i="8"/>
  <c r="F451" i="8"/>
  <c r="H455" i="8"/>
  <c r="G455" i="8"/>
  <c r="I455" i="8"/>
  <c r="F455" i="8"/>
  <c r="H459" i="8"/>
  <c r="G459" i="8"/>
  <c r="I459" i="8"/>
  <c r="F459" i="8"/>
  <c r="H463" i="8"/>
  <c r="F463" i="8"/>
  <c r="G463" i="8"/>
  <c r="I463" i="8"/>
  <c r="H467" i="8"/>
  <c r="F467" i="8"/>
  <c r="G467" i="8"/>
  <c r="I467" i="8"/>
  <c r="H471" i="8"/>
  <c r="F471" i="8"/>
  <c r="G471" i="8"/>
  <c r="I471" i="8"/>
  <c r="H475" i="8"/>
  <c r="F475" i="8"/>
  <c r="G475" i="8"/>
  <c r="I475" i="8"/>
  <c r="H479" i="8"/>
  <c r="F479" i="8"/>
  <c r="G479" i="8"/>
  <c r="I479" i="8"/>
  <c r="H483" i="8"/>
  <c r="G483" i="8"/>
  <c r="I483" i="8"/>
  <c r="F483" i="8"/>
  <c r="H488" i="8"/>
  <c r="I488" i="8"/>
  <c r="F488" i="8"/>
  <c r="G488" i="8"/>
  <c r="H492" i="8"/>
  <c r="I492" i="8"/>
  <c r="F492" i="8"/>
  <c r="G492" i="8"/>
  <c r="H496" i="8"/>
  <c r="I496" i="8"/>
  <c r="F496" i="8"/>
  <c r="G496" i="8"/>
  <c r="H500" i="8"/>
  <c r="I500" i="8"/>
  <c r="F500" i="8"/>
  <c r="G500" i="8"/>
  <c r="H504" i="8"/>
  <c r="I504" i="8"/>
  <c r="F504" i="8"/>
  <c r="G504" i="8"/>
  <c r="H508" i="8"/>
  <c r="I508" i="8"/>
  <c r="F508" i="8"/>
  <c r="G508" i="8"/>
  <c r="H512" i="8"/>
  <c r="I512" i="8"/>
  <c r="F512" i="8"/>
  <c r="G512" i="8"/>
  <c r="H516" i="8"/>
  <c r="I516" i="8"/>
  <c r="F516" i="8"/>
  <c r="G516" i="8"/>
  <c r="H520" i="8"/>
  <c r="I520" i="8"/>
  <c r="F520" i="8"/>
  <c r="G520" i="8"/>
  <c r="H524" i="8"/>
  <c r="I524" i="8"/>
  <c r="F524" i="8"/>
  <c r="G524" i="8"/>
  <c r="G528" i="8"/>
  <c r="H528" i="8"/>
  <c r="F528" i="8"/>
  <c r="I528" i="8"/>
  <c r="G532" i="8"/>
  <c r="H532" i="8"/>
  <c r="F532" i="8"/>
  <c r="I532" i="8"/>
  <c r="I231" i="8"/>
  <c r="F231" i="8"/>
  <c r="G231" i="8"/>
  <c r="H231" i="8"/>
  <c r="I236" i="8"/>
  <c r="F236" i="8"/>
  <c r="G236" i="8"/>
  <c r="H236" i="8"/>
  <c r="I240" i="8"/>
  <c r="F240" i="8"/>
  <c r="G240" i="8"/>
  <c r="H240" i="8"/>
  <c r="I244" i="8"/>
  <c r="F244" i="8"/>
  <c r="G244" i="8"/>
  <c r="H244" i="8"/>
  <c r="I248" i="8"/>
  <c r="F248" i="8"/>
  <c r="G248" i="8"/>
  <c r="H248" i="8"/>
  <c r="I252" i="8"/>
  <c r="F252" i="8"/>
  <c r="G252" i="8"/>
  <c r="H252" i="8"/>
  <c r="I256" i="8"/>
  <c r="F256" i="8"/>
  <c r="G256" i="8"/>
  <c r="H256" i="8"/>
  <c r="I260" i="8"/>
  <c r="F260" i="8"/>
  <c r="H260" i="8"/>
  <c r="G260" i="8"/>
  <c r="I264" i="8"/>
  <c r="F264" i="8"/>
  <c r="G264" i="8"/>
  <c r="H264" i="8"/>
  <c r="I268" i="8"/>
  <c r="F268" i="8"/>
  <c r="G268" i="8"/>
  <c r="H268" i="8"/>
  <c r="I272" i="8"/>
  <c r="F272" i="8"/>
  <c r="G272" i="8"/>
  <c r="H272" i="8"/>
  <c r="I276" i="8"/>
  <c r="F276" i="8"/>
  <c r="G276" i="8"/>
  <c r="H276" i="8"/>
  <c r="I280" i="8"/>
  <c r="F280" i="8"/>
  <c r="H280" i="8"/>
  <c r="G280" i="8"/>
  <c r="I284" i="8"/>
  <c r="F284" i="8"/>
  <c r="G284" i="8"/>
  <c r="H284" i="8"/>
  <c r="I288" i="8"/>
  <c r="F288" i="8"/>
  <c r="G288" i="8"/>
  <c r="H288" i="8"/>
  <c r="I292" i="8"/>
  <c r="F292" i="8"/>
  <c r="G292" i="8"/>
  <c r="H292" i="8"/>
  <c r="I296" i="8"/>
  <c r="F296" i="8"/>
  <c r="H296" i="8"/>
  <c r="G296" i="8"/>
  <c r="I300" i="8"/>
  <c r="F300" i="8"/>
  <c r="G300" i="8"/>
  <c r="H300" i="8"/>
  <c r="I304" i="8"/>
  <c r="F304" i="8"/>
  <c r="G304" i="8"/>
  <c r="H304" i="8"/>
  <c r="I308" i="8"/>
  <c r="F308" i="8"/>
  <c r="G308" i="8"/>
  <c r="H308" i="8"/>
  <c r="I312" i="8"/>
  <c r="F312" i="8"/>
  <c r="G312" i="8"/>
  <c r="H312" i="8"/>
  <c r="I316" i="8"/>
  <c r="F316" i="8"/>
  <c r="G316" i="8"/>
  <c r="H316" i="8"/>
  <c r="I320" i="8"/>
  <c r="F320" i="8"/>
  <c r="G320" i="8"/>
  <c r="H320" i="8"/>
  <c r="I324" i="8"/>
  <c r="F324" i="8"/>
  <c r="G324" i="8"/>
  <c r="H324" i="8"/>
  <c r="I328" i="8"/>
  <c r="F328" i="8"/>
  <c r="G328" i="8"/>
  <c r="H328" i="8"/>
  <c r="I332" i="8"/>
  <c r="F332" i="8"/>
  <c r="G332" i="8"/>
  <c r="H332" i="8"/>
  <c r="I336" i="8"/>
  <c r="F336" i="8"/>
  <c r="G336" i="8"/>
  <c r="H336" i="8"/>
  <c r="I340" i="8"/>
  <c r="F340" i="8"/>
  <c r="G340" i="8"/>
  <c r="H340" i="8"/>
  <c r="I344" i="8"/>
  <c r="F344" i="8"/>
  <c r="G344" i="8"/>
  <c r="H344" i="8"/>
  <c r="I348" i="8"/>
  <c r="F348" i="8"/>
  <c r="G348" i="8"/>
  <c r="H348" i="8"/>
  <c r="I352" i="8"/>
  <c r="F352" i="8"/>
  <c r="G352" i="8"/>
  <c r="H352" i="8"/>
  <c r="I356" i="8"/>
  <c r="F356" i="8"/>
  <c r="H356" i="8"/>
  <c r="G356" i="8"/>
  <c r="I360" i="8"/>
  <c r="F360" i="8"/>
  <c r="H360" i="8"/>
  <c r="G360" i="8"/>
  <c r="I364" i="8"/>
  <c r="F364" i="8"/>
  <c r="H364" i="8"/>
  <c r="G364" i="8"/>
  <c r="I368" i="8"/>
  <c r="F368" i="8"/>
  <c r="H368" i="8"/>
  <c r="G368" i="8"/>
  <c r="G372" i="8"/>
  <c r="H372" i="8"/>
  <c r="I372" i="8"/>
  <c r="F372" i="8"/>
  <c r="G376" i="8"/>
  <c r="H376" i="8"/>
  <c r="I376" i="8"/>
  <c r="F376" i="8"/>
  <c r="I380" i="8"/>
  <c r="F380" i="8"/>
  <c r="G380" i="8"/>
  <c r="H380" i="8"/>
  <c r="I384" i="8"/>
  <c r="F384" i="8"/>
  <c r="G384" i="8"/>
  <c r="H384" i="8"/>
  <c r="I388" i="8"/>
  <c r="F388" i="8"/>
  <c r="G388" i="8"/>
  <c r="H388" i="8"/>
  <c r="F392" i="8"/>
  <c r="G392" i="8"/>
  <c r="H392" i="8"/>
  <c r="I392" i="8"/>
  <c r="F396" i="8"/>
  <c r="G396" i="8"/>
  <c r="H396" i="8"/>
  <c r="I396" i="8"/>
  <c r="F400" i="8"/>
  <c r="G400" i="8"/>
  <c r="H400" i="8"/>
  <c r="I400" i="8"/>
  <c r="F404" i="8"/>
  <c r="G404" i="8"/>
  <c r="H404" i="8"/>
  <c r="I404" i="8"/>
  <c r="F408" i="8"/>
  <c r="G408" i="8"/>
  <c r="H408" i="8"/>
  <c r="I408" i="8"/>
  <c r="F412" i="8"/>
  <c r="G412" i="8"/>
  <c r="H412" i="8"/>
  <c r="I412" i="8"/>
  <c r="F416" i="8"/>
  <c r="G416" i="8"/>
  <c r="H416" i="8"/>
  <c r="I416" i="8"/>
  <c r="F420" i="8"/>
  <c r="G420" i="8"/>
  <c r="H420" i="8"/>
  <c r="I420" i="8"/>
  <c r="F424" i="8"/>
  <c r="G424" i="8"/>
  <c r="H424" i="8"/>
  <c r="I424" i="8"/>
  <c r="H428" i="8"/>
  <c r="F428" i="8"/>
  <c r="G428" i="8"/>
  <c r="I428" i="8"/>
  <c r="H432" i="8"/>
  <c r="F432" i="8"/>
  <c r="G432" i="8"/>
  <c r="I432" i="8"/>
  <c r="H436" i="8"/>
  <c r="F436" i="8"/>
  <c r="G436" i="8"/>
  <c r="I436" i="8"/>
  <c r="H440" i="8"/>
  <c r="F440" i="8"/>
  <c r="G440" i="8"/>
  <c r="I440" i="8"/>
  <c r="H444" i="8"/>
  <c r="I444" i="8"/>
  <c r="F444" i="8"/>
  <c r="G444" i="8"/>
  <c r="H448" i="8"/>
  <c r="I448" i="8"/>
  <c r="F448" i="8"/>
  <c r="G448" i="8"/>
  <c r="H452" i="8"/>
  <c r="I452" i="8"/>
  <c r="F452" i="8"/>
  <c r="G452" i="8"/>
  <c r="H456" i="8"/>
  <c r="I456" i="8"/>
  <c r="F456" i="8"/>
  <c r="G456" i="8"/>
  <c r="H460" i="8"/>
  <c r="I460" i="8"/>
  <c r="F460" i="8"/>
  <c r="G460" i="8"/>
  <c r="H464" i="8"/>
  <c r="G464" i="8"/>
  <c r="I464" i="8"/>
  <c r="F464" i="8"/>
  <c r="H468" i="8"/>
  <c r="G468" i="8"/>
  <c r="I468" i="8"/>
  <c r="F468" i="8"/>
  <c r="H472" i="8"/>
  <c r="G472" i="8"/>
  <c r="I472" i="8"/>
  <c r="F472" i="8"/>
  <c r="H476" i="8"/>
  <c r="G476" i="8"/>
  <c r="I476" i="8"/>
  <c r="F476" i="8"/>
  <c r="H480" i="8"/>
  <c r="G480" i="8"/>
  <c r="I480" i="8"/>
  <c r="F480" i="8"/>
  <c r="H484" i="8"/>
  <c r="I484" i="8"/>
  <c r="F484" i="8"/>
  <c r="G484" i="8"/>
  <c r="H489" i="8"/>
  <c r="F489" i="8"/>
  <c r="G489" i="8"/>
  <c r="I489" i="8"/>
  <c r="H493" i="8"/>
  <c r="F493" i="8"/>
  <c r="G493" i="8"/>
  <c r="I493" i="8"/>
  <c r="H497" i="8"/>
  <c r="F497" i="8"/>
  <c r="G497" i="8"/>
  <c r="I497" i="8"/>
  <c r="H501" i="8"/>
  <c r="F501" i="8"/>
  <c r="G501" i="8"/>
  <c r="I501" i="8"/>
  <c r="H505" i="8"/>
  <c r="F505" i="8"/>
  <c r="G505" i="8"/>
  <c r="I505" i="8"/>
  <c r="H509" i="8"/>
  <c r="F509" i="8"/>
  <c r="G509" i="8"/>
  <c r="I509" i="8"/>
  <c r="H513" i="8"/>
  <c r="F513" i="8"/>
  <c r="G513" i="8"/>
  <c r="I513" i="8"/>
  <c r="H517" i="8"/>
  <c r="F517" i="8"/>
  <c r="G517" i="8"/>
  <c r="I517" i="8"/>
  <c r="H521" i="8"/>
  <c r="F521" i="8"/>
  <c r="G521" i="8"/>
  <c r="I521" i="8"/>
  <c r="G525" i="8"/>
  <c r="I525" i="8"/>
  <c r="F525" i="8"/>
  <c r="H525" i="8"/>
  <c r="G529" i="8"/>
  <c r="I529" i="8"/>
  <c r="H529" i="8"/>
  <c r="F529" i="8"/>
  <c r="G533" i="8"/>
  <c r="I533" i="8"/>
  <c r="F533" i="8"/>
  <c r="H533" i="8"/>
  <c r="G537" i="8"/>
  <c r="I537" i="8"/>
  <c r="F537" i="8"/>
  <c r="H537" i="8"/>
  <c r="H541" i="8"/>
  <c r="I541" i="8"/>
  <c r="F541" i="8"/>
  <c r="G541" i="8"/>
  <c r="H545" i="8"/>
  <c r="I545" i="8"/>
  <c r="F545" i="8"/>
  <c r="G545" i="8"/>
  <c r="G549" i="8"/>
  <c r="I549" i="8"/>
  <c r="H549" i="8"/>
  <c r="F549" i="8"/>
  <c r="G553" i="8"/>
  <c r="I553" i="8"/>
  <c r="F553" i="8"/>
  <c r="H553" i="8"/>
  <c r="G557" i="8"/>
  <c r="I557" i="8"/>
  <c r="F557" i="8"/>
  <c r="H557" i="8"/>
  <c r="G561" i="8"/>
  <c r="H561" i="8"/>
  <c r="F561" i="8"/>
  <c r="I561" i="8"/>
  <c r="G565" i="8"/>
  <c r="H565" i="8"/>
  <c r="I565" i="8"/>
  <c r="F565" i="8"/>
  <c r="G569" i="8"/>
  <c r="H569" i="8"/>
  <c r="F569" i="8"/>
  <c r="I569" i="8"/>
  <c r="G573" i="8"/>
  <c r="F573" i="8"/>
  <c r="I573" i="8"/>
  <c r="H573" i="8"/>
  <c r="G577" i="8"/>
  <c r="F577" i="8"/>
  <c r="H577" i="8"/>
  <c r="I577" i="8"/>
  <c r="G581" i="8"/>
  <c r="F581" i="8"/>
  <c r="H581" i="8"/>
  <c r="I581" i="8"/>
  <c r="G585" i="8"/>
  <c r="F585" i="8"/>
  <c r="I585" i="8"/>
  <c r="H585" i="8"/>
  <c r="G589" i="8"/>
  <c r="I589" i="8"/>
  <c r="H589" i="8"/>
  <c r="F589" i="8"/>
  <c r="G593" i="8"/>
  <c r="I593" i="8"/>
  <c r="F593" i="8"/>
  <c r="H593" i="8"/>
  <c r="G597" i="8"/>
  <c r="I597" i="8"/>
  <c r="F597" i="8"/>
  <c r="H597" i="8"/>
  <c r="G601" i="8"/>
  <c r="I601" i="8"/>
  <c r="F601" i="8"/>
  <c r="H601" i="8"/>
  <c r="G605" i="8"/>
  <c r="I605" i="8"/>
  <c r="H605" i="8"/>
  <c r="F605" i="8"/>
  <c r="G609" i="8"/>
  <c r="I609" i="8"/>
  <c r="F609" i="8"/>
  <c r="H609" i="8"/>
  <c r="G613" i="8"/>
  <c r="I613" i="8"/>
  <c r="F613" i="8"/>
  <c r="H613" i="8"/>
  <c r="F617" i="8"/>
  <c r="G617" i="8"/>
  <c r="H617" i="8"/>
  <c r="I617" i="8"/>
  <c r="F621" i="8"/>
  <c r="G621" i="8"/>
  <c r="H621" i="8"/>
  <c r="I621" i="8"/>
  <c r="F625" i="8"/>
  <c r="G625" i="8"/>
  <c r="H625" i="8"/>
  <c r="I625" i="8"/>
  <c r="F629" i="8"/>
  <c r="G629" i="8"/>
  <c r="H629" i="8"/>
  <c r="I629" i="8"/>
  <c r="G633" i="8"/>
  <c r="F633" i="8"/>
  <c r="H633" i="8"/>
  <c r="I633" i="8"/>
  <c r="G637" i="8"/>
  <c r="F637" i="8"/>
  <c r="I637" i="8"/>
  <c r="H637" i="8"/>
  <c r="F641" i="8"/>
  <c r="G641" i="8"/>
  <c r="H641" i="8"/>
  <c r="I641" i="8"/>
  <c r="P63" i="8"/>
  <c r="E58" i="8" s="1"/>
  <c r="P60" i="8"/>
  <c r="E55" i="8" s="1"/>
  <c r="P42" i="8"/>
  <c r="E37" i="8" s="1"/>
  <c r="P38" i="8"/>
  <c r="E33" i="8" s="1"/>
  <c r="P36" i="8"/>
  <c r="E31" i="8" s="1"/>
  <c r="P30" i="8"/>
  <c r="E25" i="8" s="1"/>
  <c r="P233" i="8"/>
  <c r="E225" i="8" s="1"/>
  <c r="P232" i="8"/>
  <c r="E224" i="8" s="1"/>
  <c r="P230" i="8"/>
  <c r="E222" i="8" s="1"/>
  <c r="P227" i="8"/>
  <c r="E219" i="8" s="1"/>
  <c r="P226" i="8"/>
  <c r="E218" i="8" s="1"/>
  <c r="P223" i="8"/>
  <c r="E215" i="8" s="1"/>
  <c r="P222" i="8"/>
  <c r="E214" i="8" s="1"/>
  <c r="P221" i="8"/>
  <c r="E213" i="8" s="1"/>
  <c r="P219" i="8"/>
  <c r="E211" i="8" s="1"/>
  <c r="P217" i="8"/>
  <c r="E209" i="8" s="1"/>
  <c r="P216" i="8"/>
  <c r="E208" i="8" s="1"/>
  <c r="P213" i="8"/>
  <c r="E205" i="8" s="1"/>
  <c r="P206" i="8"/>
  <c r="E198" i="8" s="1"/>
  <c r="P205" i="8"/>
  <c r="E197" i="8" s="1"/>
  <c r="P193" i="8"/>
  <c r="E185" i="8" s="1"/>
  <c r="P191" i="8"/>
  <c r="E183" i="8" s="1"/>
  <c r="P192" i="8"/>
  <c r="E184" i="8" s="1"/>
  <c r="P186" i="8"/>
  <c r="E178" i="8" s="1"/>
  <c r="P187" i="8"/>
  <c r="E179" i="8" s="1"/>
  <c r="P176" i="8"/>
  <c r="E168" i="8" s="1"/>
  <c r="P172" i="8"/>
  <c r="E164" i="8" s="1"/>
  <c r="P171" i="8"/>
  <c r="E163" i="8" s="1"/>
  <c r="P170" i="8"/>
  <c r="E162" i="8" s="1"/>
  <c r="P167" i="8"/>
  <c r="E159" i="8" s="1"/>
  <c r="P165" i="8"/>
  <c r="E157" i="8" s="1"/>
  <c r="P160" i="8"/>
  <c r="E152" i="8" s="1"/>
  <c r="P158" i="8"/>
  <c r="E150" i="8" s="1"/>
  <c r="P153" i="8"/>
  <c r="E145" i="8" s="1"/>
  <c r="P145" i="8"/>
  <c r="E137" i="8" s="1"/>
  <c r="P133" i="8"/>
  <c r="E125" i="8" s="1"/>
  <c r="P129" i="8"/>
  <c r="E121" i="8" s="1"/>
  <c r="P127" i="8"/>
  <c r="E119" i="8" s="1"/>
  <c r="P124" i="8"/>
  <c r="E116" i="8" s="1"/>
  <c r="P123" i="8"/>
  <c r="E115" i="8" s="1"/>
  <c r="P122" i="8"/>
  <c r="E114" i="8" s="1"/>
  <c r="P121" i="8"/>
  <c r="E113" i="8" s="1"/>
  <c r="P119" i="8"/>
  <c r="E111" i="8" s="1"/>
  <c r="P117" i="8"/>
  <c r="E109" i="8" s="1"/>
  <c r="P118" i="8"/>
  <c r="E110" i="8" s="1"/>
  <c r="P116" i="8"/>
  <c r="E108" i="8" s="1"/>
  <c r="P112" i="8"/>
  <c r="E104" i="8" s="1"/>
  <c r="P111" i="8"/>
  <c r="E103" i="8" s="1"/>
  <c r="P109" i="8"/>
  <c r="E101" i="8" s="1"/>
  <c r="P108" i="8"/>
  <c r="E100" i="8" s="1"/>
  <c r="P107" i="8"/>
  <c r="E99" i="8" s="1"/>
  <c r="P102" i="8"/>
  <c r="E94" i="8" s="1"/>
  <c r="P101" i="8"/>
  <c r="E93" i="8" s="1"/>
  <c r="P100" i="8"/>
  <c r="E92" i="8" s="1"/>
  <c r="P98" i="8"/>
  <c r="E90" i="8" s="1"/>
  <c r="P95" i="8"/>
  <c r="E87" i="8" s="1"/>
  <c r="P92" i="8"/>
  <c r="E84" i="8" s="1"/>
  <c r="P89" i="8"/>
  <c r="E81" i="8" s="1"/>
  <c r="P88" i="8"/>
  <c r="E80" i="8" s="1"/>
  <c r="P86" i="8"/>
  <c r="E78" i="8" s="1"/>
  <c r="P84" i="8"/>
  <c r="E76" i="8" s="1"/>
  <c r="P81" i="8"/>
  <c r="E73" i="8" s="1"/>
  <c r="P80" i="8"/>
  <c r="E72" i="8" s="1"/>
  <c r="P74" i="8"/>
  <c r="E66" i="8" s="1"/>
  <c r="P72" i="8"/>
  <c r="E64" i="8" s="1"/>
  <c r="P69" i="8"/>
  <c r="E61" i="8" s="1"/>
  <c r="P35" i="8"/>
  <c r="E30" i="8" s="1"/>
  <c r="P32" i="8"/>
  <c r="E27" i="8" s="1"/>
  <c r="P29" i="8"/>
  <c r="E24" i="8" s="1"/>
  <c r="P26" i="8"/>
  <c r="E21" i="8" s="1"/>
  <c r="I30" i="8" l="1"/>
  <c r="H30" i="8"/>
  <c r="F30" i="8"/>
  <c r="G30" i="8"/>
  <c r="H72" i="8"/>
  <c r="G72" i="8"/>
  <c r="I72" i="8"/>
  <c r="F72" i="8"/>
  <c r="H80" i="8"/>
  <c r="G80" i="8"/>
  <c r="I80" i="8"/>
  <c r="F80" i="8"/>
  <c r="H90" i="8"/>
  <c r="F90" i="8"/>
  <c r="I90" i="8"/>
  <c r="G90" i="8"/>
  <c r="H99" i="8"/>
  <c r="F99" i="8"/>
  <c r="G99" i="8"/>
  <c r="I99" i="8"/>
  <c r="H104" i="8"/>
  <c r="F104" i="8"/>
  <c r="G104" i="8"/>
  <c r="I104" i="8"/>
  <c r="H111" i="8"/>
  <c r="I111" i="8"/>
  <c r="G111" i="8"/>
  <c r="F111" i="8"/>
  <c r="H116" i="8"/>
  <c r="F116" i="8"/>
  <c r="I116" i="8"/>
  <c r="G116" i="8"/>
  <c r="H137" i="8"/>
  <c r="G137" i="8"/>
  <c r="I137" i="8"/>
  <c r="F137" i="8"/>
  <c r="H157" i="8"/>
  <c r="F157" i="8"/>
  <c r="G157" i="8"/>
  <c r="I157" i="8"/>
  <c r="H164" i="8"/>
  <c r="F164" i="8"/>
  <c r="G164" i="8"/>
  <c r="I164" i="8"/>
  <c r="H184" i="8"/>
  <c r="I184" i="8"/>
  <c r="F184" i="8"/>
  <c r="G184" i="8"/>
  <c r="H198" i="8"/>
  <c r="F198" i="8"/>
  <c r="G198" i="8"/>
  <c r="I198" i="8"/>
  <c r="H211" i="8"/>
  <c r="F211" i="8"/>
  <c r="G211" i="8"/>
  <c r="I211" i="8"/>
  <c r="H218" i="8"/>
  <c r="F218" i="8"/>
  <c r="G218" i="8"/>
  <c r="I218" i="8"/>
  <c r="H225" i="8"/>
  <c r="I225" i="8"/>
  <c r="F225" i="8"/>
  <c r="G225" i="8"/>
  <c r="I37" i="8"/>
  <c r="H37" i="8"/>
  <c r="F37" i="8"/>
  <c r="G37" i="8"/>
  <c r="H27" i="8"/>
  <c r="G27" i="8"/>
  <c r="F27" i="8"/>
  <c r="I27" i="8"/>
  <c r="H66" i="8"/>
  <c r="F66" i="8"/>
  <c r="I66" i="8"/>
  <c r="G66" i="8"/>
  <c r="H87" i="8"/>
  <c r="F87" i="8"/>
  <c r="G87" i="8"/>
  <c r="I87" i="8"/>
  <c r="H103" i="8"/>
  <c r="I103" i="8"/>
  <c r="G103" i="8"/>
  <c r="F103" i="8"/>
  <c r="H115" i="8"/>
  <c r="I115" i="8"/>
  <c r="F115" i="8"/>
  <c r="G115" i="8"/>
  <c r="H152" i="8"/>
  <c r="F152" i="8"/>
  <c r="G152" i="8"/>
  <c r="I152" i="8"/>
  <c r="H178" i="8"/>
  <c r="I178" i="8"/>
  <c r="F178" i="8"/>
  <c r="G178" i="8"/>
  <c r="H209" i="8"/>
  <c r="I209" i="8"/>
  <c r="F209" i="8"/>
  <c r="G209" i="8"/>
  <c r="H224" i="8"/>
  <c r="G224" i="8"/>
  <c r="I224" i="8"/>
  <c r="F224" i="8"/>
  <c r="F21" i="8"/>
  <c r="I21" i="8"/>
  <c r="H21" i="8"/>
  <c r="G21" i="8"/>
  <c r="H61" i="8"/>
  <c r="I61" i="8"/>
  <c r="G61" i="8"/>
  <c r="F61" i="8"/>
  <c r="H73" i="8"/>
  <c r="I73" i="8"/>
  <c r="F73" i="8"/>
  <c r="G73" i="8"/>
  <c r="H81" i="8"/>
  <c r="I81" i="8"/>
  <c r="F81" i="8"/>
  <c r="G81" i="8"/>
  <c r="H92" i="8"/>
  <c r="G92" i="8"/>
  <c r="I92" i="8"/>
  <c r="F92" i="8"/>
  <c r="H100" i="8"/>
  <c r="G100" i="8"/>
  <c r="I100" i="8"/>
  <c r="F100" i="8"/>
  <c r="H108" i="8"/>
  <c r="F108" i="8"/>
  <c r="I108" i="8"/>
  <c r="G108" i="8"/>
  <c r="H113" i="8"/>
  <c r="F113" i="8"/>
  <c r="G113" i="8"/>
  <c r="I113" i="8"/>
  <c r="H119" i="8"/>
  <c r="F119" i="8"/>
  <c r="G119" i="8"/>
  <c r="I119" i="8"/>
  <c r="H145" i="8"/>
  <c r="F145" i="8"/>
  <c r="G145" i="8"/>
  <c r="I145" i="8"/>
  <c r="H159" i="8"/>
  <c r="F159" i="8"/>
  <c r="G159" i="8"/>
  <c r="I159" i="8"/>
  <c r="H168" i="8"/>
  <c r="F168" i="8"/>
  <c r="G168" i="8"/>
  <c r="I168" i="8"/>
  <c r="H183" i="8"/>
  <c r="G183" i="8"/>
  <c r="I183" i="8"/>
  <c r="F183" i="8"/>
  <c r="H205" i="8"/>
  <c r="I205" i="8"/>
  <c r="F205" i="8"/>
  <c r="G205" i="8"/>
  <c r="H213" i="8"/>
  <c r="I213" i="8"/>
  <c r="F213" i="8"/>
  <c r="G213" i="8"/>
  <c r="H219" i="8"/>
  <c r="F219" i="8"/>
  <c r="G219" i="8"/>
  <c r="I219" i="8"/>
  <c r="I25" i="8"/>
  <c r="H25" i="8"/>
  <c r="F25" i="8"/>
  <c r="G25" i="8"/>
  <c r="I55" i="8"/>
  <c r="G55" i="8"/>
  <c r="H55" i="8"/>
  <c r="F55" i="8"/>
  <c r="H78" i="8"/>
  <c r="F78" i="8"/>
  <c r="G78" i="8"/>
  <c r="I78" i="8"/>
  <c r="H94" i="8"/>
  <c r="F94" i="8"/>
  <c r="G94" i="8"/>
  <c r="I94" i="8"/>
  <c r="H109" i="8"/>
  <c r="F109" i="8"/>
  <c r="G109" i="8"/>
  <c r="I109" i="8"/>
  <c r="H125" i="8"/>
  <c r="G125" i="8"/>
  <c r="I125" i="8"/>
  <c r="F125" i="8"/>
  <c r="H163" i="8"/>
  <c r="F163" i="8"/>
  <c r="I163" i="8"/>
  <c r="G163" i="8"/>
  <c r="H197" i="8"/>
  <c r="I197" i="8"/>
  <c r="F197" i="8"/>
  <c r="G197" i="8"/>
  <c r="H215" i="8"/>
  <c r="F215" i="8"/>
  <c r="G215" i="8"/>
  <c r="I215" i="8"/>
  <c r="F33" i="8"/>
  <c r="G33" i="8"/>
  <c r="I33" i="8"/>
  <c r="H33" i="8"/>
  <c r="I24" i="8"/>
  <c r="G24" i="8"/>
  <c r="H24" i="8"/>
  <c r="F24" i="8"/>
  <c r="H64" i="8"/>
  <c r="G64" i="8"/>
  <c r="I64" i="8"/>
  <c r="F64" i="8"/>
  <c r="H76" i="8"/>
  <c r="G76" i="8"/>
  <c r="I76" i="8"/>
  <c r="F76" i="8"/>
  <c r="H84" i="8"/>
  <c r="G84" i="8"/>
  <c r="I84" i="8"/>
  <c r="F84" i="8"/>
  <c r="H93" i="8"/>
  <c r="I93" i="8"/>
  <c r="G93" i="8"/>
  <c r="F93" i="8"/>
  <c r="H101" i="8"/>
  <c r="F101" i="8"/>
  <c r="G101" i="8"/>
  <c r="I101" i="8"/>
  <c r="H110" i="8"/>
  <c r="G110" i="8"/>
  <c r="I110" i="8"/>
  <c r="F110" i="8"/>
  <c r="H114" i="8"/>
  <c r="G114" i="8"/>
  <c r="I114" i="8"/>
  <c r="F114" i="8"/>
  <c r="H121" i="8"/>
  <c r="G121" i="8"/>
  <c r="I121" i="8"/>
  <c r="F121" i="8"/>
  <c r="H150" i="8"/>
  <c r="G150" i="8"/>
  <c r="I150" i="8"/>
  <c r="F150" i="8"/>
  <c r="H162" i="8"/>
  <c r="I162" i="8"/>
  <c r="F162" i="8"/>
  <c r="G162" i="8"/>
  <c r="H179" i="8"/>
  <c r="G179" i="8"/>
  <c r="I179" i="8"/>
  <c r="F179" i="8"/>
  <c r="H185" i="8"/>
  <c r="F185" i="8"/>
  <c r="G185" i="8"/>
  <c r="I185" i="8"/>
  <c r="H208" i="8"/>
  <c r="G208" i="8"/>
  <c r="I208" i="8"/>
  <c r="F208" i="8"/>
  <c r="H214" i="8"/>
  <c r="F214" i="8"/>
  <c r="G214" i="8"/>
  <c r="I214" i="8"/>
  <c r="H222" i="8"/>
  <c r="F222" i="8"/>
  <c r="G222" i="8"/>
  <c r="I222" i="8"/>
  <c r="H31" i="8"/>
  <c r="G31" i="8"/>
  <c r="I31" i="8"/>
  <c r="F31" i="8"/>
  <c r="I58" i="8"/>
  <c r="H58" i="8"/>
  <c r="G58" i="8"/>
  <c r="F58" i="8"/>
  <c r="P224" i="8"/>
  <c r="E216" i="8" s="1"/>
  <c r="P218" i="8"/>
  <c r="E210" i="8" s="1"/>
  <c r="P215" i="8"/>
  <c r="E207" i="8" s="1"/>
  <c r="P211" i="8"/>
  <c r="E203" i="8" s="1"/>
  <c r="P209" i="8"/>
  <c r="E201" i="8" s="1"/>
  <c r="P207" i="8"/>
  <c r="E199" i="8" s="1"/>
  <c r="P204" i="8"/>
  <c r="E196" i="8" s="1"/>
  <c r="P203" i="8"/>
  <c r="E195" i="8" s="1"/>
  <c r="P200" i="8"/>
  <c r="E192" i="8" s="1"/>
  <c r="P199" i="8"/>
  <c r="E191" i="8" s="1"/>
  <c r="P198" i="8"/>
  <c r="E190" i="8" s="1"/>
  <c r="P197" i="8"/>
  <c r="E189" i="8" s="1"/>
  <c r="P196" i="8"/>
  <c r="E188" i="8" s="1"/>
  <c r="P195" i="8"/>
  <c r="E187" i="8" s="1"/>
  <c r="P194" i="8"/>
  <c r="E186" i="8" s="1"/>
  <c r="P106" i="8"/>
  <c r="E98" i="8" s="1"/>
  <c r="P97" i="8"/>
  <c r="E89" i="8" s="1"/>
  <c r="P90" i="8"/>
  <c r="E82" i="8" s="1"/>
  <c r="P76" i="8"/>
  <c r="E68" i="8" s="1"/>
  <c r="P73" i="8"/>
  <c r="E65" i="8" s="1"/>
  <c r="P62" i="8"/>
  <c r="E57" i="8" s="1"/>
  <c r="P61" i="8"/>
  <c r="E56" i="8" s="1"/>
  <c r="P59" i="8"/>
  <c r="E54" i="8" s="1"/>
  <c r="P58" i="8"/>
  <c r="E53" i="8" s="1"/>
  <c r="P57" i="8"/>
  <c r="E52" i="8" s="1"/>
  <c r="P56" i="8"/>
  <c r="E51" i="8" s="1"/>
  <c r="P52" i="8"/>
  <c r="E47" i="8" s="1"/>
  <c r="P49" i="8"/>
  <c r="E44" i="8" s="1"/>
  <c r="P188" i="8"/>
  <c r="E180" i="8" s="1"/>
  <c r="P190" i="8"/>
  <c r="E182" i="8" s="1"/>
  <c r="P163" i="8"/>
  <c r="E155" i="8" s="1"/>
  <c r="P212" i="8"/>
  <c r="E204" i="8" s="1"/>
  <c r="P189" i="8"/>
  <c r="E181" i="8" s="1"/>
  <c r="P234" i="8"/>
  <c r="E226" i="8" s="1"/>
  <c r="P79" i="8"/>
  <c r="E71" i="8" s="1"/>
  <c r="P99" i="8"/>
  <c r="E91" i="8" s="1"/>
  <c r="P93" i="8"/>
  <c r="E85" i="8" s="1"/>
  <c r="P71" i="8"/>
  <c r="E63" i="8" s="1"/>
  <c r="P94" i="8"/>
  <c r="E86" i="8" s="1"/>
  <c r="P78" i="8"/>
  <c r="E70" i="8" s="1"/>
  <c r="P68" i="8"/>
  <c r="E60" i="8" s="1"/>
  <c r="P96" i="8"/>
  <c r="E88" i="8" s="1"/>
  <c r="P182" i="8"/>
  <c r="E174" i="8" s="1"/>
  <c r="E62" i="8"/>
  <c r="P113" i="8"/>
  <c r="E105" i="8" s="1"/>
  <c r="P115" i="8"/>
  <c r="E107" i="8" s="1"/>
  <c r="P208" i="8"/>
  <c r="E200" i="8" s="1"/>
  <c r="P201" i="8"/>
  <c r="E193" i="8" s="1"/>
  <c r="P34" i="8"/>
  <c r="E29" i="8" s="1"/>
  <c r="P27" i="8"/>
  <c r="E22" i="8" s="1"/>
  <c r="P85" i="8"/>
  <c r="E77" i="8" s="1"/>
  <c r="P179" i="8"/>
  <c r="E171" i="8" s="1"/>
  <c r="P130" i="8"/>
  <c r="E122" i="8" s="1"/>
  <c r="P140" i="8"/>
  <c r="E132" i="8" s="1"/>
  <c r="P152" i="8"/>
  <c r="E144" i="8" s="1"/>
  <c r="P236" i="8"/>
  <c r="E228" i="8" s="1"/>
  <c r="P228" i="8"/>
  <c r="E220" i="8" s="1"/>
  <c r="P235" i="8"/>
  <c r="E227" i="8" s="1"/>
  <c r="P173" i="8"/>
  <c r="E165" i="8" s="1"/>
  <c r="P231" i="8"/>
  <c r="E223" i="8" s="1"/>
  <c r="P229" i="8"/>
  <c r="E221" i="8" s="1"/>
  <c r="P214" i="8"/>
  <c r="E206" i="8" s="1"/>
  <c r="P105" i="8"/>
  <c r="E97" i="8" s="1"/>
  <c r="P104" i="8"/>
  <c r="E96" i="8" s="1"/>
  <c r="P103" i="8"/>
  <c r="E95" i="8" s="1"/>
  <c r="P91" i="8"/>
  <c r="E83" i="8" s="1"/>
  <c r="P83" i="8"/>
  <c r="E75" i="8" s="1"/>
  <c r="P82" i="8"/>
  <c r="E74" i="8" s="1"/>
  <c r="P77" i="8"/>
  <c r="E69" i="8" s="1"/>
  <c r="P210" i="8"/>
  <c r="E202" i="8" s="1"/>
  <c r="P202" i="8"/>
  <c r="E194" i="8" s="1"/>
  <c r="P55" i="8"/>
  <c r="E50" i="8" s="1"/>
  <c r="P178" i="8"/>
  <c r="E170" i="8" s="1"/>
  <c r="P185" i="8"/>
  <c r="E177" i="8" s="1"/>
  <c r="P156" i="8"/>
  <c r="E148" i="8" s="1"/>
  <c r="P47" i="8"/>
  <c r="E42" i="8" s="1"/>
  <c r="P53" i="8"/>
  <c r="E48" i="8" s="1"/>
  <c r="P169" i="8"/>
  <c r="E161" i="8" s="1"/>
  <c r="P43" i="8"/>
  <c r="E38" i="8" s="1"/>
  <c r="P48" i="8"/>
  <c r="E43" i="8" s="1"/>
  <c r="P159" i="8"/>
  <c r="E151" i="8" s="1"/>
  <c r="P184" i="8"/>
  <c r="E176" i="8" s="1"/>
  <c r="P181" i="8"/>
  <c r="E173" i="8" s="1"/>
  <c r="P175" i="8"/>
  <c r="E167" i="8" s="1"/>
  <c r="P183" i="8"/>
  <c r="E175" i="8" s="1"/>
  <c r="P157" i="8"/>
  <c r="E149" i="8" s="1"/>
  <c r="P155" i="8"/>
  <c r="E147" i="8" s="1"/>
  <c r="P51" i="8"/>
  <c r="E46" i="8" s="1"/>
  <c r="P41" i="8"/>
  <c r="E36" i="8" s="1"/>
  <c r="P54" i="8"/>
  <c r="E49" i="8" s="1"/>
  <c r="P180" i="8"/>
  <c r="E172" i="8" s="1"/>
  <c r="P46" i="8"/>
  <c r="E41" i="8" s="1"/>
  <c r="P168" i="8"/>
  <c r="E160" i="8" s="1"/>
  <c r="P154" i="8"/>
  <c r="E146" i="8" s="1"/>
  <c r="P45" i="8"/>
  <c r="E40" i="8" s="1"/>
  <c r="P161" i="8"/>
  <c r="E153" i="8" s="1"/>
  <c r="P166" i="8"/>
  <c r="E158" i="8" s="1"/>
  <c r="P164" i="8"/>
  <c r="E156" i="8" s="1"/>
  <c r="P162" i="8"/>
  <c r="E154" i="8" s="1"/>
  <c r="P177" i="8"/>
  <c r="E169" i="8" s="1"/>
  <c r="P174" i="8"/>
  <c r="E166" i="8" s="1"/>
  <c r="P50" i="8"/>
  <c r="E45" i="8" s="1"/>
  <c r="P44" i="8"/>
  <c r="E39" i="8" s="1"/>
  <c r="H169" i="8" l="1"/>
  <c r="G169" i="8"/>
  <c r="I169" i="8"/>
  <c r="F169" i="8"/>
  <c r="I41" i="8"/>
  <c r="H41" i="8"/>
  <c r="F41" i="8"/>
  <c r="G41" i="8"/>
  <c r="H167" i="8"/>
  <c r="F167" i="8"/>
  <c r="G167" i="8"/>
  <c r="I167" i="8"/>
  <c r="H43" i="8"/>
  <c r="F43" i="8"/>
  <c r="I43" i="8"/>
  <c r="G43" i="8"/>
  <c r="H50" i="8"/>
  <c r="F50" i="8"/>
  <c r="I50" i="8"/>
  <c r="G50" i="8"/>
  <c r="H96" i="8"/>
  <c r="G96" i="8"/>
  <c r="I96" i="8"/>
  <c r="F96" i="8"/>
  <c r="H228" i="8"/>
  <c r="G228" i="8"/>
  <c r="I228" i="8"/>
  <c r="F228" i="8"/>
  <c r="H62" i="8"/>
  <c r="F62" i="8"/>
  <c r="G62" i="8"/>
  <c r="I62" i="8"/>
  <c r="H91" i="8"/>
  <c r="F91" i="8"/>
  <c r="G91" i="8"/>
  <c r="I91" i="8"/>
  <c r="I44" i="8"/>
  <c r="G44" i="8"/>
  <c r="H44" i="8"/>
  <c r="F44" i="8"/>
  <c r="H65" i="8"/>
  <c r="I65" i="8"/>
  <c r="F65" i="8"/>
  <c r="G65" i="8"/>
  <c r="H189" i="8"/>
  <c r="F189" i="8"/>
  <c r="G189" i="8"/>
  <c r="I189" i="8"/>
  <c r="H203" i="8"/>
  <c r="F203" i="8"/>
  <c r="G203" i="8"/>
  <c r="I203" i="8"/>
  <c r="G39" i="8"/>
  <c r="F39" i="8"/>
  <c r="I39" i="8"/>
  <c r="H39" i="8"/>
  <c r="H154" i="8"/>
  <c r="G154" i="8"/>
  <c r="I154" i="8"/>
  <c r="F154" i="8"/>
  <c r="H172" i="8"/>
  <c r="F172" i="8"/>
  <c r="G172" i="8"/>
  <c r="I172" i="8"/>
  <c r="H173" i="8"/>
  <c r="G173" i="8"/>
  <c r="I173" i="8"/>
  <c r="F173" i="8"/>
  <c r="H148" i="8"/>
  <c r="F148" i="8"/>
  <c r="I148" i="8"/>
  <c r="G148" i="8"/>
  <c r="H75" i="8"/>
  <c r="F75" i="8"/>
  <c r="G75" i="8"/>
  <c r="I75" i="8"/>
  <c r="H165" i="8"/>
  <c r="G165" i="8"/>
  <c r="I165" i="8"/>
  <c r="F165" i="8"/>
  <c r="H77" i="8"/>
  <c r="I77" i="8"/>
  <c r="G77" i="8"/>
  <c r="F77" i="8"/>
  <c r="H174" i="8"/>
  <c r="I174" i="8"/>
  <c r="G174" i="8"/>
  <c r="F174" i="8"/>
  <c r="H71" i="8"/>
  <c r="F71" i="8"/>
  <c r="G71" i="8"/>
  <c r="I71" i="8"/>
  <c r="I47" i="8"/>
  <c r="H47" i="8"/>
  <c r="G47" i="8"/>
  <c r="F47" i="8"/>
  <c r="H68" i="8"/>
  <c r="G68" i="8"/>
  <c r="I68" i="8"/>
  <c r="F68" i="8"/>
  <c r="H190" i="8"/>
  <c r="F190" i="8"/>
  <c r="G190" i="8"/>
  <c r="I190" i="8"/>
  <c r="H207" i="8"/>
  <c r="F207" i="8"/>
  <c r="G207" i="8"/>
  <c r="I207" i="8"/>
  <c r="I45" i="8"/>
  <c r="H45" i="8"/>
  <c r="G45" i="8"/>
  <c r="F45" i="8"/>
  <c r="H156" i="8"/>
  <c r="F156" i="8"/>
  <c r="I156" i="8"/>
  <c r="G156" i="8"/>
  <c r="H146" i="8"/>
  <c r="G146" i="8"/>
  <c r="I146" i="8"/>
  <c r="F146" i="8"/>
  <c r="I49" i="8"/>
  <c r="H49" i="8"/>
  <c r="G49" i="8"/>
  <c r="F49" i="8"/>
  <c r="H149" i="8"/>
  <c r="F149" i="8"/>
  <c r="G149" i="8"/>
  <c r="I149" i="8"/>
  <c r="H176" i="8"/>
  <c r="F176" i="8"/>
  <c r="G176" i="8"/>
  <c r="I176" i="8"/>
  <c r="H161" i="8"/>
  <c r="G161" i="8"/>
  <c r="I161" i="8"/>
  <c r="F161" i="8"/>
  <c r="H177" i="8"/>
  <c r="G177" i="8"/>
  <c r="I177" i="8"/>
  <c r="F177" i="8"/>
  <c r="H202" i="8"/>
  <c r="F202" i="8"/>
  <c r="G202" i="8"/>
  <c r="I202" i="8"/>
  <c r="H83" i="8"/>
  <c r="F83" i="8"/>
  <c r="G83" i="8"/>
  <c r="I83" i="8"/>
  <c r="H206" i="8"/>
  <c r="F206" i="8"/>
  <c r="G206" i="8"/>
  <c r="I206" i="8"/>
  <c r="H227" i="8"/>
  <c r="F227" i="8"/>
  <c r="G227" i="8"/>
  <c r="I227" i="8"/>
  <c r="H132" i="8"/>
  <c r="F132" i="8"/>
  <c r="G132" i="8"/>
  <c r="I132" i="8"/>
  <c r="F22" i="8"/>
  <c r="G22" i="8"/>
  <c r="I22" i="8"/>
  <c r="H22" i="8"/>
  <c r="H107" i="8"/>
  <c r="I107" i="8"/>
  <c r="F107" i="8"/>
  <c r="G107" i="8"/>
  <c r="H88" i="8"/>
  <c r="G88" i="8"/>
  <c r="I88" i="8"/>
  <c r="F88" i="8"/>
  <c r="H63" i="8"/>
  <c r="F63" i="8"/>
  <c r="G63" i="8"/>
  <c r="I63" i="8"/>
  <c r="H226" i="8"/>
  <c r="F226" i="8"/>
  <c r="G226" i="8"/>
  <c r="I226" i="8"/>
  <c r="H182" i="8"/>
  <c r="F182" i="8"/>
  <c r="G182" i="8"/>
  <c r="I182" i="8"/>
  <c r="I51" i="8"/>
  <c r="H51" i="8"/>
  <c r="G51" i="8"/>
  <c r="F51" i="8"/>
  <c r="I56" i="8"/>
  <c r="H56" i="8"/>
  <c r="G56" i="8"/>
  <c r="F56" i="8"/>
  <c r="H82" i="8"/>
  <c r="F82" i="8"/>
  <c r="I82" i="8"/>
  <c r="G82" i="8"/>
  <c r="H187" i="8"/>
  <c r="G187" i="8"/>
  <c r="I187" i="8"/>
  <c r="F187" i="8"/>
  <c r="H191" i="8"/>
  <c r="G191" i="8"/>
  <c r="I191" i="8"/>
  <c r="F191" i="8"/>
  <c r="H199" i="8"/>
  <c r="F199" i="8"/>
  <c r="G199" i="8"/>
  <c r="I199" i="8"/>
  <c r="H210" i="8"/>
  <c r="F210" i="8"/>
  <c r="G210" i="8"/>
  <c r="I210" i="8"/>
  <c r="H153" i="8"/>
  <c r="F153" i="8"/>
  <c r="G153" i="8"/>
  <c r="I153" i="8"/>
  <c r="I46" i="8"/>
  <c r="H46" i="8"/>
  <c r="G46" i="8"/>
  <c r="F46" i="8"/>
  <c r="F42" i="8"/>
  <c r="I42" i="8"/>
  <c r="G42" i="8"/>
  <c r="H42" i="8"/>
  <c r="H74" i="8"/>
  <c r="F74" i="8"/>
  <c r="I74" i="8"/>
  <c r="G74" i="8"/>
  <c r="H223" i="8"/>
  <c r="F223" i="8"/>
  <c r="G223" i="8"/>
  <c r="I223" i="8"/>
  <c r="H171" i="8"/>
  <c r="F171" i="8"/>
  <c r="I171" i="8"/>
  <c r="G171" i="8"/>
  <c r="H193" i="8"/>
  <c r="F193" i="8"/>
  <c r="G193" i="8"/>
  <c r="I193" i="8"/>
  <c r="H70" i="8"/>
  <c r="F70" i="8"/>
  <c r="G70" i="8"/>
  <c r="I70" i="8"/>
  <c r="H204" i="8"/>
  <c r="G204" i="8"/>
  <c r="I204" i="8"/>
  <c r="F204" i="8"/>
  <c r="I53" i="8"/>
  <c r="H53" i="8"/>
  <c r="G53" i="8"/>
  <c r="F53" i="8"/>
  <c r="H98" i="8"/>
  <c r="F98" i="8"/>
  <c r="I98" i="8"/>
  <c r="G98" i="8"/>
  <c r="H195" i="8"/>
  <c r="G195" i="8"/>
  <c r="I195" i="8"/>
  <c r="F195" i="8"/>
  <c r="I40" i="8"/>
  <c r="H40" i="8"/>
  <c r="G40" i="8"/>
  <c r="F40" i="8"/>
  <c r="H147" i="8"/>
  <c r="I147" i="8"/>
  <c r="F147" i="8"/>
  <c r="G147" i="8"/>
  <c r="F38" i="8"/>
  <c r="G38" i="8"/>
  <c r="I38" i="8"/>
  <c r="H38" i="8"/>
  <c r="H194" i="8"/>
  <c r="F194" i="8"/>
  <c r="G194" i="8"/>
  <c r="I194" i="8"/>
  <c r="H97" i="8"/>
  <c r="I97" i="8"/>
  <c r="F97" i="8"/>
  <c r="G97" i="8"/>
  <c r="H144" i="8"/>
  <c r="F144" i="8"/>
  <c r="G144" i="8"/>
  <c r="I144" i="8"/>
  <c r="H200" i="8"/>
  <c r="G200" i="8"/>
  <c r="I200" i="8"/>
  <c r="F200" i="8"/>
  <c r="H86" i="8"/>
  <c r="F86" i="8"/>
  <c r="G86" i="8"/>
  <c r="I86" i="8"/>
  <c r="H155" i="8"/>
  <c r="I155" i="8"/>
  <c r="F155" i="8"/>
  <c r="G155" i="8"/>
  <c r="H54" i="8"/>
  <c r="F54" i="8"/>
  <c r="I54" i="8"/>
  <c r="G54" i="8"/>
  <c r="H186" i="8"/>
  <c r="F186" i="8"/>
  <c r="G186" i="8"/>
  <c r="I186" i="8"/>
  <c r="H196" i="8"/>
  <c r="I196" i="8"/>
  <c r="G196" i="8"/>
  <c r="F196" i="8"/>
  <c r="H166" i="8"/>
  <c r="I166" i="8"/>
  <c r="G166" i="8"/>
  <c r="F166" i="8"/>
  <c r="H158" i="8"/>
  <c r="G158" i="8"/>
  <c r="I158" i="8"/>
  <c r="F158" i="8"/>
  <c r="H160" i="8"/>
  <c r="F160" i="8"/>
  <c r="G160" i="8"/>
  <c r="I160" i="8"/>
  <c r="I36" i="8"/>
  <c r="H36" i="8"/>
  <c r="G36" i="8"/>
  <c r="F36" i="8"/>
  <c r="H175" i="8"/>
  <c r="F175" i="8"/>
  <c r="G175" i="8"/>
  <c r="I175" i="8"/>
  <c r="H151" i="8"/>
  <c r="I151" i="8"/>
  <c r="G151" i="8"/>
  <c r="F151" i="8"/>
  <c r="I48" i="8"/>
  <c r="G48" i="8"/>
  <c r="H48" i="8"/>
  <c r="F48" i="8"/>
  <c r="H170" i="8"/>
  <c r="I170" i="8"/>
  <c r="F170" i="8"/>
  <c r="G170" i="8"/>
  <c r="H69" i="8"/>
  <c r="I69" i="8"/>
  <c r="G69" i="8"/>
  <c r="F69" i="8"/>
  <c r="H95" i="8"/>
  <c r="F95" i="8"/>
  <c r="G95" i="8"/>
  <c r="I95" i="8"/>
  <c r="H221" i="8"/>
  <c r="I221" i="8"/>
  <c r="F221" i="8"/>
  <c r="G221" i="8"/>
  <c r="H220" i="8"/>
  <c r="G220" i="8"/>
  <c r="I220" i="8"/>
  <c r="F220" i="8"/>
  <c r="H122" i="8"/>
  <c r="I122" i="8"/>
  <c r="F122" i="8"/>
  <c r="G122" i="8"/>
  <c r="I29" i="8"/>
  <c r="H29" i="8"/>
  <c r="F29" i="8"/>
  <c r="G29" i="8"/>
  <c r="H105" i="8"/>
  <c r="F105" i="8"/>
  <c r="G105" i="8"/>
  <c r="I105" i="8"/>
  <c r="G60" i="8"/>
  <c r="H60" i="8"/>
  <c r="F60" i="8"/>
  <c r="I60" i="8"/>
  <c r="H85" i="8"/>
  <c r="I85" i="8"/>
  <c r="G85" i="8"/>
  <c r="F85" i="8"/>
  <c r="H181" i="8"/>
  <c r="F181" i="8"/>
  <c r="G181" i="8"/>
  <c r="I181" i="8"/>
  <c r="H180" i="8"/>
  <c r="I180" i="8"/>
  <c r="F180" i="8"/>
  <c r="G180" i="8"/>
  <c r="I52" i="8"/>
  <c r="H52" i="8"/>
  <c r="G52" i="8"/>
  <c r="F52" i="8"/>
  <c r="I57" i="8"/>
  <c r="H57" i="8"/>
  <c r="G57" i="8"/>
  <c r="F57" i="8"/>
  <c r="H89" i="8"/>
  <c r="I89" i="8"/>
  <c r="F89" i="8"/>
  <c r="G89" i="8"/>
  <c r="H188" i="8"/>
  <c r="I188" i="8"/>
  <c r="F188" i="8"/>
  <c r="G188" i="8"/>
  <c r="H192" i="8"/>
  <c r="I192" i="8"/>
  <c r="F192" i="8"/>
  <c r="G192" i="8"/>
  <c r="H201" i="8"/>
  <c r="I201" i="8"/>
  <c r="F201" i="8"/>
  <c r="G201" i="8"/>
  <c r="H216" i="8"/>
  <c r="G216" i="8"/>
  <c r="I216" i="8"/>
  <c r="F216" i="8"/>
  <c r="P128" i="8"/>
  <c r="E120" i="8" s="1"/>
  <c r="P149" i="8"/>
  <c r="E141" i="8" s="1"/>
  <c r="P138" i="8"/>
  <c r="E130" i="8" s="1"/>
  <c r="P141" i="8"/>
  <c r="E133" i="8" s="1"/>
  <c r="P135" i="8"/>
  <c r="E127" i="8" s="1"/>
  <c r="P137" i="8"/>
  <c r="E129" i="8" s="1"/>
  <c r="P87" i="8"/>
  <c r="E79" i="8" s="1"/>
  <c r="P75" i="8"/>
  <c r="E67" i="8" s="1"/>
  <c r="P139" i="8"/>
  <c r="E131" i="8" s="1"/>
  <c r="P147" i="8"/>
  <c r="E139" i="8" s="1"/>
  <c r="P148" i="8"/>
  <c r="E140" i="8" s="1"/>
  <c r="P134" i="8"/>
  <c r="E126" i="8" s="1"/>
  <c r="P150" i="8"/>
  <c r="E142" i="8" s="1"/>
  <c r="P146" i="8"/>
  <c r="E138" i="8" s="1"/>
  <c r="P142" i="8"/>
  <c r="E134" i="8" s="1"/>
  <c r="P126" i="8"/>
  <c r="E118" i="8" s="1"/>
  <c r="P151" i="8"/>
  <c r="E143" i="8" s="1"/>
  <c r="P110" i="8"/>
  <c r="E102" i="8" s="1"/>
  <c r="P114" i="8"/>
  <c r="E106" i="8" s="1"/>
  <c r="P120" i="8"/>
  <c r="E112" i="8" s="1"/>
  <c r="P220" i="8"/>
  <c r="E212" i="8" s="1"/>
  <c r="P225" i="8"/>
  <c r="E217" i="8" s="1"/>
  <c r="H118" i="8" l="1"/>
  <c r="I118" i="8"/>
  <c r="G118" i="8"/>
  <c r="F118" i="8"/>
  <c r="H133" i="8"/>
  <c r="G133" i="8"/>
  <c r="I133" i="8"/>
  <c r="F133" i="8"/>
  <c r="H106" i="8"/>
  <c r="G106" i="8"/>
  <c r="I106" i="8"/>
  <c r="F106" i="8"/>
  <c r="H134" i="8"/>
  <c r="I134" i="8"/>
  <c r="G134" i="8"/>
  <c r="F134" i="8"/>
  <c r="H140" i="8"/>
  <c r="F140" i="8"/>
  <c r="I140" i="8"/>
  <c r="G140" i="8"/>
  <c r="H79" i="8"/>
  <c r="F79" i="8"/>
  <c r="G79" i="8"/>
  <c r="I79" i="8"/>
  <c r="H130" i="8"/>
  <c r="I130" i="8"/>
  <c r="F130" i="8"/>
  <c r="G130" i="8"/>
  <c r="H126" i="8"/>
  <c r="I126" i="8"/>
  <c r="G126" i="8"/>
  <c r="F126" i="8"/>
  <c r="H217" i="8"/>
  <c r="I217" i="8"/>
  <c r="F217" i="8"/>
  <c r="G217" i="8"/>
  <c r="H102" i="8"/>
  <c r="G102" i="8"/>
  <c r="I102" i="8"/>
  <c r="F102" i="8"/>
  <c r="H138" i="8"/>
  <c r="I138" i="8"/>
  <c r="F138" i="8"/>
  <c r="G138" i="8"/>
  <c r="H139" i="8"/>
  <c r="F139" i="8"/>
  <c r="I139" i="8"/>
  <c r="G139" i="8"/>
  <c r="H129" i="8"/>
  <c r="G129" i="8"/>
  <c r="I129" i="8"/>
  <c r="F129" i="8"/>
  <c r="H141" i="8"/>
  <c r="F141" i="8"/>
  <c r="G141" i="8"/>
  <c r="I141" i="8"/>
  <c r="H112" i="8"/>
  <c r="F112" i="8"/>
  <c r="G112" i="8"/>
  <c r="I112" i="8"/>
  <c r="H67" i="8"/>
  <c r="F67" i="8"/>
  <c r="G67" i="8"/>
  <c r="I67" i="8"/>
  <c r="H212" i="8"/>
  <c r="G212" i="8"/>
  <c r="I212" i="8"/>
  <c r="F212" i="8"/>
  <c r="H143" i="8"/>
  <c r="I143" i="8"/>
  <c r="G143" i="8"/>
  <c r="F143" i="8"/>
  <c r="H142" i="8"/>
  <c r="G142" i="8"/>
  <c r="I142" i="8"/>
  <c r="F142" i="8"/>
  <c r="H131" i="8"/>
  <c r="F131" i="8"/>
  <c r="I131" i="8"/>
  <c r="G131" i="8"/>
  <c r="H127" i="8"/>
  <c r="F127" i="8"/>
  <c r="G127" i="8"/>
  <c r="I127" i="8"/>
  <c r="H120" i="8"/>
  <c r="F120" i="8"/>
  <c r="G120" i="8"/>
  <c r="I120" i="8"/>
  <c r="P31" i="8"/>
  <c r="E26" i="8" s="1"/>
  <c r="P28" i="8"/>
  <c r="E23" i="8" s="1"/>
  <c r="P33" i="8"/>
  <c r="E28" i="8" s="1"/>
  <c r="P132" i="8"/>
  <c r="E124" i="8" s="1"/>
  <c r="P136" i="8"/>
  <c r="E128" i="8" s="1"/>
  <c r="P131" i="8"/>
  <c r="E123" i="8" s="1"/>
  <c r="P144" i="8"/>
  <c r="E136" i="8" s="1"/>
  <c r="P143" i="8"/>
  <c r="E135" i="8" s="1"/>
  <c r="P125" i="8"/>
  <c r="E117" i="8" s="1"/>
  <c r="P40" i="8"/>
  <c r="E35" i="8" s="1"/>
  <c r="P37" i="8"/>
  <c r="E32" i="8" s="1"/>
  <c r="P39" i="8"/>
  <c r="E34" i="8" s="1"/>
  <c r="H135" i="8" l="1"/>
  <c r="F135" i="8"/>
  <c r="G135" i="8"/>
  <c r="I135" i="8"/>
  <c r="I28" i="8"/>
  <c r="G28" i="8"/>
  <c r="H28" i="8"/>
  <c r="F28" i="8"/>
  <c r="F34" i="8"/>
  <c r="I34" i="8"/>
  <c r="H34" i="8"/>
  <c r="G34" i="8"/>
  <c r="I32" i="8"/>
  <c r="H32" i="8"/>
  <c r="G32" i="8"/>
  <c r="F32" i="8"/>
  <c r="H123" i="8"/>
  <c r="F123" i="8"/>
  <c r="I123" i="8"/>
  <c r="G123" i="8"/>
  <c r="H124" i="8"/>
  <c r="F124" i="8"/>
  <c r="G124" i="8"/>
  <c r="I124" i="8"/>
  <c r="H136" i="8"/>
  <c r="F136" i="8"/>
  <c r="G136" i="8"/>
  <c r="I136" i="8"/>
  <c r="H35" i="8"/>
  <c r="I35" i="8"/>
  <c r="G35" i="8"/>
  <c r="F35" i="8"/>
  <c r="H23" i="8"/>
  <c r="G23" i="8"/>
  <c r="F23" i="8"/>
  <c r="I23" i="8"/>
  <c r="H117" i="8"/>
  <c r="F117" i="8"/>
  <c r="G117" i="8"/>
  <c r="I117" i="8"/>
  <c r="H128" i="8"/>
  <c r="F128" i="8"/>
  <c r="G128" i="8"/>
  <c r="I128" i="8"/>
  <c r="F26" i="8"/>
  <c r="I26" i="8"/>
  <c r="H26" i="8"/>
  <c r="G26" i="8"/>
  <c r="S180" i="6"/>
  <c r="S179" i="6"/>
  <c r="S178" i="6"/>
  <c r="S177" i="6"/>
  <c r="S176" i="6"/>
  <c r="S175" i="6"/>
  <c r="S174" i="6"/>
  <c r="S173" i="6"/>
  <c r="S172" i="6"/>
  <c r="S171" i="6"/>
  <c r="S170" i="6"/>
  <c r="S169" i="6"/>
  <c r="S168" i="6"/>
  <c r="S167" i="6"/>
  <c r="S166" i="6"/>
  <c r="S270" i="6"/>
  <c r="S257" i="6" l="1"/>
  <c r="S256" i="6"/>
  <c r="S255" i="6"/>
  <c r="S239" i="6"/>
  <c r="S238" i="6"/>
  <c r="S224" i="6"/>
  <c r="S219" i="6"/>
  <c r="S218" i="6"/>
  <c r="S217" i="6"/>
  <c r="S216" i="6"/>
  <c r="S215" i="6"/>
  <c r="S157" i="6"/>
  <c r="S138" i="6"/>
  <c r="S87" i="6" l="1"/>
  <c r="S86" i="6"/>
  <c r="S210" i="6"/>
  <c r="S209" i="6"/>
  <c r="S208" i="6"/>
  <c r="S207" i="6"/>
  <c r="S202" i="6"/>
  <c r="S197" i="6"/>
  <c r="S196" i="6"/>
  <c r="S195" i="6"/>
  <c r="S194" i="6"/>
  <c r="S193" i="6"/>
  <c r="S188" i="6"/>
  <c r="S187" i="6"/>
  <c r="S186" i="6"/>
  <c r="S185" i="6"/>
  <c r="S161" i="6"/>
  <c r="S160" i="6"/>
  <c r="S67" i="6"/>
  <c r="S159" i="6"/>
  <c r="S158" i="6"/>
  <c r="S60" i="6"/>
  <c r="S62" i="6"/>
  <c r="S61" i="6"/>
  <c r="S133" i="6"/>
  <c r="S126" i="6"/>
  <c r="S127" i="6"/>
  <c r="S128" i="6"/>
  <c r="S121" i="6"/>
  <c r="S106" i="6"/>
  <c r="S101" i="6" l="1"/>
  <c r="S100" i="6"/>
  <c r="S92" i="6"/>
  <c r="S93" i="6"/>
  <c r="S94" i="6"/>
  <c r="S95" i="6"/>
  <c r="S143" i="6"/>
  <c r="S145" i="6"/>
  <c r="S247" i="6"/>
  <c r="S68" i="6" l="1"/>
  <c r="S265" i="6"/>
  <c r="S264" i="6"/>
  <c r="S263" i="6"/>
  <c r="S262" i="6"/>
  <c r="S116" i="6"/>
  <c r="S115" i="6"/>
  <c r="S114" i="6"/>
  <c r="S113" i="6"/>
  <c r="S112" i="6"/>
  <c r="S111" i="6"/>
  <c r="S81" i="6"/>
  <c r="S80" i="6"/>
  <c r="S79" i="6"/>
  <c r="S78" i="6"/>
  <c r="S77" i="6"/>
  <c r="S76" i="6"/>
  <c r="S75" i="6"/>
  <c r="S74" i="6"/>
  <c r="S73" i="6"/>
  <c r="S250" i="6" l="1"/>
  <c r="S249" i="6"/>
  <c r="S248" i="6"/>
  <c r="S246" i="6"/>
  <c r="S245" i="6"/>
  <c r="S244" i="6"/>
  <c r="S152" i="6"/>
  <c r="S151" i="6"/>
  <c r="S150" i="6"/>
  <c r="S149" i="6"/>
  <c r="S148" i="6"/>
  <c r="S147" i="6"/>
  <c r="S146" i="6"/>
  <c r="S144" i="6"/>
  <c r="S230" i="6"/>
  <c r="S233" i="6"/>
  <c r="S232" i="6"/>
  <c r="S231" i="6"/>
  <c r="S229" i="6"/>
  <c r="S28" i="6" l="1"/>
  <c r="S42" i="6" l="1"/>
  <c r="S48" i="6"/>
  <c r="S50" i="6"/>
  <c r="S55" i="6"/>
  <c r="S54" i="6"/>
  <c r="S45" i="6"/>
  <c r="S53" i="6"/>
  <c r="S51" i="6" l="1"/>
  <c r="S46" i="6"/>
  <c r="S49" i="6"/>
  <c r="S44" i="6"/>
  <c r="S38" i="6"/>
  <c r="S52" i="6"/>
  <c r="S47" i="6"/>
  <c r="S41" i="6"/>
  <c r="S39" i="6"/>
  <c r="S34" i="6"/>
  <c r="S33" i="6"/>
  <c r="S27" i="6"/>
  <c r="S32" i="6"/>
  <c r="S31" i="6"/>
  <c r="S30" i="6" l="1"/>
  <c r="S29" i="6"/>
  <c r="S26" i="6"/>
  <c r="S25" i="6"/>
  <c r="S24" i="6"/>
  <c r="S23" i="6"/>
  <c r="S22" i="6"/>
  <c r="S21" i="6"/>
  <c r="S40" i="6"/>
  <c r="S20" i="6"/>
  <c r="E21" i="12"/>
  <c r="G21" i="12"/>
  <c r="H21" i="12"/>
  <c r="N24" i="12"/>
  <c r="D21" i="12"/>
  <c r="F21" i="12"/>
  <c r="H28" i="12"/>
  <c r="F28" i="12"/>
  <c r="G28" i="12"/>
  <c r="L65" i="12"/>
  <c r="D28" i="12"/>
  <c r="E28" i="12"/>
  <c r="G30" i="12"/>
  <c r="H30" i="12"/>
  <c r="F30" i="12"/>
  <c r="P65" i="12"/>
  <c r="D30" i="12"/>
  <c r="E30" i="12"/>
  <c r="F29" i="12"/>
  <c r="E29" i="12"/>
  <c r="H29" i="12"/>
  <c r="N65" i="12"/>
  <c r="D29" i="12"/>
  <c r="G29" i="12"/>
  <c r="H20" i="12"/>
  <c r="F20" i="12"/>
  <c r="E20" i="12"/>
  <c r="L24" i="12"/>
  <c r="D20" i="12"/>
  <c r="G20" i="12"/>
</calcChain>
</file>

<file path=xl/sharedStrings.xml><?xml version="1.0" encoding="utf-8"?>
<sst xmlns="http://schemas.openxmlformats.org/spreadsheetml/2006/main" count="7539" uniqueCount="2304">
  <si>
    <t>Introdução a Planilha de Valoração de Materiais Apreendidos</t>
  </si>
  <si>
    <r>
      <rPr>
        <b/>
        <sz val="11"/>
        <color theme="1"/>
        <rFont val="Calibri"/>
        <family val="2"/>
        <scheme val="minor"/>
      </rPr>
      <t>*</t>
    </r>
    <r>
      <rPr>
        <sz val="11"/>
        <color theme="1"/>
        <rFont val="Calibri"/>
        <family val="2"/>
        <scheme val="minor"/>
      </rPr>
      <t xml:space="preserve"> Esta planilha foi criada da necessidade de se obter valores para os materiais apreendidos nas fiscalizações ambientais.</t>
    </r>
  </si>
  <si>
    <r>
      <rPr>
        <b/>
        <sz val="11"/>
        <color theme="1"/>
        <rFont val="Calibri"/>
        <family val="2"/>
        <scheme val="minor"/>
      </rPr>
      <t>*</t>
    </r>
    <r>
      <rPr>
        <sz val="11"/>
        <color theme="1"/>
        <rFont val="Calibri"/>
        <family val="2"/>
        <scheme val="minor"/>
      </rPr>
      <t xml:space="preserve"> As fontes de informações primárias que a DAF Sul de Minas possuí, diga-se sistema CAP e Decisões de Perdimento, na grande maioria das vezes não informa os valores que os materiais apreendidos possuem.</t>
    </r>
  </si>
  <si>
    <r>
      <rPr>
        <b/>
        <sz val="11"/>
        <color theme="1"/>
        <rFont val="Calibri"/>
        <family val="2"/>
        <scheme val="minor"/>
      </rPr>
      <t>*</t>
    </r>
    <r>
      <rPr>
        <sz val="11"/>
        <color theme="1"/>
        <rFont val="Calibri"/>
        <family val="2"/>
        <scheme val="minor"/>
      </rPr>
      <t xml:space="preserve"> Estes dados são importantes pois há um montante de finalidades possíveis para os quais a valoração destes materiais são imprescidíveis, pois subsidiam processos importantes como alienação dos materiais que têm </t>
    </r>
  </si>
  <si>
    <t>perdimento por exemplo.</t>
  </si>
  <si>
    <r>
      <rPr>
        <b/>
        <sz val="11"/>
        <color theme="1"/>
        <rFont val="Calibri"/>
        <family val="2"/>
        <scheme val="minor"/>
      </rPr>
      <t>*</t>
    </r>
    <r>
      <rPr>
        <sz val="11"/>
        <color theme="1"/>
        <rFont val="Calibri"/>
        <family val="2"/>
        <scheme val="minor"/>
      </rPr>
      <t xml:space="preserve"> Procuramos na internet por possíveis listagens feitas pelo poder público ou privado, mesmo que por tabelas fragmentadas, que possuíssem itens catalogados e com valores mensurados de alguns dos tipos de </t>
    </r>
  </si>
  <si>
    <t>materiais que são apreendidos pela Polícia Ambiental e pela Sub-secretaria de Fiscalização.</t>
  </si>
  <si>
    <r>
      <rPr>
        <b/>
        <sz val="11"/>
        <color theme="1"/>
        <rFont val="Calibri"/>
        <family val="2"/>
        <scheme val="minor"/>
      </rPr>
      <t>*</t>
    </r>
    <r>
      <rPr>
        <sz val="11"/>
        <color theme="1"/>
        <rFont val="Calibri"/>
        <family val="2"/>
        <scheme val="minor"/>
      </rPr>
      <t xml:space="preserve"> Mas não encontramos tais dados e por isso foi necessário que iniciássemos uma listagem que atendesse as necessidades da Semad/IEF para que, dos materiais apreendidos e que tenham certidão de perdimento e </t>
    </r>
  </si>
  <si>
    <t>também os materiais recolhidos que sejam devidamente identificados, tenham uma destinação facilitada por terem uma valoração apurada previamente.</t>
  </si>
  <si>
    <r>
      <rPr>
        <b/>
        <sz val="11"/>
        <color theme="1"/>
        <rFont val="Calibri"/>
        <family val="2"/>
        <scheme val="minor"/>
      </rPr>
      <t xml:space="preserve">* </t>
    </r>
    <r>
      <rPr>
        <sz val="11"/>
        <color theme="1"/>
        <rFont val="Calibri"/>
        <family val="2"/>
        <scheme val="minor"/>
      </rPr>
      <t xml:space="preserve">Foi realizada uma apuração de todos os dados que possuímos, catalogados em uma planilha de materiais aprendidos que foi alimentada nos ultimos anos através das certidões de perdimento confeccionadas pelo </t>
    </r>
  </si>
  <si>
    <t>Núcleo de Autos de Infração Sul de Minas, conseguindo separar tais materiais em nove grupos distintos:</t>
  </si>
  <si>
    <t>Caça</t>
  </si>
  <si>
    <t>Embarcação</t>
  </si>
  <si>
    <t>Materiais Diversos</t>
  </si>
  <si>
    <t>Carvão</t>
  </si>
  <si>
    <t>Lenha</t>
  </si>
  <si>
    <t>Motosserra</t>
  </si>
  <si>
    <t>Construção</t>
  </si>
  <si>
    <t>Máquina</t>
  </si>
  <si>
    <t>Pesca</t>
  </si>
  <si>
    <r>
      <rPr>
        <b/>
        <sz val="11"/>
        <color theme="1"/>
        <rFont val="Calibri"/>
        <family val="2"/>
        <scheme val="minor"/>
      </rPr>
      <t>*</t>
    </r>
    <r>
      <rPr>
        <sz val="11"/>
        <color theme="1"/>
        <rFont val="Calibri"/>
        <family val="2"/>
        <scheme val="minor"/>
      </rPr>
      <t xml:space="preserve"> O Decreto 47.383 prevê a possibilidade de haver uma tabela atualizada com a valoração de tais materiais e em seu artigo 90 é bem específico:</t>
    </r>
  </si>
  <si>
    <t>Decreto 47.383 de 02/03/2018</t>
  </si>
  <si>
    <r>
      <rPr>
        <b/>
        <sz val="11"/>
        <color theme="1"/>
        <rFont val="Calibri"/>
        <family val="2"/>
        <scheme val="minor"/>
      </rPr>
      <t>Art. 90</t>
    </r>
    <r>
      <rPr>
        <sz val="11"/>
        <color theme="1"/>
        <rFont val="Calibri"/>
        <family val="2"/>
        <scheme val="minor"/>
      </rPr>
      <t>. Os bens apreendidos, com exceção dos animais silvestres apreendidos vivos, deverão ser avaliados pelo agente autuante, levando-se em consideração o valor de mercado auferido em pesquisa ou obtido por</t>
    </r>
  </si>
  <si>
    <t>meio de quaisquer formas de comunicação que divulguem a comercialização de bens da mesma natureza.</t>
  </si>
  <si>
    <r>
      <rPr>
        <b/>
        <sz val="11"/>
        <color theme="1"/>
        <rFont val="Calibri"/>
        <family val="2"/>
        <scheme val="minor"/>
      </rPr>
      <t>§ 1º</t>
    </r>
    <r>
      <rPr>
        <sz val="11"/>
        <color theme="1"/>
        <rFont val="Calibri"/>
        <family val="2"/>
        <scheme val="minor"/>
      </rPr>
      <t xml:space="preserve"> Na hipótese de impossibilidade da valoração de que trata o caput no momento da autuação, sua realização deverá ocorrer na primeira oportunidade, mediante certificação do agente autuante e deverá </t>
    </r>
  </si>
  <si>
    <t>acompanhar o auto de infração lavrado.</t>
  </si>
  <si>
    <r>
      <rPr>
        <b/>
        <sz val="11"/>
        <color theme="1"/>
        <rFont val="Calibri"/>
        <family val="2"/>
        <scheme val="minor"/>
      </rPr>
      <t>§ 2º</t>
    </r>
    <r>
      <rPr>
        <sz val="11"/>
        <color theme="1"/>
        <rFont val="Calibri"/>
        <family val="2"/>
        <scheme val="minor"/>
      </rPr>
      <t xml:space="preserve"> O órgão ambiental poderá manter tabela atualizada, anualmente, contendo a lista dos bens usualmente apreendidos com os valores de mercado praticados, a qual será utilizada como base para avaliação.</t>
    </r>
  </si>
  <si>
    <r>
      <rPr>
        <b/>
        <sz val="11"/>
        <color theme="1"/>
        <rFont val="Calibri"/>
        <family val="2"/>
        <scheme val="minor"/>
      </rPr>
      <t>*</t>
    </r>
    <r>
      <rPr>
        <sz val="11"/>
        <color theme="1"/>
        <rFont val="Calibri"/>
        <family val="2"/>
        <scheme val="minor"/>
      </rPr>
      <t xml:space="preserve"> Partindo desse amparo dado pelo decreto, iniciamos a elaboração de uma planilha embarcando os nove grupos de materiais ora triados e unido ao Decreto 47.383, também utilizamos a Resolução Seplag nº 37, de 09 </t>
    </r>
  </si>
  <si>
    <t>de Julho de 2010, que descreve os procedimentos a serem utilizados para a construção da planilha, bem como o método para depreciação dos materiais e os parâmetros para tal depreciação.</t>
  </si>
  <si>
    <r>
      <rPr>
        <b/>
        <sz val="11"/>
        <color theme="1"/>
        <rFont val="Calibri"/>
        <family val="2"/>
        <scheme val="minor"/>
      </rPr>
      <t>*</t>
    </r>
    <r>
      <rPr>
        <sz val="11"/>
        <color theme="1"/>
        <rFont val="Calibri"/>
        <family val="2"/>
        <scheme val="minor"/>
      </rPr>
      <t xml:space="preserve"> Seguindo as orientações da Resolução Seplag nº 37, quanto aos procedimentos, destacamos:</t>
    </r>
  </si>
  <si>
    <r>
      <rPr>
        <b/>
        <sz val="11"/>
        <color theme="1"/>
        <rFont val="Calibri"/>
        <family val="2"/>
        <scheme val="minor"/>
      </rPr>
      <t>Art.15</t>
    </r>
    <r>
      <rPr>
        <sz val="11"/>
        <color theme="1"/>
        <rFont val="Calibri"/>
        <family val="2"/>
        <scheme val="minor"/>
      </rPr>
      <t>. Para determinar o valor atualizado do material permanente, poderão ser adotados, individual ou conjuntamente, os seguintes parâmetros:</t>
    </r>
  </si>
  <si>
    <r>
      <rPr>
        <b/>
        <sz val="11"/>
        <color theme="1"/>
        <rFont val="Calibri"/>
        <family val="2"/>
        <scheme val="minor"/>
      </rPr>
      <t>I</t>
    </r>
    <r>
      <rPr>
        <sz val="11"/>
        <color theme="1"/>
        <rFont val="Calibri"/>
        <family val="2"/>
        <scheme val="minor"/>
      </rPr>
      <t xml:space="preserve"> - valor geral de referência;</t>
    </r>
  </si>
  <si>
    <r>
      <rPr>
        <b/>
        <sz val="11"/>
        <color theme="1"/>
        <rFont val="Calibri"/>
        <family val="2"/>
        <scheme val="minor"/>
      </rPr>
      <t>III</t>
    </r>
    <r>
      <rPr>
        <sz val="11"/>
        <color theme="1"/>
        <rFont val="Calibri"/>
        <family val="2"/>
        <scheme val="minor"/>
      </rPr>
      <t xml:space="preserve"> - percentual de depreciação em função do estado de conservação, perda de utilidade ou diminuição de eficiência pelo uso contínuo ou obsolescência.</t>
    </r>
  </si>
  <si>
    <r>
      <rPr>
        <b/>
        <sz val="11"/>
        <color theme="1"/>
        <rFont val="Calibri"/>
        <family val="2"/>
        <scheme val="minor"/>
      </rPr>
      <t>Art.16</t>
    </r>
    <r>
      <rPr>
        <sz val="11"/>
        <color theme="1"/>
        <rFont val="Calibri"/>
        <family val="2"/>
        <scheme val="minor"/>
      </rPr>
      <t>. Para aferir o valor geral de referência, a Comissão Específica de Reavaliação utilizará, individual ou conjuntamente, os seguintes fatores:</t>
    </r>
  </si>
  <si>
    <r>
      <rPr>
        <b/>
        <sz val="11"/>
        <color theme="1"/>
        <rFont val="Calibri"/>
        <family val="2"/>
        <scheme val="minor"/>
      </rPr>
      <t>I</t>
    </r>
    <r>
      <rPr>
        <sz val="11"/>
        <color theme="1"/>
        <rFont val="Calibri"/>
        <family val="2"/>
        <scheme val="minor"/>
      </rPr>
      <t xml:space="preserve"> - cotação eletrônica de preços;</t>
    </r>
  </si>
  <si>
    <r>
      <rPr>
        <b/>
        <sz val="11"/>
        <color theme="1"/>
        <rFont val="Calibri"/>
        <family val="2"/>
        <scheme val="minor"/>
      </rPr>
      <t>III</t>
    </r>
    <r>
      <rPr>
        <sz val="11"/>
        <color theme="1"/>
        <rFont val="Calibri"/>
        <family val="2"/>
        <scheme val="minor"/>
      </rPr>
      <t xml:space="preserve"> - pesquisa de mercado realizada, no mínimo, junto a três fornecedores.</t>
    </r>
  </si>
  <si>
    <r>
      <rPr>
        <b/>
        <sz val="11"/>
        <color theme="1"/>
        <rFont val="Calibri"/>
        <family val="2"/>
        <scheme val="minor"/>
      </rPr>
      <t>§ 1º</t>
    </r>
    <r>
      <rPr>
        <sz val="11"/>
        <color theme="1"/>
        <rFont val="Calibri"/>
        <family val="2"/>
        <scheme val="minor"/>
      </rPr>
      <t xml:space="preserve"> O valor geral de referência será o valor médio dos fatores utilizados para cada item de material reavaliado. </t>
    </r>
  </si>
  <si>
    <r>
      <rPr>
        <b/>
        <sz val="11"/>
        <color theme="1"/>
        <rFont val="Calibri"/>
        <family val="2"/>
        <scheme val="minor"/>
      </rPr>
      <t>§ 2º</t>
    </r>
    <r>
      <rPr>
        <sz val="11"/>
        <color theme="1"/>
        <rFont val="Calibri"/>
        <family val="2"/>
        <scheme val="minor"/>
      </rPr>
      <t xml:space="preserve"> Fixado o valor geral de referência, será aplicado um percentual de depreciação, a ser definido pela Comissão Específica de Reavaliação, a que se refere o Anexo II e III.</t>
    </r>
  </si>
  <si>
    <r>
      <rPr>
        <b/>
        <sz val="11"/>
        <color theme="1"/>
        <rFont val="Calibri"/>
        <family val="2"/>
        <scheme val="minor"/>
      </rPr>
      <t>*</t>
    </r>
    <r>
      <rPr>
        <sz val="11"/>
        <color theme="1"/>
        <rFont val="Calibri"/>
        <family val="2"/>
        <scheme val="minor"/>
      </rPr>
      <t xml:space="preserve"> Seguindo estas orientações, os materiais foram separados em grupos e posteriormente em subgrupos e destes, obteve-se uma listagem de itens individuais que tiveram cotação de três orçamenttos para compor o </t>
    </r>
  </si>
  <si>
    <t xml:space="preserve">valor de referência de produtos novos. </t>
  </si>
  <si>
    <r>
      <rPr>
        <b/>
        <sz val="11"/>
        <color theme="1"/>
        <rFont val="Calibri"/>
        <family val="2"/>
        <scheme val="minor"/>
      </rPr>
      <t>*</t>
    </r>
    <r>
      <rPr>
        <sz val="11"/>
        <color theme="1"/>
        <rFont val="Calibri"/>
        <family val="2"/>
        <scheme val="minor"/>
      </rPr>
      <t xml:space="preserve"> A maioria dos itens da planilha, não foi foi possível a obtenção de três orçamentos de produtos usados para compôr a planilha, então, aplicou-se a metodologia de depreciação pelo estado de conservação, conforme</t>
    </r>
  </si>
  <si>
    <t xml:space="preserve"> se segue:</t>
  </si>
  <si>
    <r>
      <rPr>
        <b/>
        <sz val="11"/>
        <color theme="1"/>
        <rFont val="Calibri"/>
        <family val="2"/>
        <scheme val="minor"/>
      </rPr>
      <t>Art. 9º</t>
    </r>
    <r>
      <rPr>
        <sz val="11"/>
        <color theme="1"/>
        <rFont val="Calibri"/>
        <family val="2"/>
        <scheme val="minor"/>
      </rPr>
      <t xml:space="preserve"> A avaliação do estado de conservação do material permanente deverá observar a seguinte classificação:</t>
    </r>
  </si>
  <si>
    <r>
      <rPr>
        <b/>
        <sz val="11"/>
        <color theme="1"/>
        <rFont val="Calibri"/>
        <family val="2"/>
        <scheme val="minor"/>
      </rPr>
      <t>I</t>
    </r>
    <r>
      <rPr>
        <sz val="11"/>
        <color theme="1"/>
        <rFont val="Calibri"/>
        <family val="2"/>
        <scheme val="minor"/>
      </rPr>
      <t xml:space="preserve"> – novo: qualidade do bem adquirido há menos de um ano e que ainda mantenha as mesmas características e condições de uso de sua aquisição;</t>
    </r>
  </si>
  <si>
    <r>
      <rPr>
        <b/>
        <sz val="11"/>
        <color theme="1"/>
        <rFont val="Calibri"/>
        <family val="2"/>
        <scheme val="minor"/>
      </rPr>
      <t>II</t>
    </r>
    <r>
      <rPr>
        <sz val="11"/>
        <color theme="1"/>
        <rFont val="Calibri"/>
        <family val="2"/>
        <scheme val="minor"/>
      </rPr>
      <t xml:space="preserve"> – bom: qualidade do bem que esteja em perfeitas condições de uso, mas com data de aquisição superior a um ano;</t>
    </r>
  </si>
  <si>
    <r>
      <rPr>
        <b/>
        <sz val="11"/>
        <color theme="1"/>
        <rFont val="Calibri"/>
        <family val="2"/>
        <scheme val="minor"/>
      </rPr>
      <t>III</t>
    </r>
    <r>
      <rPr>
        <sz val="11"/>
        <color theme="1"/>
        <rFont val="Calibri"/>
        <family val="2"/>
        <scheme val="minor"/>
      </rPr>
      <t xml:space="preserve"> – regular: qualidade do bem que esteja em condições de uso, mas que apresenta avarias que não impedem sua utilização;</t>
    </r>
  </si>
  <si>
    <r>
      <rPr>
        <b/>
        <sz val="11"/>
        <color theme="1"/>
        <rFont val="Calibri"/>
        <family val="2"/>
        <scheme val="minor"/>
      </rPr>
      <t>IV</t>
    </r>
    <r>
      <rPr>
        <sz val="11"/>
        <color theme="1"/>
        <rFont val="Calibri"/>
        <family val="2"/>
        <scheme val="minor"/>
      </rPr>
      <t xml:space="preserve"> – péssimo: qualidade do bem que apresenta avarias que comprometem sua utilização, embora seja viável sua reforma;</t>
    </r>
  </si>
  <si>
    <r>
      <rPr>
        <b/>
        <sz val="11"/>
        <color theme="1"/>
        <rFont val="Calibri"/>
        <family val="2"/>
        <scheme val="minor"/>
      </rPr>
      <t>V</t>
    </r>
    <r>
      <rPr>
        <sz val="11"/>
        <color theme="1"/>
        <rFont val="Calibri"/>
        <family val="2"/>
        <scheme val="minor"/>
      </rPr>
      <t xml:space="preserve"> – sucata: qualidade do bem com avarias significativas que impedem sua utilização, sendo necessário o seu desfazimento.</t>
    </r>
  </si>
  <si>
    <r>
      <rPr>
        <b/>
        <sz val="11"/>
        <color theme="1"/>
        <rFont val="Calibri"/>
        <family val="2"/>
        <scheme val="minor"/>
      </rPr>
      <t>*</t>
    </r>
    <r>
      <rPr>
        <sz val="11"/>
        <color theme="1"/>
        <rFont val="Calibri"/>
        <family val="2"/>
        <scheme val="minor"/>
      </rPr>
      <t xml:space="preserve"> Desta forma, foi utilizado para compôr a tabela, valores para materiais "novos" (obtidos com os três orçamentos obrigatórios) e a partir deste, foi aplicado as taxas de depreciação para materiais usados conforme </t>
    </r>
  </si>
  <si>
    <t xml:space="preserve">anexo III da Resolução Seplag nº 37, salvo alguns grupos de itens específicos nos quais pode-se obter orçamentos de produtos usados e por isso, estes passaram a ser os valores de referência para a aplicação das </t>
  </si>
  <si>
    <t xml:space="preserve">taxas de  depreciação. </t>
  </si>
  <si>
    <r>
      <rPr>
        <b/>
        <sz val="11"/>
        <color theme="1"/>
        <rFont val="Calibri"/>
        <family val="2"/>
        <scheme val="minor"/>
      </rPr>
      <t>*</t>
    </r>
    <r>
      <rPr>
        <sz val="11"/>
        <color theme="1"/>
        <rFont val="Calibri"/>
        <family val="2"/>
        <scheme val="minor"/>
      </rPr>
      <t xml:space="preserve"> As fórmulas aplicadas para esta depreciação foram as seguintes, conforme Resolução Seplag nº 37:</t>
    </r>
  </si>
  <si>
    <r>
      <rPr>
        <b/>
        <sz val="11"/>
        <color theme="1"/>
        <rFont val="Calibri"/>
        <family val="2"/>
        <scheme val="minor"/>
      </rPr>
      <t>Art.18</t>
    </r>
    <r>
      <rPr>
        <sz val="11"/>
        <color theme="1"/>
        <rFont val="Calibri"/>
        <family val="2"/>
        <scheme val="minor"/>
      </rPr>
      <t>. Para fixação de percentual de depreciação em função do estado de conservação, perda de utilidade ou diminuição de eficiência pelo uso contínuo ou obsolescência, a Comissão Específica de Reavaliação</t>
    </r>
  </si>
  <si>
    <t>utilizará o valor atual de mercado de um material novo, igual ou similar ao objeto de reavaliação, e aplicará a fórmula:</t>
  </si>
  <si>
    <r>
      <rPr>
        <b/>
        <sz val="11"/>
        <color rgb="FFFF0000"/>
        <rFont val="Calibri"/>
        <family val="2"/>
        <scheme val="minor"/>
      </rPr>
      <t>Valor do material (estado de conservação) = Valor do material novo x (1 – taxa de depreciação/conservação)</t>
    </r>
    <r>
      <rPr>
        <sz val="11"/>
        <color theme="1"/>
        <rFont val="Calibri"/>
        <family val="2"/>
        <scheme val="minor"/>
      </rPr>
      <t>.</t>
    </r>
  </si>
  <si>
    <r>
      <rPr>
        <b/>
        <sz val="11"/>
        <color theme="1"/>
        <rFont val="Calibri"/>
        <family val="2"/>
        <scheme val="minor"/>
      </rPr>
      <t>§1º</t>
    </r>
    <r>
      <rPr>
        <sz val="11"/>
        <color theme="1"/>
        <rFont val="Calibri"/>
        <family val="2"/>
        <scheme val="minor"/>
      </rPr>
      <t xml:space="preserve"> As taxas de depreciação para cada estado de conservação dos materiais serão as do Anexo III desta Resolução.</t>
    </r>
  </si>
  <si>
    <t>ANEXO III – TAXA DE DEPRECIAÇÃO PELO ESTADO DE CONSERVAÇÃO</t>
  </si>
  <si>
    <t>ESTADO DE CONSERVAÇÃO DOS MATERIAIS</t>
  </si>
  <si>
    <t>TAXA DE DEPRECIAÇÃO</t>
  </si>
  <si>
    <t>Bom</t>
  </si>
  <si>
    <t>Péssimo</t>
  </si>
  <si>
    <t>Regular</t>
  </si>
  <si>
    <t>Sucata</t>
  </si>
  <si>
    <r>
      <rPr>
        <b/>
        <sz val="11"/>
        <color theme="1"/>
        <rFont val="Calibri"/>
        <family val="2"/>
        <scheme val="minor"/>
      </rPr>
      <t>*</t>
    </r>
    <r>
      <rPr>
        <sz val="11"/>
        <color theme="1"/>
        <rFont val="Calibri"/>
        <family val="2"/>
        <scheme val="minor"/>
      </rPr>
      <t xml:space="preserve"> Desta forma foi aplicada as taxas de depreciação pelo estado de conservação nas tabelas de todos os itens pesquisados, identificados por  "Valor Referente ao Estado do Material Usado"  e suas respectivas </t>
    </r>
  </si>
  <si>
    <t>nomenclaturas e valores: "bom" (taxa de depreciação 0,25); "regular"  (taxa de depreciação 0,50), "péssimo"  (taxa de depreciação 0,75) e "Sucata" (taxa de depreciação 0,90).</t>
  </si>
  <si>
    <r>
      <rPr>
        <b/>
        <sz val="11"/>
        <color theme="1"/>
        <rFont val="Calibri"/>
        <family val="2"/>
        <scheme val="minor"/>
      </rPr>
      <t>*</t>
    </r>
    <r>
      <rPr>
        <sz val="11"/>
        <color theme="1"/>
        <rFont val="Calibri"/>
        <family val="2"/>
        <scheme val="minor"/>
      </rPr>
      <t xml:space="preserve"> Para subsidiar algumas das tabelas, também foi desenvolvida duas "Notas Técnicas" afim de explicar qual foi a metodologia utilizada em determinadas tabelas, como "Máquinas" e "Motosserras".</t>
    </r>
  </si>
  <si>
    <t>Tabela de Valoração de Materiais Apreendidos e Recolhidos - Índice de itens e tabelas</t>
  </si>
  <si>
    <t>Item</t>
  </si>
  <si>
    <t>Material</t>
  </si>
  <si>
    <t>Sub itens</t>
  </si>
  <si>
    <t>Caixa acima de 150 Litros</t>
  </si>
  <si>
    <t>Tabela 02</t>
  </si>
  <si>
    <t>Molinetes</t>
  </si>
  <si>
    <t>Tabela 09</t>
  </si>
  <si>
    <t>Chumbada</t>
  </si>
  <si>
    <t xml:space="preserve">Caça </t>
  </si>
  <si>
    <t>Capacete</t>
  </si>
  <si>
    <t>Albatroz Fishing</t>
  </si>
  <si>
    <t xml:space="preserve">Chumbada ( 01 Quilo) </t>
  </si>
  <si>
    <t>Tabela 01</t>
  </si>
  <si>
    <t>Alçapão de madeira (simples)</t>
  </si>
  <si>
    <t>Embornal (Bornal)</t>
  </si>
  <si>
    <t>Daiwa</t>
  </si>
  <si>
    <t>Tabela 10</t>
  </si>
  <si>
    <t>Anzol</t>
  </si>
  <si>
    <t>Rede batedeira</t>
  </si>
  <si>
    <t>Tanque Reservatório (1000 litros)</t>
  </si>
  <si>
    <t>Fleming</t>
  </si>
  <si>
    <t xml:space="preserve">Tamanho 01 </t>
  </si>
  <si>
    <t>Tabela 03</t>
  </si>
  <si>
    <t>Fisga</t>
  </si>
  <si>
    <t>Marine Sports</t>
  </si>
  <si>
    <t>Tamanho 02</t>
  </si>
  <si>
    <t>Tabela 04</t>
  </si>
  <si>
    <t xml:space="preserve">Carabina de Pressão </t>
  </si>
  <si>
    <t>Stihl</t>
  </si>
  <si>
    <t>Maruri</t>
  </si>
  <si>
    <t>Tamanho 03</t>
  </si>
  <si>
    <t>Tabela 05</t>
  </si>
  <si>
    <t>Carabina de Pressão PCP</t>
  </si>
  <si>
    <t>08S</t>
  </si>
  <si>
    <t xml:space="preserve">Okuma </t>
  </si>
  <si>
    <t xml:space="preserve">Tamanho 04 </t>
  </si>
  <si>
    <t>Tabela 06</t>
  </si>
  <si>
    <t>Rede de Névoa</t>
  </si>
  <si>
    <t>034</t>
  </si>
  <si>
    <t>Saint Plus</t>
  </si>
  <si>
    <t>Tamanho 05</t>
  </si>
  <si>
    <t>Tabela 07</t>
  </si>
  <si>
    <t>Estilingue</t>
  </si>
  <si>
    <t>038</t>
  </si>
  <si>
    <t>Shimano</t>
  </si>
  <si>
    <t xml:space="preserve">Tamanho 06 </t>
  </si>
  <si>
    <t>Tabela 08</t>
  </si>
  <si>
    <t>Arco e Flecha</t>
  </si>
  <si>
    <t>051</t>
  </si>
  <si>
    <t>Carretilhas</t>
  </si>
  <si>
    <t>Tamanho 07</t>
  </si>
  <si>
    <t>Transportadeira para pássaros</t>
  </si>
  <si>
    <t>MS 170</t>
  </si>
  <si>
    <t xml:space="preserve">Tamanho 08 </t>
  </si>
  <si>
    <t>Gaiola de madeira e aramado</t>
  </si>
  <si>
    <t>MS 180</t>
  </si>
  <si>
    <t>Tamanho 09</t>
  </si>
  <si>
    <t>Tabela 11</t>
  </si>
  <si>
    <t>Gaiola de arame</t>
  </si>
  <si>
    <t>MS 210</t>
  </si>
  <si>
    <t>Tamanho 10</t>
  </si>
  <si>
    <t>Tabela 12</t>
  </si>
  <si>
    <t>Viveiro/gaiola aramado (grande)</t>
  </si>
  <si>
    <t>MS 250</t>
  </si>
  <si>
    <t>Tamanho 11</t>
  </si>
  <si>
    <t>MS 260</t>
  </si>
  <si>
    <t>Tamanho 12</t>
  </si>
  <si>
    <t>Carvão Vegetal</t>
  </si>
  <si>
    <t>MS 310</t>
  </si>
  <si>
    <t>Tamanho 13</t>
  </si>
  <si>
    <t>Carvão Empacotado (KG)</t>
  </si>
  <si>
    <t>MS 361</t>
  </si>
  <si>
    <t xml:space="preserve">Tamanho 14 </t>
  </si>
  <si>
    <t>Carvão Atacado</t>
  </si>
  <si>
    <t>MS 362</t>
  </si>
  <si>
    <t>Tamanho 16</t>
  </si>
  <si>
    <t xml:space="preserve"> Tonelada de Carvão</t>
  </si>
  <si>
    <t>MS 381</t>
  </si>
  <si>
    <t>Tarrafas</t>
  </si>
  <si>
    <t>Tamanho 18</t>
  </si>
  <si>
    <t>Carvão Mineral (KG)</t>
  </si>
  <si>
    <t>MS 382</t>
  </si>
  <si>
    <t>Fio 0,20 x Malha 2,5</t>
  </si>
  <si>
    <t>Tamanho 20</t>
  </si>
  <si>
    <t xml:space="preserve"> Metros de Carvão (MDC)</t>
  </si>
  <si>
    <t>MS 460</t>
  </si>
  <si>
    <t>Fio 0,20 x Malha 03</t>
  </si>
  <si>
    <t>Tamanho 22</t>
  </si>
  <si>
    <t>MS 650</t>
  </si>
  <si>
    <t>Fio 0,20 x Malha 04</t>
  </si>
  <si>
    <t>Tamanho 24</t>
  </si>
  <si>
    <t>Areia</t>
  </si>
  <si>
    <t>BM620</t>
  </si>
  <si>
    <t>Fio 0,20 x Malha 05</t>
  </si>
  <si>
    <t>Tamanho 26</t>
  </si>
  <si>
    <t>Areia Fina (Ensacada)</t>
  </si>
  <si>
    <t>MS 660</t>
  </si>
  <si>
    <t>Fio 0,25 x Malha 1,2</t>
  </si>
  <si>
    <t>Tamanho 28</t>
  </si>
  <si>
    <t>Areia Média (Ensacada)</t>
  </si>
  <si>
    <t>MS 661</t>
  </si>
  <si>
    <t>Fio  0,25 x Malha 02</t>
  </si>
  <si>
    <t>Tamanho 30</t>
  </si>
  <si>
    <t>Areia Grossa (Ensacada)</t>
  </si>
  <si>
    <t>Husqvarna</t>
  </si>
  <si>
    <t>Fio  0,25 x Malha 2,4</t>
  </si>
  <si>
    <t>Tamanho 32</t>
  </si>
  <si>
    <t>Areia Fina a Granel (M³)</t>
  </si>
  <si>
    <t>55</t>
  </si>
  <si>
    <t>Fio 0,25 x Malha 03</t>
  </si>
  <si>
    <t>Tamanho 34</t>
  </si>
  <si>
    <t>Areia Média a Granel (M³)</t>
  </si>
  <si>
    <t>61</t>
  </si>
  <si>
    <t>Fio 0,30 x Malha 1,5</t>
  </si>
  <si>
    <t>Tamanho 1/0</t>
  </si>
  <si>
    <t>Areia Grossa a Granel (M³)</t>
  </si>
  <si>
    <t>Fio 0,30 x Malha 02</t>
  </si>
  <si>
    <t>Tamanho 2/0</t>
  </si>
  <si>
    <t>Cascalho</t>
  </si>
  <si>
    <t>Fio 0,30 x Malha 2,4</t>
  </si>
  <si>
    <t>Tamanho 3/0</t>
  </si>
  <si>
    <t>Cascalho granel (M³)</t>
  </si>
  <si>
    <t>236</t>
  </si>
  <si>
    <t>Fio 0,30 x Malha 03</t>
  </si>
  <si>
    <t>Tamanho 4/0</t>
  </si>
  <si>
    <t>Brita</t>
  </si>
  <si>
    <t>Fio 0,30 x Malha 3,6</t>
  </si>
  <si>
    <t>Tamanho 5/0</t>
  </si>
  <si>
    <t>Brita N.00 (Ensacada)</t>
  </si>
  <si>
    <t>272XP</t>
  </si>
  <si>
    <t>Fio 0,30 x Malha 04</t>
  </si>
  <si>
    <t>Tamanho 6/0</t>
  </si>
  <si>
    <t>Brita N.01 (Ensacada)</t>
  </si>
  <si>
    <t>281XP</t>
  </si>
  <si>
    <t>Fio 0,30 x Malha 05</t>
  </si>
  <si>
    <t>Tamanho 7/0</t>
  </si>
  <si>
    <t>Brita N.00 a Granel (M³)</t>
  </si>
  <si>
    <t>288XP</t>
  </si>
  <si>
    <t>Fio 0,30 x Malha 06</t>
  </si>
  <si>
    <t>Tamanho 8/0</t>
  </si>
  <si>
    <t>Brita N.01 a Granel (M³)</t>
  </si>
  <si>
    <t>Fio 0,35 x Malha 02</t>
  </si>
  <si>
    <t>Tamanho 9/0</t>
  </si>
  <si>
    <t>Brita N.02 a Granel (M³)</t>
  </si>
  <si>
    <t>Fio 0,35 x Malha 2,4</t>
  </si>
  <si>
    <t>Tamanho 10/0</t>
  </si>
  <si>
    <t>Bloco e Tijolo</t>
  </si>
  <si>
    <t>372XP</t>
  </si>
  <si>
    <t>Fio  0,40 x Malha 02</t>
  </si>
  <si>
    <t>Tamanho 11/0</t>
  </si>
  <si>
    <t>Bloco de Concreto</t>
  </si>
  <si>
    <t>Fio 0,40 x Malha 2,5</t>
  </si>
  <si>
    <t>Tamanho 12/0</t>
  </si>
  <si>
    <t>Tijolo furado</t>
  </si>
  <si>
    <t>395XP</t>
  </si>
  <si>
    <t>Fio 0,40 x Malha 03</t>
  </si>
  <si>
    <t>Tamanho 13/0</t>
  </si>
  <si>
    <t>Tijolo de Barro</t>
  </si>
  <si>
    <t>Fio  0,40 x Malha 04</t>
  </si>
  <si>
    <t>Garatéia</t>
  </si>
  <si>
    <t xml:space="preserve">Telha </t>
  </si>
  <si>
    <t>Fio 0,40 x Malha 05</t>
  </si>
  <si>
    <t>Tamanho do anzol 01</t>
  </si>
  <si>
    <t>Colonial de fibrocimento</t>
  </si>
  <si>
    <t>Fio 0,40 x Malha 06</t>
  </si>
  <si>
    <t>Tamanho do anzol 02</t>
  </si>
  <si>
    <t>Ondulada de fibrocimento</t>
  </si>
  <si>
    <t>Fio 0,40 x Malha 07</t>
  </si>
  <si>
    <t>Tamanho do anzol 04</t>
  </si>
  <si>
    <t>Paulistinha de cerâmica</t>
  </si>
  <si>
    <t>Agrotek</t>
  </si>
  <si>
    <t>Fio 0,40 x Malha 08</t>
  </si>
  <si>
    <t>Tamanho do anzol 06</t>
  </si>
  <si>
    <t>Romana de cerâmica</t>
  </si>
  <si>
    <t>2000W</t>
  </si>
  <si>
    <t>Fio 0,45 x Malha 05</t>
  </si>
  <si>
    <t>Tamanho do anzol 08</t>
  </si>
  <si>
    <t>Portuguesa de cerâmica</t>
  </si>
  <si>
    <t>450/18S</t>
  </si>
  <si>
    <t>Fio 0,50 x Malha 03</t>
  </si>
  <si>
    <t>Tamanho do anzol 10</t>
  </si>
  <si>
    <t>Espigão Fibrocimento</t>
  </si>
  <si>
    <t>499/18S</t>
  </si>
  <si>
    <t>Fio 0,50 x Malha 3,5</t>
  </si>
  <si>
    <t>Tamanho do anzol 12</t>
  </si>
  <si>
    <t>Manilha</t>
  </si>
  <si>
    <t>Bandai</t>
  </si>
  <si>
    <t>Fio 0,50 x Malha 04</t>
  </si>
  <si>
    <t>Tamanho do anzol 14</t>
  </si>
  <si>
    <t>Manilha de concreto armado até 1,00 x 1,60 m</t>
  </si>
  <si>
    <t>MG 4616</t>
  </si>
  <si>
    <t>Fio 0,50 x Malha 06</t>
  </si>
  <si>
    <t>Tamanho do anzol 16</t>
  </si>
  <si>
    <t>Manilha ou anel para Poço ou Fossa</t>
  </si>
  <si>
    <t>MG 5318</t>
  </si>
  <si>
    <t>Fio 0,50 x Malha 07</t>
  </si>
  <si>
    <t>Tamanho do anzol 18</t>
  </si>
  <si>
    <t>Branco</t>
  </si>
  <si>
    <t>Fio 0,50 x Malha 08</t>
  </si>
  <si>
    <t>Tamanho do anzol 1/0</t>
  </si>
  <si>
    <t>Canoa de madeira</t>
  </si>
  <si>
    <t>BMT38</t>
  </si>
  <si>
    <t>Fio 0,60 x Malha 04</t>
  </si>
  <si>
    <t>Tamanho do anzol 2/0</t>
  </si>
  <si>
    <t>Canoa de alumínio/fibra</t>
  </si>
  <si>
    <t>BMT40</t>
  </si>
  <si>
    <t>Fio 0,60 x Malha 4,5</t>
  </si>
  <si>
    <t>Tamanho do anzol 3/0</t>
  </si>
  <si>
    <t>Barco de alumínio/fibra</t>
  </si>
  <si>
    <t>BMT44</t>
  </si>
  <si>
    <t>Fio 0,60 x Malha 08</t>
  </si>
  <si>
    <t>Tamanho do anzol 4/0</t>
  </si>
  <si>
    <t>Caiaque de fibra</t>
  </si>
  <si>
    <t>BMT45</t>
  </si>
  <si>
    <t>Fio 0,60 x Malha 10</t>
  </si>
  <si>
    <t>Tamanho do anzol 5/0</t>
  </si>
  <si>
    <t>Motor de popa até 10 HP</t>
  </si>
  <si>
    <t>BMT52</t>
  </si>
  <si>
    <t>Fio 210/06 x Malha 2,4</t>
  </si>
  <si>
    <t>Tamanho do anzol 6/0</t>
  </si>
  <si>
    <t>Motor de popa de 11 até 20 HP</t>
  </si>
  <si>
    <t>BMT65</t>
  </si>
  <si>
    <t>Tamanho do anzol 7/0</t>
  </si>
  <si>
    <t>Motor de popa de 21 até 30 HP</t>
  </si>
  <si>
    <t>MT165HDS</t>
  </si>
  <si>
    <t>Tamanho do anzol 10/0</t>
  </si>
  <si>
    <t>Em construção</t>
  </si>
  <si>
    <t>MT350</t>
  </si>
  <si>
    <t>Tamanho do anzol 12/0</t>
  </si>
  <si>
    <t>MT440</t>
  </si>
  <si>
    <t>Chuveirinho</t>
  </si>
  <si>
    <t>Secador de café</t>
  </si>
  <si>
    <t>Bruden</t>
  </si>
  <si>
    <t>Secador de caixa (Estáticos)</t>
  </si>
  <si>
    <t>BM520</t>
  </si>
  <si>
    <t>Tamanho do anzol 03</t>
  </si>
  <si>
    <t>Secador Metálico (grande)</t>
  </si>
  <si>
    <t>Moedor de café</t>
  </si>
  <si>
    <t>Buffalo</t>
  </si>
  <si>
    <t>Tamanho do anzol 05</t>
  </si>
  <si>
    <t>Draga</t>
  </si>
  <si>
    <t>BFG25</t>
  </si>
  <si>
    <t>Draga Pequeno Porte</t>
  </si>
  <si>
    <t>BF45</t>
  </si>
  <si>
    <t>Tamanho do anzol 07</t>
  </si>
  <si>
    <t>Draga Médio Porte</t>
  </si>
  <si>
    <t>BF56</t>
  </si>
  <si>
    <t>Draga Grande Porte</t>
  </si>
  <si>
    <t>BF62</t>
  </si>
  <si>
    <t>Tamanho do anzol 09</t>
  </si>
  <si>
    <t>Motor/Bomba para draga</t>
  </si>
  <si>
    <t>Coyote</t>
  </si>
  <si>
    <t>Motor até 4 polegadas / Motor até 20 HP</t>
  </si>
  <si>
    <t>45/16</t>
  </si>
  <si>
    <t>Motor até 7 polegadas / Motor até 40 HP</t>
  </si>
  <si>
    <t>52/18</t>
  </si>
  <si>
    <t>Motor acima 8 polegadas / Motor até 60 HP</t>
  </si>
  <si>
    <t>Dakimaq</t>
  </si>
  <si>
    <t>Máquina Pá Carregadeira</t>
  </si>
  <si>
    <t>361 DK</t>
  </si>
  <si>
    <t>Case</t>
  </si>
  <si>
    <t>Gamma</t>
  </si>
  <si>
    <t>Tamanho do anzol 20</t>
  </si>
  <si>
    <t>Caterpillar</t>
  </si>
  <si>
    <t>9026 BR</t>
  </si>
  <si>
    <t>Tabela 13</t>
  </si>
  <si>
    <t>Espinhel</t>
  </si>
  <si>
    <t>Fiatallis</t>
  </si>
  <si>
    <t>9027 BR</t>
  </si>
  <si>
    <t>Hyundai</t>
  </si>
  <si>
    <t>9028 BR</t>
  </si>
  <si>
    <t>JCB</t>
  </si>
  <si>
    <t>9029 BR</t>
  </si>
  <si>
    <t>John Deere</t>
  </si>
  <si>
    <t>9031 BR</t>
  </si>
  <si>
    <t>Komatsu</t>
  </si>
  <si>
    <t>9033 BR</t>
  </si>
  <si>
    <t>Liebherr</t>
  </si>
  <si>
    <t>Hitachi</t>
  </si>
  <si>
    <t>Liugong</t>
  </si>
  <si>
    <t>CS 33EDT</t>
  </si>
  <si>
    <t>Massey Ferguson</t>
  </si>
  <si>
    <t>Intech Machine</t>
  </si>
  <si>
    <t>Michigan</t>
  </si>
  <si>
    <t>SAW1200</t>
  </si>
  <si>
    <t>Tabela 14</t>
  </si>
  <si>
    <t>Arbalete</t>
  </si>
  <si>
    <t>New Holland</t>
  </si>
  <si>
    <t>SAW3800</t>
  </si>
  <si>
    <t>Tabela 14.1</t>
  </si>
  <si>
    <t>Arbalete Comum</t>
  </si>
  <si>
    <t>Volvo</t>
  </si>
  <si>
    <t>SAW5200</t>
  </si>
  <si>
    <t>Cobra Sub</t>
  </si>
  <si>
    <t>XCMG</t>
  </si>
  <si>
    <t xml:space="preserve"> Cressi </t>
  </si>
  <si>
    <t xml:space="preserve">Trator de esteira </t>
  </si>
  <si>
    <t>Intertec</t>
  </si>
  <si>
    <t>Divecom</t>
  </si>
  <si>
    <t>Pk Sub</t>
  </si>
  <si>
    <t>Kawarah</t>
  </si>
  <si>
    <t>Arbalete Pneumático</t>
  </si>
  <si>
    <t>KMS 2500/450</t>
  </si>
  <si>
    <t>Tabela 15</t>
  </si>
  <si>
    <t>Kawashima</t>
  </si>
  <si>
    <t>KCS 380P</t>
  </si>
  <si>
    <t>Arpão</t>
  </si>
  <si>
    <t>KCS 400E</t>
  </si>
  <si>
    <t>Retroescavadeira</t>
  </si>
  <si>
    <t>KCS 500P</t>
  </si>
  <si>
    <t>CS 3600</t>
  </si>
  <si>
    <t>Rede feiticeira</t>
  </si>
  <si>
    <t>PK Sub</t>
  </si>
  <si>
    <t>KWS 3816</t>
  </si>
  <si>
    <t>Tabela 16</t>
  </si>
  <si>
    <t>Snorkel</t>
  </si>
  <si>
    <t>KWS 4516</t>
  </si>
  <si>
    <t>Cetus</t>
  </si>
  <si>
    <t>KWS 5218</t>
  </si>
  <si>
    <t>Fio 0,30 x Malha 07</t>
  </si>
  <si>
    <t>CS 5600</t>
  </si>
  <si>
    <t>Fio 0,30 x Malha 08</t>
  </si>
  <si>
    <t>Cressi</t>
  </si>
  <si>
    <t>KWS 6118</t>
  </si>
  <si>
    <t>Fio 0,35 x Malha 04</t>
  </si>
  <si>
    <t>KWS 6218</t>
  </si>
  <si>
    <t>Fio 0,35 x Malha 05</t>
  </si>
  <si>
    <t>Fun Dive</t>
  </si>
  <si>
    <t>Randon</t>
  </si>
  <si>
    <t>Lynus</t>
  </si>
  <si>
    <t>Fio 0,35 x Malha 08</t>
  </si>
  <si>
    <t>Mares</t>
  </si>
  <si>
    <t>MLY 45</t>
  </si>
  <si>
    <t>Fio 0,35 x Malha 09</t>
  </si>
  <si>
    <t>Mormaii</t>
  </si>
  <si>
    <t>MLY 55C</t>
  </si>
  <si>
    <t>Nautika</t>
  </si>
  <si>
    <t>Escavadeira hidráulica</t>
  </si>
  <si>
    <t>MLY 72</t>
  </si>
  <si>
    <t>Fio 0,40 x Malha 10</t>
  </si>
  <si>
    <t>Seasub</t>
  </si>
  <si>
    <t>ELL 2200</t>
  </si>
  <si>
    <t>Fio 0,40 x Malha 12</t>
  </si>
  <si>
    <t>Speedo</t>
  </si>
  <si>
    <t>MEI 220</t>
  </si>
  <si>
    <t>Fio 0,40 x Malha 14</t>
  </si>
  <si>
    <t>Tabela 17</t>
  </si>
  <si>
    <t>Nadadeira</t>
  </si>
  <si>
    <t>Makita</t>
  </si>
  <si>
    <t>UC3020</t>
  </si>
  <si>
    <t>UC3041</t>
  </si>
  <si>
    <t>UC3541</t>
  </si>
  <si>
    <t>Fio 0,50 x Malha 05</t>
  </si>
  <si>
    <t>Sany</t>
  </si>
  <si>
    <t>UC4041</t>
  </si>
  <si>
    <t>UC4051</t>
  </si>
  <si>
    <t>Rede arrastão/picaré</t>
  </si>
  <si>
    <t>Trator</t>
  </si>
  <si>
    <t>DCS 23</t>
  </si>
  <si>
    <t>210/06 / Comp. 05 metros</t>
  </si>
  <si>
    <t>Scubapro</t>
  </si>
  <si>
    <t>DCS 520</t>
  </si>
  <si>
    <t>210/06 / Comp. 10 metros</t>
  </si>
  <si>
    <t>Seac Sub</t>
  </si>
  <si>
    <t>DCS 6401</t>
  </si>
  <si>
    <t>210/06 / Comp. 15 metros</t>
  </si>
  <si>
    <t>DCS 9010</t>
  </si>
  <si>
    <t>210/06 / Comp. 20 metros</t>
  </si>
  <si>
    <t>DUC 254Z</t>
  </si>
  <si>
    <t>210/06 / Comp. 25 metros</t>
  </si>
  <si>
    <t>Tabela 18</t>
  </si>
  <si>
    <t>Macacão de Mergulho</t>
  </si>
  <si>
    <t>Valmet</t>
  </si>
  <si>
    <t>DUC 353Z</t>
  </si>
  <si>
    <t>210/06 / Comp. 30 metros</t>
  </si>
  <si>
    <t>Bare</t>
  </si>
  <si>
    <t>Valtra</t>
  </si>
  <si>
    <t>EA 3203sbag</t>
  </si>
  <si>
    <t>210/06 / Comp. 35 metros</t>
  </si>
  <si>
    <t>EA 3502</t>
  </si>
  <si>
    <t>210/06 / Comp. 40 metros</t>
  </si>
  <si>
    <t>Ferramentas Gerais</t>
  </si>
  <si>
    <t>EA 6100</t>
  </si>
  <si>
    <t>210/06 / Comp. 50 metros</t>
  </si>
  <si>
    <t>Hollis</t>
  </si>
  <si>
    <t>Alicate</t>
  </si>
  <si>
    <t>EA 7300</t>
  </si>
  <si>
    <t>210/06 / Comp. 60 metros</t>
  </si>
  <si>
    <t>Betoneira</t>
  </si>
  <si>
    <t>Matsuyama</t>
  </si>
  <si>
    <t>210/06 / Comp. 100 metros</t>
  </si>
  <si>
    <t>Chave</t>
  </si>
  <si>
    <t>MSMAT41</t>
  </si>
  <si>
    <t>210/08 / Comp. 10 metros</t>
  </si>
  <si>
    <t>Seac</t>
  </si>
  <si>
    <t>Chave Fixa</t>
  </si>
  <si>
    <t>MSMAT50</t>
  </si>
  <si>
    <t>210/08 / Comp. 15 metros</t>
  </si>
  <si>
    <t>Chave Inglesa</t>
  </si>
  <si>
    <t>1600W</t>
  </si>
  <si>
    <t>210/08 / Comp. 20 metros</t>
  </si>
  <si>
    <t>Tabela 19</t>
  </si>
  <si>
    <t>Máscara de Mergulho</t>
  </si>
  <si>
    <t>Chave L</t>
  </si>
  <si>
    <t>2400W</t>
  </si>
  <si>
    <t>210/08 / Comp. 25 metros</t>
  </si>
  <si>
    <t>Carrinho de Mão</t>
  </si>
  <si>
    <t>Nagano</t>
  </si>
  <si>
    <t>210/08 / Comp. 30 metros</t>
  </si>
  <si>
    <t>Colher de Pedreiro</t>
  </si>
  <si>
    <t>MN 4100</t>
  </si>
  <si>
    <t>210/08 / Comp. 40 metros</t>
  </si>
  <si>
    <t>Enxada</t>
  </si>
  <si>
    <t>MN 4600</t>
  </si>
  <si>
    <t>210/08 / Comp. 50 metros</t>
  </si>
  <si>
    <t>Faca (comum)</t>
  </si>
  <si>
    <t>MN 6000</t>
  </si>
  <si>
    <t>210/12 / Comp. 25 metros</t>
  </si>
  <si>
    <t>Faca de Açougueiro</t>
  </si>
  <si>
    <t>NES 1400</t>
  </si>
  <si>
    <t>210/12 / Comp. 50 metros</t>
  </si>
  <si>
    <t xml:space="preserve">Facão </t>
  </si>
  <si>
    <t>NES 2200</t>
  </si>
  <si>
    <t>210/18 / Comp. 05 metros</t>
  </si>
  <si>
    <t>Foice</t>
  </si>
  <si>
    <t>Tabela 20</t>
  </si>
  <si>
    <t>Nakasaki</t>
  </si>
  <si>
    <t>210/18 / Comp. 10 metros</t>
  </si>
  <si>
    <t>Lixadeira</t>
  </si>
  <si>
    <t>NK 7800</t>
  </si>
  <si>
    <t>210/18 / Comp. 15 metros</t>
  </si>
  <si>
    <t>Lixadeira Orbital</t>
  </si>
  <si>
    <t>Tabela 21</t>
  </si>
  <si>
    <t>Nakashi</t>
  </si>
  <si>
    <t>210/18 / Comp. 20 metros</t>
  </si>
  <si>
    <t>Lixadeira Angular</t>
  </si>
  <si>
    <t>NCS 400</t>
  </si>
  <si>
    <t>210/18 / Comp. 25 metros</t>
  </si>
  <si>
    <t>Lixadeira de Cinta</t>
  </si>
  <si>
    <t>NCS 500</t>
  </si>
  <si>
    <t>210/18 / Comp. 30 metros</t>
  </si>
  <si>
    <t>Lixadeira de Disco</t>
  </si>
  <si>
    <t>NCS 550</t>
  </si>
  <si>
    <t>210/18 / Comp. 35 metros</t>
  </si>
  <si>
    <t>Maçarico</t>
  </si>
  <si>
    <t>NCS 650</t>
  </si>
  <si>
    <t>210/18 / Comp. 40 metros</t>
  </si>
  <si>
    <t>Maçarico de Solda</t>
  </si>
  <si>
    <t>Tabela 22</t>
  </si>
  <si>
    <t>Oleo-Mac</t>
  </si>
  <si>
    <t>210/18 / Comp. 50 metros</t>
  </si>
  <si>
    <t>Maçarico de Corte</t>
  </si>
  <si>
    <t>GS 35</t>
  </si>
  <si>
    <t>210/18 / Comp. 60 metros</t>
  </si>
  <si>
    <t>Machado</t>
  </si>
  <si>
    <t>GSH 40</t>
  </si>
  <si>
    <t>210/18 / Comp. 100 metros</t>
  </si>
  <si>
    <t>Marreta</t>
  </si>
  <si>
    <t>GSH 44</t>
  </si>
  <si>
    <t>210/24 / Comp. 10 metros</t>
  </si>
  <si>
    <t>Martelo</t>
  </si>
  <si>
    <t>GSH 51</t>
  </si>
  <si>
    <t>210/24 / Comp. 15 metros</t>
  </si>
  <si>
    <t>Pá</t>
  </si>
  <si>
    <t>GSH 56</t>
  </si>
  <si>
    <t>210/24 / Comp. 20 metros</t>
  </si>
  <si>
    <t>Peneira (para areia)</t>
  </si>
  <si>
    <t>Tabela 23</t>
  </si>
  <si>
    <t>Somar by Schulz</t>
  </si>
  <si>
    <t>210/24 / Comp. 25 metros</t>
  </si>
  <si>
    <t>Podão (Tesourão)</t>
  </si>
  <si>
    <t>MSGS36</t>
  </si>
  <si>
    <t>210/24 / Comp. 30 metros</t>
  </si>
  <si>
    <t xml:space="preserve">Serrote </t>
  </si>
  <si>
    <t>Tabela 24</t>
  </si>
  <si>
    <t>Tekna</t>
  </si>
  <si>
    <t>210/24 / Comp. 40 metros</t>
  </si>
  <si>
    <t>Serra Circular (Elétrica)</t>
  </si>
  <si>
    <t>CS25S</t>
  </si>
  <si>
    <t>210/24 / Comp. 50 metros</t>
  </si>
  <si>
    <t>Talha (Manual)</t>
  </si>
  <si>
    <t>CS42S</t>
  </si>
  <si>
    <t>Rede de emalhar (rede comum)</t>
  </si>
  <si>
    <t>Talhadeira</t>
  </si>
  <si>
    <t>CS46S</t>
  </si>
  <si>
    <t>Fio 0,20 x Malha 2,4</t>
  </si>
  <si>
    <t>Ferramentas para fabricação de blocos e tijolos</t>
  </si>
  <si>
    <t>CS53S</t>
  </si>
  <si>
    <t xml:space="preserve"> Forma para fabricação de bloquetes</t>
  </si>
  <si>
    <t>CS58XS</t>
  </si>
  <si>
    <t>Prensas para fabricação de blocos</t>
  </si>
  <si>
    <t>Tabela 25</t>
  </si>
  <si>
    <t>Terra</t>
  </si>
  <si>
    <t>Forma para fabricação de laje pré-moldada</t>
  </si>
  <si>
    <t>MT 260</t>
  </si>
  <si>
    <t>Fio 0,25 x Malha 09</t>
  </si>
  <si>
    <t xml:space="preserve">Maquina De Fazer Tijolo Ecológico </t>
  </si>
  <si>
    <t>MT 5200</t>
  </si>
  <si>
    <t>Fio 0,25 x Malha 12</t>
  </si>
  <si>
    <t>Aparelhos Mecânicos/Elétricos</t>
  </si>
  <si>
    <t>Tabela 26</t>
  </si>
  <si>
    <t>Toyama</t>
  </si>
  <si>
    <t>Aparelho de choque</t>
  </si>
  <si>
    <t>TCS 42X</t>
  </si>
  <si>
    <t xml:space="preserve">Balança </t>
  </si>
  <si>
    <t>TCS 53 H/F/X</t>
  </si>
  <si>
    <t>Bateria Automotiva</t>
  </si>
  <si>
    <t>TCS 58F</t>
  </si>
  <si>
    <t>Bateria de Caminhão</t>
  </si>
  <si>
    <t>TCS 62X</t>
  </si>
  <si>
    <t>Fio 0,30 x Malha 09</t>
  </si>
  <si>
    <t xml:space="preserve">Compressor </t>
  </si>
  <si>
    <t>TCS 63F</t>
  </si>
  <si>
    <t>Fio 0,30 x Malha 10</t>
  </si>
  <si>
    <t>Motopodador</t>
  </si>
  <si>
    <t>TCS 72XP</t>
  </si>
  <si>
    <t>Fio 0,30 x Malha 12</t>
  </si>
  <si>
    <t>73DX</t>
  </si>
  <si>
    <t>Fio 0,30 x Malha 14</t>
  </si>
  <si>
    <t>Brudden</t>
  </si>
  <si>
    <t>Tabela 27</t>
  </si>
  <si>
    <t>Vonder</t>
  </si>
  <si>
    <t>Einhell</t>
  </si>
  <si>
    <t>EV1600</t>
  </si>
  <si>
    <t>EV2000</t>
  </si>
  <si>
    <t>Fio 0,35 x Malha 10</t>
  </si>
  <si>
    <t>MGV358</t>
  </si>
  <si>
    <t>Fio 0,35 x Malha 11</t>
  </si>
  <si>
    <t>Tabela 28</t>
  </si>
  <si>
    <t>Vulcan</t>
  </si>
  <si>
    <t>Fio 0,35 x Malha 12</t>
  </si>
  <si>
    <t>VSL250</t>
  </si>
  <si>
    <t>Fio 0,35 x Malha 14</t>
  </si>
  <si>
    <t>Oregon</t>
  </si>
  <si>
    <t>Fio 0,40 x Malha 09</t>
  </si>
  <si>
    <t>Tabela 29</t>
  </si>
  <si>
    <t>Yamasaki</t>
  </si>
  <si>
    <t>MY62</t>
  </si>
  <si>
    <t>Rádio Transmissor</t>
  </si>
  <si>
    <t>Vara de pesca</t>
  </si>
  <si>
    <t>Fio 0,40 x Malha 16</t>
  </si>
  <si>
    <t>Baofeng</t>
  </si>
  <si>
    <t>Tabela 1.0</t>
  </si>
  <si>
    <t>Vara de Bambu</t>
  </si>
  <si>
    <t>Fio 0,40 x Malha 18</t>
  </si>
  <si>
    <t>Cobra</t>
  </si>
  <si>
    <t>Tabela 1.1</t>
  </si>
  <si>
    <t>Vara telescópica</t>
  </si>
  <si>
    <t>Fio 0,40 x Malha 20</t>
  </si>
  <si>
    <t>Intelbrás</t>
  </si>
  <si>
    <t>Fio 0,50 x Malha 10</t>
  </si>
  <si>
    <t>Motorola</t>
  </si>
  <si>
    <t>Fio 0,50 x Malha 12</t>
  </si>
  <si>
    <t>Uniden</t>
  </si>
  <si>
    <t>Ottoni</t>
  </si>
  <si>
    <t>Fio 0,50 x Malha 14</t>
  </si>
  <si>
    <t>Aparelhos de Proteção individual</t>
  </si>
  <si>
    <t>Fio 0,50 x Malha 16</t>
  </si>
  <si>
    <t>Botas (botina)</t>
  </si>
  <si>
    <t>Fio 0,50 x Malha 18</t>
  </si>
  <si>
    <t>Cinturão para Construção Civil</t>
  </si>
  <si>
    <t>Fio 0,50 x Malha 20</t>
  </si>
  <si>
    <t>Cinto de segurança tipo paraquedista sem talabarte</t>
  </si>
  <si>
    <t>Covo / Jequi / Sambura / Puçá / Passaguá/ Gererê</t>
  </si>
  <si>
    <t>Cinturão de segurança Talabarte (forma de Y)</t>
  </si>
  <si>
    <t>Covo Retangular (aramado)</t>
  </si>
  <si>
    <t>Colete</t>
  </si>
  <si>
    <t>Tabela 1.2</t>
  </si>
  <si>
    <t>Vara para molinete e carretilha</t>
  </si>
  <si>
    <t>Covo Retangular (nylon)</t>
  </si>
  <si>
    <t>Colete de Pesca</t>
  </si>
  <si>
    <t>Covo Guarda-chuva</t>
  </si>
  <si>
    <t>Colete Refletivo</t>
  </si>
  <si>
    <t>Daisen</t>
  </si>
  <si>
    <t>Covo Quadrado</t>
  </si>
  <si>
    <t>Óculos de Proteção Individual</t>
  </si>
  <si>
    <t>Covo Circular</t>
  </si>
  <si>
    <t>Ferramentas para Mineração</t>
  </si>
  <si>
    <t>Covo Cesto (aramado)</t>
  </si>
  <si>
    <t>Batéia</t>
  </si>
  <si>
    <t>Jequi</t>
  </si>
  <si>
    <t>Carpete para Garimpo de Ouro</t>
  </si>
  <si>
    <t>Sambura (saco)</t>
  </si>
  <si>
    <t>Cuia de Ferro</t>
  </si>
  <si>
    <t>Okuma</t>
  </si>
  <si>
    <t>Sambura grande</t>
  </si>
  <si>
    <t>Peneira para Garimpo</t>
  </si>
  <si>
    <t>Sambura (viveiro)</t>
  </si>
  <si>
    <t>Redai</t>
  </si>
  <si>
    <t>Puçá alumínio</t>
  </si>
  <si>
    <t>Botijão de Gás P13 GLP (casco vazio)</t>
  </si>
  <si>
    <t>Gererê / Sirizeira</t>
  </si>
  <si>
    <t>Caixa Plástica para Transporte</t>
  </si>
  <si>
    <t>Caixa até 30 litros</t>
  </si>
  <si>
    <t>Caixa de 31 a 60 Litros</t>
  </si>
  <si>
    <t>Caixa de 61 a 100 Litros</t>
  </si>
  <si>
    <t>Caixa de 101 a 150 Litros</t>
  </si>
  <si>
    <t>Máscara de Megulho</t>
  </si>
  <si>
    <t>MS 651</t>
  </si>
  <si>
    <t>VSL450</t>
  </si>
  <si>
    <t>VSL550</t>
  </si>
  <si>
    <t>VS620</t>
  </si>
  <si>
    <t>Tabela Geral de Valoração de Materiais de Caça - Item 01</t>
  </si>
  <si>
    <t>Tabela 01 - Alçapão de madeira (simples)</t>
  </si>
  <si>
    <t>Tabela 08 - Materiais de caça - "Arco e Flecha"</t>
  </si>
  <si>
    <t>Valor Referente ao Estado do Material Usado</t>
  </si>
  <si>
    <t xml:space="preserve">Orçamento 01       </t>
  </si>
  <si>
    <t>Quantidade</t>
  </si>
  <si>
    <t>Valor Unitário</t>
  </si>
  <si>
    <t>Orçamento 02</t>
  </si>
  <si>
    <t>Orçamento 03</t>
  </si>
  <si>
    <t>Média Valor (Unitário)</t>
  </si>
  <si>
    <t>Tabela</t>
  </si>
  <si>
    <t>Itens</t>
  </si>
  <si>
    <t>Valor novo</t>
  </si>
  <si>
    <t xml:space="preserve">Bom </t>
  </si>
  <si>
    <t>Orçamento 01</t>
  </si>
  <si>
    <t>Valor Médio (Novo)</t>
  </si>
  <si>
    <t>Arco e flecha de madeira (iniciante)</t>
  </si>
  <si>
    <t>Alçapão (Novo)</t>
  </si>
  <si>
    <t>Arco e flecha composto (iniciante)</t>
  </si>
  <si>
    <t>Arco e flecha profissional</t>
  </si>
  <si>
    <t>Fisga 02 Dentes</t>
  </si>
  <si>
    <t>Flecha de Madeira</t>
  </si>
  <si>
    <t>Fisga 03 Dentes</t>
  </si>
  <si>
    <t>Tabela 02 - Rede batedeira</t>
  </si>
  <si>
    <t>Flechas de fibra</t>
  </si>
  <si>
    <t>Fisga 04 Dentes</t>
  </si>
  <si>
    <t>Fisga 05 Dentes</t>
  </si>
  <si>
    <t>Tabela 09 - Transportadeira para pássaros</t>
  </si>
  <si>
    <t>Carabina 4.5 mm</t>
  </si>
  <si>
    <t>Rede (Novo)</t>
  </si>
  <si>
    <t>Carabina 5.5 mm</t>
  </si>
  <si>
    <t>Carabina 6.0 mm</t>
  </si>
  <si>
    <t>Gaiola (Novo)</t>
  </si>
  <si>
    <t>Carabina 6.35 mm</t>
  </si>
  <si>
    <t>Tabela 03 - Materiais de caça - "Fisgas"</t>
  </si>
  <si>
    <t>Novos</t>
  </si>
  <si>
    <t>Tabela 10 - Gaiola de madeira e aramado</t>
  </si>
  <si>
    <t>Estilingue/atiradeira amador</t>
  </si>
  <si>
    <t>Estilingue/atiradeira profissional</t>
  </si>
  <si>
    <t>Valor Médio</t>
  </si>
  <si>
    <t>Tabela 11 - Gaiola de arame</t>
  </si>
  <si>
    <t xml:space="preserve">Arco e flecha de madeira </t>
  </si>
  <si>
    <t>Arco e flecha composto</t>
  </si>
  <si>
    <t xml:space="preserve">Tabela 04 - Carabina de Pressão </t>
  </si>
  <si>
    <t>Flechas de madeira (unidade)</t>
  </si>
  <si>
    <t>Calibre</t>
  </si>
  <si>
    <t>4.5 mm</t>
  </si>
  <si>
    <t xml:space="preserve"> 5.5 mm</t>
  </si>
  <si>
    <t>6.0 mm</t>
  </si>
  <si>
    <t xml:space="preserve"> 6.35 mm</t>
  </si>
  <si>
    <t>Flechas de fibra (unidade)</t>
  </si>
  <si>
    <t>Tabela 12 - Viveiro/gaiola aramado (grande)</t>
  </si>
  <si>
    <t xml:space="preserve"> Viveiro/gaiola (Novo)</t>
  </si>
  <si>
    <t>Tabela 05 - Carabina de Pressão PCP</t>
  </si>
  <si>
    <t>-</t>
  </si>
  <si>
    <t>Tabela 06 - Rede de Névoa</t>
  </si>
  <si>
    <t>Rede Nova</t>
  </si>
  <si>
    <t>Tabela 07 - Estilingue</t>
  </si>
  <si>
    <t>Média Valor</t>
  </si>
  <si>
    <t>Estilingue/atiradeira (amador)</t>
  </si>
  <si>
    <t>Estilingue/atiradeira (profissional)</t>
  </si>
  <si>
    <t>Tabela Geral de Valoração de Carvão - Item 02</t>
  </si>
  <si>
    <t>Tabela 01 - Carvão Vegetal</t>
  </si>
  <si>
    <t>Tamanho</t>
  </si>
  <si>
    <t>Quantidade (KG)</t>
  </si>
  <si>
    <t>Valor Unitário (KG)</t>
  </si>
  <si>
    <t>Tabela 02 - Carvão Mineral</t>
  </si>
  <si>
    <t>Tabela 03 - Metros de Carvão (MDC)</t>
  </si>
  <si>
    <t xml:space="preserve">         Considerando a Legislação Ambiental Mineira, através das Portarias IEF Nº 159, de 11/10/2012 e Nº 125, de 23 de Novembro de 2020 e Legislação Federal através da Instrução Normativa IBAMA Nº 01 de 05 de </t>
  </si>
  <si>
    <t xml:space="preserve">         Setembro de 1996, fixam a metodologia de conversão de medidas, incluindo MDC (Metros de Carvão) para equivalentes como M³ e ST. E conforme Resolução Nº 5.425, de 15 de dezembro de 2020 por meio </t>
  </si>
  <si>
    <t xml:space="preserve">         da Secretaria da Fazenda - SEFAZ, fixou-se o valor da Unidade Fiscal do Estado de Minas Gerais  - UFEMG - para o exercício de 2021 em R$ 3,9440 (três reais, nove mil quatrocentos e quarenta décimos de</t>
  </si>
  <si>
    <t xml:space="preserve">         milésimos). </t>
  </si>
  <si>
    <t>Tabela Comparativa (Portaria IEF Nº 159 DE 11/10/2012)</t>
  </si>
  <si>
    <t>Estéreo (ST)</t>
  </si>
  <si>
    <t>Metro Cúbico (M³)</t>
  </si>
  <si>
    <t>Metro de Carvão (MDC)</t>
  </si>
  <si>
    <t>Tonelada de Madeira (TON)</t>
  </si>
  <si>
    <t>1 Estéreo - st - Eucalipto</t>
  </si>
  <si>
    <t>1 Estéreo - st - Pinus</t>
  </si>
  <si>
    <t>1 Metro cúbico - M³ - Eucalipto</t>
  </si>
  <si>
    <t>1 Metro de Carvão - Eucalipto</t>
  </si>
  <si>
    <t>1 Metro de Carvão - Pinus</t>
  </si>
  <si>
    <t>1.09</t>
  </si>
  <si>
    <t>1 Tonelada de Madeira - Eucalipto</t>
  </si>
  <si>
    <t>1 Tonelada de Madeira - Pinus</t>
  </si>
  <si>
    <t>Carvão - Plantadas / Cotações (Fonte: Sitio CI Florestas)</t>
  </si>
  <si>
    <t>Local</t>
  </si>
  <si>
    <t xml:space="preserve">Valor em Reais </t>
  </si>
  <si>
    <t xml:space="preserve">Período </t>
  </si>
  <si>
    <t>Fonte</t>
  </si>
  <si>
    <t>Belo Horizonte</t>
  </si>
  <si>
    <t>AMIF</t>
  </si>
  <si>
    <t>Divinópolis</t>
  </si>
  <si>
    <t>Norte de Minas</t>
  </si>
  <si>
    <t>Sete Lagoas</t>
  </si>
  <si>
    <t>Vale do Aço</t>
  </si>
  <si>
    <t>Vale do Jequitinhonha e Mucuri</t>
  </si>
  <si>
    <t>EMATER/MG</t>
  </si>
  <si>
    <t>Zona da Mata</t>
  </si>
  <si>
    <t>Jadir - (31)9674-9959</t>
  </si>
  <si>
    <t>Média valor em reais</t>
  </si>
  <si>
    <t>Supram SM</t>
  </si>
  <si>
    <t>Quantidade em MDC (Valores de referência)</t>
  </si>
  <si>
    <t>Média valores em reais</t>
  </si>
  <si>
    <t xml:space="preserve">Valor da UFEMG 2021 </t>
  </si>
  <si>
    <t>Valor do MDC em reais</t>
  </si>
  <si>
    <t>Valor final em Reais</t>
  </si>
  <si>
    <t>Tabela Geral de Valoração de Materiais: Embarcação - Item 03</t>
  </si>
  <si>
    <t>Tabela 01 - Areia</t>
  </si>
  <si>
    <t>Quantidade (KG/M³)</t>
  </si>
  <si>
    <t>Valor (KG/M³)</t>
  </si>
  <si>
    <t xml:space="preserve">Média valor </t>
  </si>
  <si>
    <t>Valor Novo (UN/KG/M³)</t>
  </si>
  <si>
    <t>Tabela 02 - Cascalho</t>
  </si>
  <si>
    <t>Quantidade (M³)</t>
  </si>
  <si>
    <t>Tabela 03 - Brita</t>
  </si>
  <si>
    <t>Telha</t>
  </si>
  <si>
    <t>Tabela 04 - Bloco e Tijolo</t>
  </si>
  <si>
    <t>Manilhas ou anel para Poço ou Fossa</t>
  </si>
  <si>
    <t>Dutos</t>
  </si>
  <si>
    <t xml:space="preserve">Duto Coletor De Entulho </t>
  </si>
  <si>
    <t>paralelepípedo</t>
  </si>
  <si>
    <t>Pedras Paralelepípedo (Unidade)</t>
  </si>
  <si>
    <t>Tabela 05 - Telha</t>
  </si>
  <si>
    <t>Pedras Paralelepípedo (M²)</t>
  </si>
  <si>
    <t>Tabela 06 - Manilha</t>
  </si>
  <si>
    <t>Tabela 07 - Dutos Condutores de Entulhos</t>
  </si>
  <si>
    <t>Quantidade (Mts)</t>
  </si>
  <si>
    <t>Tubo Para Construção Civil (Duto Reto - 1010mm x 375mm x 335mm x 5,5mm x 4,6kg / Duto com Boca - 1010mm x 375mm x 335mm x 600mm x 5,5mm x 5,1kg)</t>
  </si>
  <si>
    <t>Tabela 08 - Paralelepípedo</t>
  </si>
  <si>
    <t xml:space="preserve">Quantidade </t>
  </si>
  <si>
    <t>Tabela Geral de Valoração de Materiais: Embarcação - Item 04</t>
  </si>
  <si>
    <t>Tabela 1 - Canoa de Madeira</t>
  </si>
  <si>
    <t>Produto</t>
  </si>
  <si>
    <t>Canoa madeira (Novo)</t>
  </si>
  <si>
    <t xml:space="preserve"> Tabela 2 - Canoa de Alumínio/Fibra</t>
  </si>
  <si>
    <t xml:space="preserve">Valor Médio </t>
  </si>
  <si>
    <t>Canoa fibra (Novo)</t>
  </si>
  <si>
    <t>Tabela 3 - Barco de Alumínio/Fibra</t>
  </si>
  <si>
    <t>Barco fibra (Novo)</t>
  </si>
  <si>
    <t>Tabela 4 - Caiaque de Fibra</t>
  </si>
  <si>
    <t>Caiaque fibra (Novo)</t>
  </si>
  <si>
    <t>Tabela 5 - Motor de popa até 10 HP</t>
  </si>
  <si>
    <t>Motor até 10 HP</t>
  </si>
  <si>
    <t>Tabela 6 - Motor de popa de 11 a 20 HP</t>
  </si>
  <si>
    <t>Motor de 11 a 20 HP</t>
  </si>
  <si>
    <t>Tabela 7 - Motor de popa acima de 21 HP</t>
  </si>
  <si>
    <t>Motor acima de 21 HP</t>
  </si>
  <si>
    <t>Espécie/Tipo</t>
  </si>
  <si>
    <t>tipos de Lenha</t>
  </si>
  <si>
    <t>Nome Científico</t>
  </si>
  <si>
    <t>Eucalipto</t>
  </si>
  <si>
    <t>Unidade de Medida</t>
  </si>
  <si>
    <t>Média</t>
  </si>
  <si>
    <t>árvores</t>
  </si>
  <si>
    <t>lenha de eucalipto</t>
  </si>
  <si>
    <t xml:space="preserve">Toras de eucalipto em pé - diâmetro 18 - 25 cm </t>
  </si>
  <si>
    <t>M3</t>
  </si>
  <si>
    <t>Fonte: Secretaria de Estado da Agricultura e do Abastecimento - SEAB - Paraná</t>
  </si>
  <si>
    <t>lenha Nativa</t>
  </si>
  <si>
    <t>lenha/madeira de Angico</t>
  </si>
  <si>
    <t xml:space="preserve">Toras de eucalipto em pé - diâmetro 25 – 35  cm </t>
  </si>
  <si>
    <t>Madeira de lei</t>
  </si>
  <si>
    <t>lenha de Pinheiro Araucária</t>
  </si>
  <si>
    <t xml:space="preserve">Toras de eucalipto em pé - diâmetro &gt; 35 cm </t>
  </si>
  <si>
    <t>lenha/madeira plantada (outras)</t>
  </si>
  <si>
    <t>lenha/madeira de aroeira</t>
  </si>
  <si>
    <t xml:space="preserve">Toras de eucalipto na serraria - diâmetro 08 – 18 cm </t>
  </si>
  <si>
    <t>Lenha ornamental</t>
  </si>
  <si>
    <t>lenha/madeira de candeia</t>
  </si>
  <si>
    <t xml:space="preserve">Toras de eucalipto na serraria - diâmetro 18 – 25 cm </t>
  </si>
  <si>
    <t>lenha/madeira exótica</t>
  </si>
  <si>
    <t>lenha/madeira de canela</t>
  </si>
  <si>
    <t xml:space="preserve">Toras de eucalipto na serraria - diâmetro 25 - 35 cm </t>
  </si>
  <si>
    <t>lenha /galhadas</t>
  </si>
  <si>
    <t>lenha/madeira de castanheira</t>
  </si>
  <si>
    <t xml:space="preserve">Toras de eucalipto na serraria - diâmetro &gt; 35 cm </t>
  </si>
  <si>
    <t>lenha/cavaco (serragem)</t>
  </si>
  <si>
    <t>lenha/madeira de cedro</t>
  </si>
  <si>
    <t xml:space="preserve">Madeiras serradas na serraria eucalipto (1"x 4" x 2,40 m) </t>
  </si>
  <si>
    <t>madeira desdobrada</t>
  </si>
  <si>
    <t>lenha/madeira de copaíba</t>
  </si>
  <si>
    <t>Tábuas, pranchas, réguas e ripas</t>
  </si>
  <si>
    <t>Unidade (3 e 4 metros)</t>
  </si>
  <si>
    <t>lenha de café</t>
  </si>
  <si>
    <t>lenha/madeira gatambu</t>
  </si>
  <si>
    <t>Tábuas</t>
  </si>
  <si>
    <t>lenha/madeira de jacarandá</t>
  </si>
  <si>
    <t>Vigas</t>
  </si>
  <si>
    <t>Unidade</t>
  </si>
  <si>
    <t>lenha/madeira de massaranduba</t>
  </si>
  <si>
    <t>Autoclave/tratado (vigas)</t>
  </si>
  <si>
    <t>Unidade (até 4 metros)</t>
  </si>
  <si>
    <t>lenha/Madeira de Moreira</t>
  </si>
  <si>
    <t>Escoras</t>
  </si>
  <si>
    <t>lenha/madeira de palmito macaúba</t>
  </si>
  <si>
    <t>Metro</t>
  </si>
  <si>
    <t>lenha/madeira de pinus</t>
  </si>
  <si>
    <t>lenha/madeira de Pombeiro</t>
  </si>
  <si>
    <t>ST</t>
  </si>
  <si>
    <t>lenha/madeira sibipiruna</t>
  </si>
  <si>
    <t>lenha/madeira sucupira</t>
  </si>
  <si>
    <t>Serragem/Cavaco</t>
  </si>
  <si>
    <t>bambu gigante</t>
  </si>
  <si>
    <t>Dormentes</t>
  </si>
  <si>
    <t>Toras/Toretes</t>
  </si>
  <si>
    <t>Mourões/Estacas</t>
  </si>
  <si>
    <t xml:space="preserve">        Diâmentro (Unidade)         </t>
  </si>
  <si>
    <t> 4 a 6 cm</t>
  </si>
  <si>
    <t> 6 a 8 cm</t>
  </si>
  <si>
    <t xml:space="preserve">   7,44   </t>
  </si>
  <si>
    <t> 8 a 10 cm</t>
  </si>
  <si>
    <t xml:space="preserve"> 10,26   </t>
  </si>
  <si>
    <t>10 a12 cm</t>
  </si>
  <si>
    <t xml:space="preserve">13,55   </t>
  </si>
  <si>
    <t>12 a14 cm</t>
  </si>
  <si>
    <t xml:space="preserve"> 17,17  </t>
  </si>
  <si>
    <t>Briquete</t>
  </si>
  <si>
    <t>KG</t>
  </si>
  <si>
    <t>Poste</t>
  </si>
  <si>
    <t>Palanque</t>
  </si>
  <si>
    <t>Vigamento</t>
  </si>
  <si>
    <t>Caibros</t>
  </si>
  <si>
    <t>Pinus</t>
  </si>
  <si>
    <t xml:space="preserve">Toras de pinus em pé - diâmetro 08 – 18 cm </t>
  </si>
  <si>
    <t xml:space="preserve">Toras de pinus em pé - diâmetro 18 – 25  cm </t>
  </si>
  <si>
    <t xml:space="preserve">Toras de pinus em pé - diâmetro 25 - 35 cm </t>
  </si>
  <si>
    <t xml:space="preserve">Toras de pinus em pé - diâmetro &gt; 35 cm </t>
  </si>
  <si>
    <t xml:space="preserve">Toras de pinus na serraria - diâmetro 08 – 18 cm </t>
  </si>
  <si>
    <t xml:space="preserve">Toras de pinus na serraria - diâmetro 18 - 25 cm </t>
  </si>
  <si>
    <t xml:space="preserve">Toras de pinus na serraria - diâmetro 25 – 35 cm </t>
  </si>
  <si>
    <t xml:space="preserve">Toras de pinus na serraria - diâmetro &gt; 35 cm </t>
  </si>
  <si>
    <t xml:space="preserve">Madeiras serradas na serraria pinus (1" x 4" x 2,40 m) </t>
  </si>
  <si>
    <t>Tabuas</t>
  </si>
  <si>
    <t>Metro Linear</t>
  </si>
  <si>
    <t>Toras</t>
  </si>
  <si>
    <t>Unidade (até 04 Metros)</t>
  </si>
  <si>
    <t>Vigas, colunas e dormentes</t>
  </si>
  <si>
    <t>Média/valores - Fonte: SECRETARIA DE ESTADO DA AGRICULTURA E DO ABASTECIMENTO - SEAB - Paraná</t>
  </si>
  <si>
    <t xml:space="preserve">Araucária </t>
  </si>
  <si>
    <t>Araucária (Tronco)</t>
  </si>
  <si>
    <t>Araucária (Toras)</t>
  </si>
  <si>
    <t>Araucária (Vigas)</t>
  </si>
  <si>
    <t xml:space="preserve">Toras de araucária em pé - diâmetro &lt; 35 cm </t>
  </si>
  <si>
    <t xml:space="preserve">Toras de araucária em pé - diâmetro &gt; 35 cm </t>
  </si>
  <si>
    <t xml:space="preserve">Toras de araucária na serraria - diâmetro &lt; 35 cm </t>
  </si>
  <si>
    <t xml:space="preserve">Toras de araucária na serraria - diâmetro &gt; 35 cm </t>
  </si>
  <si>
    <t xml:space="preserve">Madeiras serradas na serraria araucária (1" x 4" x 2,40 m) </t>
  </si>
  <si>
    <t xml:space="preserve">Aroeira </t>
  </si>
  <si>
    <t>Bracatinga</t>
  </si>
  <si>
    <t>Madeira de Lei</t>
  </si>
  <si>
    <t>Espécie</t>
  </si>
  <si>
    <t>Tipo</t>
  </si>
  <si>
    <t>Acácia Mangium</t>
  </si>
  <si>
    <t>Exótica</t>
  </si>
  <si>
    <t>Metro linear</t>
  </si>
  <si>
    <t>#</t>
  </si>
  <si>
    <t>Media</t>
  </si>
  <si>
    <t>tábua</t>
  </si>
  <si>
    <t>Fonte: CI Florestas</t>
  </si>
  <si>
    <t>Acaiacá</t>
  </si>
  <si>
    <t>Andiroba</t>
  </si>
  <si>
    <t>Angelim Ferro</t>
  </si>
  <si>
    <t>Angelim Margoso</t>
  </si>
  <si>
    <t>Angelim Pedra</t>
  </si>
  <si>
    <t xml:space="preserve">Vigas, colunas e dormentes </t>
  </si>
  <si>
    <t>Unidade (2 M)</t>
  </si>
  <si>
    <t>Unidade (3 M)</t>
  </si>
  <si>
    <t>Unidade (4 M)</t>
  </si>
  <si>
    <t>Pranchas, Réguas e Ripas</t>
  </si>
  <si>
    <t>Unidade (1 a 4 Metros)</t>
  </si>
  <si>
    <t>Dinizia excelsa</t>
  </si>
  <si>
    <t>Angelim Vermelho</t>
  </si>
  <si>
    <t>Viga, pilar</t>
  </si>
  <si>
    <t>Angico</t>
  </si>
  <si>
    <t>Araribá Rosa</t>
  </si>
  <si>
    <t>Cambará</t>
  </si>
  <si>
    <t>Ripas</t>
  </si>
  <si>
    <t>Pranchas</t>
  </si>
  <si>
    <t>Caibro 250x6x12 cm</t>
  </si>
  <si>
    <t>Caibro 200x6x12 cm</t>
  </si>
  <si>
    <t>Caibro 200x6x16 cm</t>
  </si>
  <si>
    <t>Caibro 250x6x16 cm</t>
  </si>
  <si>
    <t>Caibro 300x6x12 cm</t>
  </si>
  <si>
    <t>Caibro 300x6x16 cm</t>
  </si>
  <si>
    <t>Caibro 350x6x12 cm</t>
  </si>
  <si>
    <t>Caibro 350x6x16 cm</t>
  </si>
  <si>
    <t>Caibro 400x6x12 cm</t>
  </si>
  <si>
    <t>Caibro 400x6x16 cm</t>
  </si>
  <si>
    <t>Caibro 450x6x12 cm</t>
  </si>
  <si>
    <t>Caibro 450x6x16 cm</t>
  </si>
  <si>
    <t>Caibro 500x6x12 cm</t>
  </si>
  <si>
    <t>Caibro 500x6x16 cm</t>
  </si>
  <si>
    <t>Caibro 550x6x12 cm</t>
  </si>
  <si>
    <t>Caibro 550x6x16 cm</t>
  </si>
  <si>
    <t>Caibro 600x6x12 cm</t>
  </si>
  <si>
    <t>Caibro 600x6x16 cm</t>
  </si>
  <si>
    <t>Caibro 650x6x12 cm</t>
  </si>
  <si>
    <t>Caibro 650x6x16 cm</t>
  </si>
  <si>
    <t>Madeira Beneficiada (Tábuas)</t>
  </si>
  <si>
    <t>Travessas, ripas</t>
  </si>
  <si>
    <t>200x8x20 cm</t>
  </si>
  <si>
    <t>250x8x20 cm</t>
  </si>
  <si>
    <t>300x8x20 cm</t>
  </si>
  <si>
    <t>350x8x20 cm</t>
  </si>
  <si>
    <t>400x8x20 cm</t>
  </si>
  <si>
    <t>450x8x20 cm</t>
  </si>
  <si>
    <t>500x8x20 cm</t>
  </si>
  <si>
    <t>500x8x30 cm</t>
  </si>
  <si>
    <t>550x8x20 cm</t>
  </si>
  <si>
    <t>600X8X20 cm</t>
  </si>
  <si>
    <t>600x8x30 cm</t>
  </si>
  <si>
    <t>650x8x20 cm</t>
  </si>
  <si>
    <t>Caxeta</t>
  </si>
  <si>
    <t>Cedrão</t>
  </si>
  <si>
    <t>Cedrinho</t>
  </si>
  <si>
    <t>cedro</t>
  </si>
  <si>
    <t>Cerejeira</t>
  </si>
  <si>
    <t>Champanhe</t>
  </si>
  <si>
    <t>Chorão</t>
  </si>
  <si>
    <t>Cumaru</t>
  </si>
  <si>
    <t>Cupiúba</t>
  </si>
  <si>
    <t>Espatódia</t>
  </si>
  <si>
    <t>Fevero-Ferro</t>
  </si>
  <si>
    <t>Flamboyant</t>
  </si>
  <si>
    <t>Freijo</t>
  </si>
  <si>
    <t>Garapa</t>
  </si>
  <si>
    <t>Garapeira</t>
  </si>
  <si>
    <t>Garrote</t>
  </si>
  <si>
    <t>Guanandi</t>
  </si>
  <si>
    <t>Guajará</t>
  </si>
  <si>
    <t>Imbuia</t>
  </si>
  <si>
    <t>Itaúba</t>
  </si>
  <si>
    <t>ipê</t>
  </si>
  <si>
    <t>jacarandá</t>
  </si>
  <si>
    <t>Jacareúba</t>
  </si>
  <si>
    <t>Jamim Manga</t>
  </si>
  <si>
    <t>jatobá</t>
  </si>
  <si>
    <t xml:space="preserve"> jequitibá</t>
  </si>
  <si>
    <t>maçaranduba</t>
  </si>
  <si>
    <t>Maracatiara</t>
  </si>
  <si>
    <t>Mirindiba</t>
  </si>
  <si>
    <t>Mogno</t>
  </si>
  <si>
    <t>Morcegueira/Caxaria</t>
  </si>
  <si>
    <t xml:space="preserve"> muiracatiara</t>
  </si>
  <si>
    <t>Oitissica</t>
  </si>
  <si>
    <t>Paineira</t>
  </si>
  <si>
    <t>Pau Brasil</t>
  </si>
  <si>
    <t>Pau Ferro</t>
  </si>
  <si>
    <t>Pau-Pereira</t>
  </si>
  <si>
    <t>Pariri</t>
  </si>
  <si>
    <t>Plátano</t>
  </si>
  <si>
    <t>peroba</t>
  </si>
  <si>
    <t>Pequi</t>
  </si>
  <si>
    <t>Reseda</t>
  </si>
  <si>
    <t>Rosinha</t>
  </si>
  <si>
    <t>Roxin</t>
  </si>
  <si>
    <t xml:space="preserve">Sucupira </t>
  </si>
  <si>
    <t>Tatajuba</t>
  </si>
  <si>
    <t>Tauari</t>
  </si>
  <si>
    <t>Timbori</t>
  </si>
  <si>
    <t>Ximbuva</t>
  </si>
  <si>
    <t>650x8x30 cm</t>
  </si>
  <si>
    <t>700x8x20 cm</t>
  </si>
  <si>
    <t>garapeira</t>
  </si>
  <si>
    <t>Sucupira amarela</t>
  </si>
  <si>
    <t>700X8X30 cm</t>
  </si>
  <si>
    <t>750x8x20 cm</t>
  </si>
  <si>
    <t>750x8x30 cm</t>
  </si>
  <si>
    <t>CUPIÚBA</t>
  </si>
  <si>
    <t>Canafistula</t>
  </si>
  <si>
    <t>Canelão</t>
  </si>
  <si>
    <t>Tábua</t>
  </si>
  <si>
    <t>Peroba</t>
  </si>
  <si>
    <t>Cedro</t>
  </si>
  <si>
    <t>Dipteryx odorata</t>
  </si>
  <si>
    <t>Cumaru Extra</t>
  </si>
  <si>
    <t>Ripas (Deck)</t>
  </si>
  <si>
    <t>M2</t>
  </si>
  <si>
    <t>Pranchas (assoalho)</t>
  </si>
  <si>
    <t>Cumaru Rajado</t>
  </si>
  <si>
    <t>Apuleia Ieiocarpa (Vog.) Macbr.</t>
  </si>
  <si>
    <t>Garapa Extra</t>
  </si>
  <si>
    <t>mirindiba</t>
  </si>
  <si>
    <t>oiticica</t>
  </si>
  <si>
    <t>Tauri</t>
  </si>
  <si>
    <t>Jacarandá</t>
  </si>
  <si>
    <t>02 x 09 cm x 1,50 mt</t>
  </si>
  <si>
    <t>02 x 09 cm x 2,00 mt</t>
  </si>
  <si>
    <t>02 x 09 cm x 2,50 mt</t>
  </si>
  <si>
    <t>02 x 09 cm x 3,00 mt</t>
  </si>
  <si>
    <t>02 x 09 cm x 3,50 mt</t>
  </si>
  <si>
    <t>02 x 09 cm x 4,00 mt</t>
  </si>
  <si>
    <t>Sucupira preta</t>
  </si>
  <si>
    <t>02 x 09 cm x 4,50 mt</t>
  </si>
  <si>
    <t xml:space="preserve">Ipê Champagne </t>
  </si>
  <si>
    <t>Tabebuia spp</t>
  </si>
  <si>
    <t>Ipê Extra</t>
  </si>
  <si>
    <t>Ipê Rajado</t>
  </si>
  <si>
    <t>Tora</t>
  </si>
  <si>
    <t>Jatobá</t>
  </si>
  <si>
    <t>Jatobá Extra</t>
  </si>
  <si>
    <t xml:space="preserve"> Jequitibá</t>
  </si>
  <si>
    <t>Astronium lecointei Ducke, Anacardiaceae</t>
  </si>
  <si>
    <t>Muiracatiara</t>
  </si>
  <si>
    <t>Unidade (metro linear)</t>
  </si>
  <si>
    <t>Peroba Rosa</t>
  </si>
  <si>
    <t>Roxinho</t>
  </si>
  <si>
    <t>Tabela Geral de Valoração de Materiais: Máquinas - Item 06</t>
  </si>
  <si>
    <t>Tabela 01 - Secador de Café</t>
  </si>
  <si>
    <t>Tabela 05 - Máquina Pá Carregadeira</t>
  </si>
  <si>
    <t>Produtos Novos</t>
  </si>
  <si>
    <t>Marca</t>
  </si>
  <si>
    <t>Modelo</t>
  </si>
  <si>
    <t>Novo</t>
  </si>
  <si>
    <t xml:space="preserve">       Usados</t>
  </si>
  <si>
    <t>Valor/Média</t>
  </si>
  <si>
    <t>Década de 90</t>
  </si>
  <si>
    <t>Década de 80</t>
  </si>
  <si>
    <t>Década de 70</t>
  </si>
  <si>
    <t>W18</t>
  </si>
  <si>
    <t>x</t>
  </si>
  <si>
    <t>Fornalha estático (caixa)</t>
  </si>
  <si>
    <t>Metalicos 24 mil litros</t>
  </si>
  <si>
    <t>W20</t>
  </si>
  <si>
    <t>X</t>
  </si>
  <si>
    <t>Secador de caixa para café</t>
  </si>
  <si>
    <t>Secador rotativo café/feijão</t>
  </si>
  <si>
    <t>Secador de café e cereais</t>
  </si>
  <si>
    <t>Secador de maravalha</t>
  </si>
  <si>
    <t>Tabela 02 - Moedor de café</t>
  </si>
  <si>
    <t>Vide tabela 05 - Valores referentes ao ano de fabricação</t>
  </si>
  <si>
    <t>Moedor (Novo)</t>
  </si>
  <si>
    <t>FR12</t>
  </si>
  <si>
    <t>Vide tabela 06 - Valores referentes ao ano de fabricação</t>
  </si>
  <si>
    <t>FR140</t>
  </si>
  <si>
    <t>Vide tabela 07 - Valores referentes ao ano de fabricação</t>
  </si>
  <si>
    <t>FW160</t>
  </si>
  <si>
    <t>Vide tabela 08 - Valores referentes ao ano de fabricação</t>
  </si>
  <si>
    <t>Tabela 03 - Draga</t>
  </si>
  <si>
    <t>Vide tabela 09 - Valores referentes ao ano de fabricação</t>
  </si>
  <si>
    <t>HI740-7</t>
  </si>
  <si>
    <t>HI757-7</t>
  </si>
  <si>
    <t>HI760-7</t>
  </si>
  <si>
    <t>154,117,00</t>
  </si>
  <si>
    <t>Draga de areia/lodo elétrica</t>
  </si>
  <si>
    <t>Draga para extração de areia estacionária</t>
  </si>
  <si>
    <t>Draga de areia 10 polegadas</t>
  </si>
  <si>
    <t>Draga Completa</t>
  </si>
  <si>
    <t>Draga para extração de areia estacionária 8 polegadas</t>
  </si>
  <si>
    <t>Draga De Mineração De Areia</t>
  </si>
  <si>
    <t>Draga De Areia</t>
  </si>
  <si>
    <t>Draga/Balsa/Batelão</t>
  </si>
  <si>
    <t>WA180</t>
  </si>
  <si>
    <t>WA200</t>
  </si>
  <si>
    <t>Produtos Usados</t>
  </si>
  <si>
    <t>WA320</t>
  </si>
  <si>
    <t>L538</t>
  </si>
  <si>
    <t>Draga Areia 05 Polegadas</t>
  </si>
  <si>
    <t>Draga de areia 6 polegadas</t>
  </si>
  <si>
    <t>L580</t>
  </si>
  <si>
    <t>Draga com motor 1113, bomba de saída 05 polegadas</t>
  </si>
  <si>
    <t xml:space="preserve">Draga de areia </t>
  </si>
  <si>
    <t>Draga 4 Polegadas p/ areia, lodo e cascalho</t>
  </si>
  <si>
    <t>Draga de sucção 6 Polegadas</t>
  </si>
  <si>
    <t>Draga/Balsa Batelão</t>
  </si>
  <si>
    <t>MF86</t>
  </si>
  <si>
    <t>Tabela 04 - Motor/Bomba para draga de areia</t>
  </si>
  <si>
    <t>W130</t>
  </si>
  <si>
    <t>W170</t>
  </si>
  <si>
    <t>L60</t>
  </si>
  <si>
    <t>L70</t>
  </si>
  <si>
    <t xml:space="preserve">Bomba draga de 4 polegadas com motor diesel 16,5 HP </t>
  </si>
  <si>
    <t>Bomba draga 6 polegadas com motor diesel 30 HP</t>
  </si>
  <si>
    <t>Bomba draga 8 polegadas com motor 60 HP</t>
  </si>
  <si>
    <t>L90</t>
  </si>
  <si>
    <t>Bomba draga 3 polegadas com motor diesel 16,5 P</t>
  </si>
  <si>
    <t>Bomba draga 5 polegadas com motor diesel 30 HP</t>
  </si>
  <si>
    <t>Bomba draga 8 polegadas com motor diesel 60 HP</t>
  </si>
  <si>
    <t>L120</t>
  </si>
  <si>
    <t>Bomba draga 3 polegadas com motor diesel 10 HP</t>
  </si>
  <si>
    <t>Bomba draga 6 polegadas com motor trifásico 40 HP</t>
  </si>
  <si>
    <t>ZL50BR</t>
  </si>
  <si>
    <t>Média Valores Novos</t>
  </si>
  <si>
    <t>Tabela 06 - Trator de Esteira</t>
  </si>
  <si>
    <t>D4</t>
  </si>
  <si>
    <t>D5</t>
  </si>
  <si>
    <t>D6</t>
  </si>
  <si>
    <t>D7</t>
  </si>
  <si>
    <t>D8T</t>
  </si>
  <si>
    <t>AD7</t>
  </si>
  <si>
    <t>AD14</t>
  </si>
  <si>
    <t>FD9</t>
  </si>
  <si>
    <t>7D</t>
  </si>
  <si>
    <t>123,500,00</t>
  </si>
  <si>
    <t>D41</t>
  </si>
  <si>
    <t>D50</t>
  </si>
  <si>
    <t>D51</t>
  </si>
  <si>
    <t>D61</t>
  </si>
  <si>
    <t>D150</t>
  </si>
  <si>
    <t>D170</t>
  </si>
  <si>
    <t>Tabela 07 - Retroescavadeira</t>
  </si>
  <si>
    <t>FB80</t>
  </si>
  <si>
    <t>3C</t>
  </si>
  <si>
    <t>4CX</t>
  </si>
  <si>
    <t>310K</t>
  </si>
  <si>
    <t>MF96</t>
  </si>
  <si>
    <t>Pula-Pula</t>
  </si>
  <si>
    <t>LB90</t>
  </si>
  <si>
    <t>LB95</t>
  </si>
  <si>
    <t>LB110</t>
  </si>
  <si>
    <t>RK / RD406</t>
  </si>
  <si>
    <t>BL60</t>
  </si>
  <si>
    <t>BL70</t>
  </si>
  <si>
    <t>XT870</t>
  </si>
  <si>
    <t>WZ30-25</t>
  </si>
  <si>
    <t>Tabela 08 - Escavadeira Hidráulica</t>
  </si>
  <si>
    <t>CX220</t>
  </si>
  <si>
    <t>CR/LC/PC 80</t>
  </si>
  <si>
    <t>R210</t>
  </si>
  <si>
    <t>R220</t>
  </si>
  <si>
    <t>JS200</t>
  </si>
  <si>
    <t>PC130</t>
  </si>
  <si>
    <t>PC200</t>
  </si>
  <si>
    <t>PC350</t>
  </si>
  <si>
    <t>E215</t>
  </si>
  <si>
    <t>SY135</t>
  </si>
  <si>
    <t>SY215</t>
  </si>
  <si>
    <t>EC210</t>
  </si>
  <si>
    <t>Tabela 09 - Tratores</t>
  </si>
  <si>
    <t>Farmall</t>
  </si>
  <si>
    <t>Puma</t>
  </si>
  <si>
    <t>Magnum</t>
  </si>
  <si>
    <t>Maxxum</t>
  </si>
  <si>
    <t>MF265/275</t>
  </si>
  <si>
    <t>MF283/285</t>
  </si>
  <si>
    <t>MF290/292/295/296</t>
  </si>
  <si>
    <t>MF650/660/680</t>
  </si>
  <si>
    <t>MF 7140/7150/7170/7180</t>
  </si>
  <si>
    <t>TL55/60/65/75/85/90/95</t>
  </si>
  <si>
    <t>TM130/135/140/150/165/180</t>
  </si>
  <si>
    <t>68/78</t>
  </si>
  <si>
    <t>128/680/685/980</t>
  </si>
  <si>
    <t>BM85/100/110/120/125</t>
  </si>
  <si>
    <t>BH160/165/174/180/185/205/210</t>
  </si>
  <si>
    <t>BF75</t>
  </si>
  <si>
    <t>Tabela Geral de Valoração de Materiais: Materiais Diversos - Item 07</t>
  </si>
  <si>
    <t>Tabela 01 - Ferramentas Gerais</t>
  </si>
  <si>
    <t>Média/Valor novo</t>
  </si>
  <si>
    <t>1.1</t>
  </si>
  <si>
    <t>Facão (podão)</t>
  </si>
  <si>
    <t>1.2</t>
  </si>
  <si>
    <t>1.3</t>
  </si>
  <si>
    <t>Tabela 02 - Ferramentas para fabricação de blocos, tijolos e boquetes</t>
  </si>
  <si>
    <t>Tabela 03 - Aparelhos Mecânicos/Elétricos</t>
  </si>
  <si>
    <t>3.1</t>
  </si>
  <si>
    <t>3.2</t>
  </si>
  <si>
    <t>4.1</t>
  </si>
  <si>
    <t>4.2</t>
  </si>
  <si>
    <t>Tabela 04 - Aparelhos de Proteção individual</t>
  </si>
  <si>
    <t>6.1</t>
  </si>
  <si>
    <t>Tabela 05  - Ferramentas para Mineração</t>
  </si>
  <si>
    <t>Tabela 06  - Materiais Diversos</t>
  </si>
  <si>
    <t xml:space="preserve">Tabela Geral de Valoração de Materiais: Motosserras - Item 08 </t>
  </si>
  <si>
    <t>Tabela 01 - Stihl</t>
  </si>
  <si>
    <t>Média Valor (Novo)</t>
  </si>
  <si>
    <t>Usado 01</t>
  </si>
  <si>
    <t>Usado 02</t>
  </si>
  <si>
    <t>Usado 03</t>
  </si>
  <si>
    <t>Média Valor (Usado)</t>
  </si>
  <si>
    <t xml:space="preserve">Marca </t>
  </si>
  <si>
    <t>Valor Novo</t>
  </si>
  <si>
    <t>Valor Usado (Orçamentos)</t>
  </si>
  <si>
    <t>1</t>
  </si>
  <si>
    <t>170</t>
  </si>
  <si>
    <t>Aplicado desvalorização pelo estado de conservação conforme Res. Seplag 37 - Anexo III</t>
  </si>
  <si>
    <t>250</t>
  </si>
  <si>
    <t>361</t>
  </si>
  <si>
    <t>381</t>
  </si>
  <si>
    <t>460</t>
  </si>
  <si>
    <t>650</t>
  </si>
  <si>
    <t>Tabela 02 - Husqvarna</t>
  </si>
  <si>
    <t>2</t>
  </si>
  <si>
    <t>Tabela 03 - Agrotek</t>
  </si>
  <si>
    <t>4</t>
  </si>
  <si>
    <t>5</t>
  </si>
  <si>
    <t>Tabela 04 - Bandai</t>
  </si>
  <si>
    <t>MG4616</t>
  </si>
  <si>
    <t>MG5318</t>
  </si>
  <si>
    <t>Tabela 05 - Branco</t>
  </si>
  <si>
    <t>10</t>
  </si>
  <si>
    <t>Tabela 06 - Brudden</t>
  </si>
  <si>
    <t>Tabela 07 - Buffalo</t>
  </si>
  <si>
    <t>15</t>
  </si>
  <si>
    <t>Tabela 08 - Coyote</t>
  </si>
  <si>
    <t>Tabela 09 - Dakimaq</t>
  </si>
  <si>
    <t>Tabela 10 - Gamma</t>
  </si>
  <si>
    <t>Tabela 11 - Hitachi</t>
  </si>
  <si>
    <t>CS33EDT</t>
  </si>
  <si>
    <t>Tabela 12 - Intech Machine</t>
  </si>
  <si>
    <t>Tabela 13 - Intertec</t>
  </si>
  <si>
    <t>Tabela 14 - Kawarah</t>
  </si>
  <si>
    <t>Tabela 15 - Kawashima</t>
  </si>
  <si>
    <t>26</t>
  </si>
  <si>
    <t>Tabela 16 - Lynus</t>
  </si>
  <si>
    <t>MLY45</t>
  </si>
  <si>
    <t>MLY55C</t>
  </si>
  <si>
    <t>MLY72</t>
  </si>
  <si>
    <t>ELL2200</t>
  </si>
  <si>
    <t>29</t>
  </si>
  <si>
    <t>MEI220</t>
  </si>
  <si>
    <t>Tabela 17 - Makita</t>
  </si>
  <si>
    <t>DCS23</t>
  </si>
  <si>
    <t>DCS520</t>
  </si>
  <si>
    <t>DCS6401</t>
  </si>
  <si>
    <t>DCS9010</t>
  </si>
  <si>
    <t>DUC254Z</t>
  </si>
  <si>
    <t>EA3203sbag</t>
  </si>
  <si>
    <t>EA3502</t>
  </si>
  <si>
    <t>EA6100</t>
  </si>
  <si>
    <t>EA7300</t>
  </si>
  <si>
    <t>Tabela 18 - Matsuyama</t>
  </si>
  <si>
    <t>Tabela 19 - Nagano</t>
  </si>
  <si>
    <t>Tabela 20 - Nakasaki</t>
  </si>
  <si>
    <t>Tabela 21 - Nakashi</t>
  </si>
  <si>
    <t>Tabela 22 - Oleo-Mac</t>
  </si>
  <si>
    <t>GS35</t>
  </si>
  <si>
    <t>GSH40</t>
  </si>
  <si>
    <t>GSH44</t>
  </si>
  <si>
    <t>GSH51</t>
  </si>
  <si>
    <t>GSH56</t>
  </si>
  <si>
    <t>Tabela 23 - Somar by Schulz</t>
  </si>
  <si>
    <t>MSGS 36</t>
  </si>
  <si>
    <t>Tabela 24 - Tekna</t>
  </si>
  <si>
    <t>CS 25S</t>
  </si>
  <si>
    <t>CS 42S</t>
  </si>
  <si>
    <t>CS 46S</t>
  </si>
  <si>
    <t>CS 53S</t>
  </si>
  <si>
    <t>CS 58XS</t>
  </si>
  <si>
    <t>Tabela 25 - Terra</t>
  </si>
  <si>
    <t>Tabela 26 - Toyama</t>
  </si>
  <si>
    <t>TCS 53H/F/X</t>
  </si>
  <si>
    <t>TCS 58F/X</t>
  </si>
  <si>
    <t>Tabela 27 - Vonder</t>
  </si>
  <si>
    <t>Tabela 28 - Vulcan</t>
  </si>
  <si>
    <t>Tabela 29 - Yamasaki</t>
  </si>
  <si>
    <t>Tabela Geral de Valoração de Materiais: Pesca/Item 09</t>
  </si>
  <si>
    <t>Pesca com Vara</t>
  </si>
  <si>
    <t>Pesca com Rede</t>
  </si>
  <si>
    <t>Anzóis e Chumbada</t>
  </si>
  <si>
    <t>Pesca Subaquática</t>
  </si>
  <si>
    <t>Tabela 1.0 - Vara de Bambu</t>
  </si>
  <si>
    <t>Tabela 04 - Tarrafas</t>
  </si>
  <si>
    <t>Tabela 10 - Anzol</t>
  </si>
  <si>
    <t>Tabela 14.1 - Arbalete Comum</t>
  </si>
  <si>
    <t>Dados Gerais (Fio X Malha)</t>
  </si>
  <si>
    <t>Fio (mm)</t>
  </si>
  <si>
    <t>Milímetros entre nós</t>
  </si>
  <si>
    <t>Malha (mm)</t>
  </si>
  <si>
    <t>1.0</t>
  </si>
  <si>
    <t>Vara de Bambu (simples)</t>
  </si>
  <si>
    <t>Bambu</t>
  </si>
  <si>
    <t>Caniço simples de bambu</t>
  </si>
  <si>
    <t>Mamba Alumínio 16mm</t>
  </si>
  <si>
    <t>Arizona</t>
  </si>
  <si>
    <t>Mamba Madeira 16mm</t>
  </si>
  <si>
    <t>Aramis</t>
  </si>
  <si>
    <t>Apache 60</t>
  </si>
  <si>
    <t>Bamboo</t>
  </si>
  <si>
    <t>Tabela 1.1 - Vara de Fibra Telescópica</t>
  </si>
  <si>
    <t xml:space="preserve"> Kiowa</t>
  </si>
  <si>
    <t>Cronos</t>
  </si>
  <si>
    <t>Sioux</t>
  </si>
  <si>
    <t>Kynnder</t>
  </si>
  <si>
    <t>Argos 16mm</t>
  </si>
  <si>
    <t>Netuno</t>
  </si>
  <si>
    <t>Argos 20mm</t>
  </si>
  <si>
    <t>Saturno</t>
  </si>
  <si>
    <t>Elite 16mm</t>
  </si>
  <si>
    <t>Smart</t>
  </si>
  <si>
    <t>Elite 20mm</t>
  </si>
  <si>
    <t>Softy</t>
  </si>
  <si>
    <t>Elite Diego Santiago</t>
  </si>
  <si>
    <t>Thunder</t>
  </si>
  <si>
    <t>Elite River 14mm</t>
  </si>
  <si>
    <t>Tilapia</t>
  </si>
  <si>
    <t xml:space="preserve"> Harpia 16mm</t>
  </si>
  <si>
    <t>Jupiter Float</t>
  </si>
  <si>
    <t>Shark 16mm</t>
  </si>
  <si>
    <t>Fujiyama</t>
  </si>
  <si>
    <t>Shark 20mm</t>
  </si>
  <si>
    <t>Brasil</t>
  </si>
  <si>
    <t xml:space="preserve">Vitória </t>
  </si>
  <si>
    <t>Katana 16mm</t>
  </si>
  <si>
    <t>Naja 16mm</t>
  </si>
  <si>
    <t>Colonia Spin</t>
  </si>
  <si>
    <t>Naja 20mm</t>
  </si>
  <si>
    <t>Dream</t>
  </si>
  <si>
    <t>Naja G2 16mm</t>
  </si>
  <si>
    <t>Immortal HXT</t>
  </si>
  <si>
    <t xml:space="preserve">Samurai </t>
  </si>
  <si>
    <t>Mandi</t>
  </si>
  <si>
    <t>Standard Pro</t>
  </si>
  <si>
    <t>M-Lite</t>
  </si>
  <si>
    <t>Tabela 14.2 - Arbalete Pneumatico</t>
  </si>
  <si>
    <t>Monterra</t>
  </si>
  <si>
    <t>Star 40</t>
  </si>
  <si>
    <t>Nantai</t>
  </si>
  <si>
    <t>Star 70</t>
  </si>
  <si>
    <t>Power</t>
  </si>
  <si>
    <t>Predator</t>
  </si>
  <si>
    <t>Sensitive</t>
  </si>
  <si>
    <t>Triton</t>
  </si>
  <si>
    <t>Ultra Wave</t>
  </si>
  <si>
    <t>Tabela 15 - Arpão (lança)</t>
  </si>
  <si>
    <t>V-Power</t>
  </si>
  <si>
    <t>Yasr</t>
  </si>
  <si>
    <t>G-Force</t>
  </si>
  <si>
    <t>Comanche 100</t>
  </si>
  <si>
    <t>Angler</t>
  </si>
  <si>
    <t>Shark Fins 7mm</t>
  </si>
  <si>
    <t>Bolero</t>
  </si>
  <si>
    <t>Star 8mm</t>
  </si>
  <si>
    <t>Colorado</t>
  </si>
  <si>
    <t>Arpão Em Aço Galvanizado 7 Mm</t>
  </si>
  <si>
    <t>Keyrio</t>
  </si>
  <si>
    <t>Arpão Em Aço Inox Mola</t>
  </si>
  <si>
    <t>Magic Carbon</t>
  </si>
  <si>
    <t>Arpão Inox Shark Fin</t>
  </si>
  <si>
    <t>Oxpord</t>
  </si>
  <si>
    <t>Arpão Em Aço Inox 7 Mm</t>
  </si>
  <si>
    <t>Pérola</t>
  </si>
  <si>
    <t>210/06</t>
  </si>
  <si>
    <t>Apão Inox 6,7 mm Shark Fin</t>
  </si>
  <si>
    <t>Eclipse</t>
  </si>
  <si>
    <t>Tabela 05 - Rede Feiticeira</t>
  </si>
  <si>
    <t>Tabela 11 - Garatéia</t>
  </si>
  <si>
    <t xml:space="preserve">Tabela 16 - Snorkel </t>
  </si>
  <si>
    <t>Albacora</t>
  </si>
  <si>
    <t>Espessura fio (mm)</t>
  </si>
  <si>
    <t>Ariranha</t>
  </si>
  <si>
    <t>Althezza</t>
  </si>
  <si>
    <t>Tube Flex</t>
  </si>
  <si>
    <t>Badejo</t>
  </si>
  <si>
    <t>Blueffin Slow Jigging</t>
  </si>
  <si>
    <t>Cobra Pro</t>
  </si>
  <si>
    <t>Bora</t>
  </si>
  <si>
    <t>Tabela 1.2 - Vara de Fibra para Molinete e Carretilha</t>
  </si>
  <si>
    <t xml:space="preserve">Corsica Flex </t>
  </si>
  <si>
    <t>Corsica Flex Hunter</t>
  </si>
  <si>
    <t>Caranha</t>
  </si>
  <si>
    <t>Gringo</t>
  </si>
  <si>
    <t>Carpa</t>
  </si>
  <si>
    <t>Island</t>
  </si>
  <si>
    <t>Comander</t>
  </si>
  <si>
    <t>Mexico</t>
  </si>
  <si>
    <t>Orion Dry</t>
  </si>
  <si>
    <t>Dragons</t>
  </si>
  <si>
    <t>Supernova Dry</t>
  </si>
  <si>
    <t>Enzo II</t>
  </si>
  <si>
    <t>tao</t>
  </si>
  <si>
    <t>Enzo III</t>
  </si>
  <si>
    <t>Dive Pro</t>
  </si>
  <si>
    <t>Enzo Sport</t>
  </si>
  <si>
    <t>Respirador (Padrão)</t>
  </si>
  <si>
    <t>Flexa</t>
  </si>
  <si>
    <t>SK-10</t>
  </si>
  <si>
    <t>Guaraci</t>
  </si>
  <si>
    <t>Ergo Dry</t>
  </si>
  <si>
    <t>Kara Black</t>
  </si>
  <si>
    <t>Ergo Flex</t>
  </si>
  <si>
    <t>Kayman</t>
  </si>
  <si>
    <t>Boldró</t>
  </si>
  <si>
    <t>Manjuba</t>
  </si>
  <si>
    <t>Flex Wave</t>
  </si>
  <si>
    <t>Matrinxa</t>
  </si>
  <si>
    <t>Aero Pro</t>
  </si>
  <si>
    <t>Maxima</t>
  </si>
  <si>
    <t>Fusion</t>
  </si>
  <si>
    <t>New Diamond</t>
  </si>
  <si>
    <t>Tabela 06 - Rede Arrastão / Picaré</t>
  </si>
  <si>
    <t>Tabela 12 - Chuveirinho</t>
  </si>
  <si>
    <t>Premium</t>
  </si>
  <si>
    <t>New Pampo</t>
  </si>
  <si>
    <t>Fio</t>
  </si>
  <si>
    <t>Comprimento (mts)</t>
  </si>
  <si>
    <t>Tamanho do anzol</t>
  </si>
  <si>
    <t>Seal</t>
  </si>
  <si>
    <t>Piapara Pro Feeder</t>
  </si>
  <si>
    <t>Piau</t>
  </si>
  <si>
    <t>Marlin</t>
  </si>
  <si>
    <t>Pro Staff</t>
  </si>
  <si>
    <t>Quimera</t>
  </si>
  <si>
    <t>Tabela 17 - Nadadeira</t>
  </si>
  <si>
    <t>Santiago</t>
  </si>
  <si>
    <t>Sargo</t>
  </si>
  <si>
    <t>Sunrise</t>
  </si>
  <si>
    <t>Blue</t>
  </si>
  <si>
    <t>Suprema</t>
  </si>
  <si>
    <t>Fast</t>
  </si>
  <si>
    <t>Tambaqui</t>
  </si>
  <si>
    <t>Gara 2000</t>
  </si>
  <si>
    <t>Gara 3000</t>
  </si>
  <si>
    <t>Gara Profissional</t>
  </si>
  <si>
    <t>Topaz</t>
  </si>
  <si>
    <t>Palau Saf</t>
  </si>
  <si>
    <t>Top Line</t>
  </si>
  <si>
    <t>Pluma</t>
  </si>
  <si>
    <t>Viper</t>
  </si>
  <si>
    <t>Viper II</t>
  </si>
  <si>
    <t>F-2</t>
  </si>
  <si>
    <t>Ishidai</t>
  </si>
  <si>
    <t>Sprinter</t>
  </si>
  <si>
    <t>Midori</t>
  </si>
  <si>
    <t>Tabela 13 - Espinhel</t>
  </si>
  <si>
    <t>Avanti Quatro</t>
  </si>
  <si>
    <t>Saitama</t>
  </si>
  <si>
    <t>Wave</t>
  </si>
  <si>
    <t>Aird-X</t>
  </si>
  <si>
    <t>Jet Sport</t>
  </si>
  <si>
    <t>Beefstick</t>
  </si>
  <si>
    <t>Propulsion</t>
  </si>
  <si>
    <t>Blast</t>
  </si>
  <si>
    <t>Beluga</t>
  </si>
  <si>
    <t xml:space="preserve">Fuego </t>
  </si>
  <si>
    <t>Extreme</t>
  </si>
  <si>
    <t>Laguna</t>
  </si>
  <si>
    <t>Lexa</t>
  </si>
  <si>
    <t>Revros</t>
  </si>
  <si>
    <t>Saltiga G</t>
  </si>
  <si>
    <t xml:space="preserve"> Seasub</t>
  </si>
  <si>
    <t>Saltiga G Dendoh</t>
  </si>
  <si>
    <t>Velox</t>
  </si>
  <si>
    <t>Saltist</t>
  </si>
  <si>
    <t>Delta Fin</t>
  </si>
  <si>
    <t>Strikeforce</t>
  </si>
  <si>
    <t>Nassau Fin</t>
  </si>
  <si>
    <t>Tambaqui Lexa</t>
  </si>
  <si>
    <t>Tatula</t>
  </si>
  <si>
    <t>Tabela 18 - Macacão de Mergulho</t>
  </si>
  <si>
    <t>Advance Pro</t>
  </si>
  <si>
    <t>Apache Pro</t>
  </si>
  <si>
    <t>Brisa</t>
  </si>
  <si>
    <t>Reactive 7mm Profissional</t>
  </si>
  <si>
    <t>Combat</t>
  </si>
  <si>
    <t>Apnea 3,5mm</t>
  </si>
  <si>
    <t>Elite</t>
  </si>
  <si>
    <t>Apnea 5mm</t>
  </si>
  <si>
    <t>Estrela</t>
  </si>
  <si>
    <t>Castoro 5mm</t>
  </si>
  <si>
    <t>Evocarbon</t>
  </si>
  <si>
    <t>Kenshin Camo 3,5mm</t>
  </si>
  <si>
    <t>Evolution GT</t>
  </si>
  <si>
    <t>Lido 2mm</t>
  </si>
  <si>
    <t>Evolution GT2</t>
  </si>
  <si>
    <t>Lontra 7mm</t>
  </si>
  <si>
    <t>Evolution G3</t>
  </si>
  <si>
    <t>Tabela 07 - Rede de Emalhar (Rede Comum)</t>
  </si>
  <si>
    <t>Maya 2,5mm</t>
  </si>
  <si>
    <t>Evomax</t>
  </si>
  <si>
    <t>Skin 1.0</t>
  </si>
  <si>
    <t>Giant Catfish</t>
  </si>
  <si>
    <t>Sub Medas 5mm</t>
  </si>
  <si>
    <t>Laguna II</t>
  </si>
  <si>
    <t>Tokugawa Camo 3.0</t>
  </si>
  <si>
    <t>Lubina X</t>
  </si>
  <si>
    <t>Neoflex 7mm</t>
  </si>
  <si>
    <t>PO-S</t>
  </si>
  <si>
    <t>Rocas 5mm</t>
  </si>
  <si>
    <t xml:space="preserve"> Potenza</t>
  </si>
  <si>
    <t>Summer 1.5 mm</t>
  </si>
  <si>
    <t>Saga</t>
  </si>
  <si>
    <t>Wailea 3mm</t>
  </si>
  <si>
    <t>Sea One</t>
  </si>
  <si>
    <t>BTR500 Profissional</t>
  </si>
  <si>
    <t>Sea Master</t>
  </si>
  <si>
    <t xml:space="preserve">Neotek </t>
  </si>
  <si>
    <t>Sensor</t>
  </si>
  <si>
    <t>Dual 5mm</t>
  </si>
  <si>
    <t>Solara Bluestick</t>
  </si>
  <si>
    <t>Pioneer 5mm</t>
  </si>
  <si>
    <t>Solara Redstick</t>
  </si>
  <si>
    <t>Extraline 3.2mm</t>
  </si>
  <si>
    <t>Solid</t>
  </si>
  <si>
    <t>Flexxxa 1.0mm</t>
  </si>
  <si>
    <t>Super Cast</t>
  </si>
  <si>
    <t>Ultra Skin</t>
  </si>
  <si>
    <t>Titan Tamba</t>
  </si>
  <si>
    <t>Relax 2,2mm</t>
  </si>
  <si>
    <t>Titan X</t>
  </si>
  <si>
    <t>Extreme 3mm</t>
  </si>
  <si>
    <t>Tornado Tambaqui</t>
  </si>
  <si>
    <t>Master 3mm</t>
  </si>
  <si>
    <t>Verano Spin</t>
  </si>
  <si>
    <t>Master II 5mm</t>
  </si>
  <si>
    <t>Verano Surf</t>
  </si>
  <si>
    <t>X-Cast</t>
  </si>
  <si>
    <t>Tabela 19 - Máscara de Mergulho</t>
  </si>
  <si>
    <t>Absolute</t>
  </si>
  <si>
    <t>Arsenal</t>
  </si>
  <si>
    <t xml:space="preserve"> Asgard by Nakamura</t>
  </si>
  <si>
    <t>New Parma</t>
  </si>
  <si>
    <t>Blade</t>
  </si>
  <si>
    <t>Opah</t>
  </si>
  <si>
    <t>Brahva</t>
  </si>
  <si>
    <t>Spy</t>
  </si>
  <si>
    <t>Cosmo</t>
  </si>
  <si>
    <t>Tuna</t>
  </si>
  <si>
    <t>Dourado</t>
  </si>
  <si>
    <t>Air Crystal</t>
  </si>
  <si>
    <t>Esmeralda</t>
  </si>
  <si>
    <t>Big eyes evolution</t>
  </si>
  <si>
    <t>Gama</t>
  </si>
  <si>
    <t>Calibro</t>
  </si>
  <si>
    <t>Guardian</t>
  </si>
  <si>
    <t xml:space="preserve"> Cressi A1</t>
  </si>
  <si>
    <t xml:space="preserve"> Hajime by Nakamura</t>
  </si>
  <si>
    <t>Frameless</t>
  </si>
  <si>
    <t>Hangra</t>
  </si>
  <si>
    <t>Marea</t>
  </si>
  <si>
    <t>Hulk</t>
  </si>
  <si>
    <t>Matrix</t>
  </si>
  <si>
    <t xml:space="preserve"> Loki by Nakamura</t>
  </si>
  <si>
    <t>Metis</t>
  </si>
  <si>
    <t>Marine Solid</t>
  </si>
  <si>
    <t>Nano</t>
  </si>
  <si>
    <t>Marte</t>
  </si>
  <si>
    <t>SF1</t>
  </si>
  <si>
    <t xml:space="preserve"> Midgard by Nakamura</t>
  </si>
  <si>
    <t>Z1</t>
  </si>
  <si>
    <t>Mitus</t>
  </si>
  <si>
    <t>Zeus</t>
  </si>
  <si>
    <t>One Vision</t>
  </si>
  <si>
    <t>Panther</t>
  </si>
  <si>
    <t>Tabela 08 - Covo / Jequi / Sambura / Puçá / Passaguá/ Gererê</t>
  </si>
  <si>
    <t>Star Liquidskin</t>
  </si>
  <si>
    <t>Pintado</t>
  </si>
  <si>
    <t>Pirá</t>
  </si>
  <si>
    <t>X-Vision LiquidSkin</t>
  </si>
  <si>
    <t>Pitton</t>
  </si>
  <si>
    <t>Scout</t>
  </si>
  <si>
    <t>Pro Carbon X</t>
  </si>
  <si>
    <t>Aria</t>
  </si>
  <si>
    <t>Pro Fiber</t>
  </si>
  <si>
    <t>Dua</t>
  </si>
  <si>
    <t>Savage</t>
  </si>
  <si>
    <t>Sentra</t>
  </si>
  <si>
    <t>Sucuri</t>
  </si>
  <si>
    <t>Splenda</t>
  </si>
  <si>
    <t>Tamba</t>
  </si>
  <si>
    <t>Supra</t>
  </si>
  <si>
    <t xml:space="preserve">Tanka by Nakamura </t>
  </si>
  <si>
    <t>Vision</t>
  </si>
  <si>
    <t>Warzone</t>
  </si>
  <si>
    <t>Alaris</t>
  </si>
  <si>
    <t>Cerros</t>
  </si>
  <si>
    <t>Citrix</t>
  </si>
  <si>
    <t>Reflexions</t>
  </si>
  <si>
    <t>Tabela 09 - Chumbada</t>
  </si>
  <si>
    <t>SST</t>
  </si>
  <si>
    <t>Trio Lite</t>
  </si>
  <si>
    <t>Dalishi</t>
  </si>
  <si>
    <t>Peggy</t>
  </si>
  <si>
    <t>Chumbada (950 Gramas)</t>
  </si>
  <si>
    <t>Valores proporcionais</t>
  </si>
  <si>
    <t>Black Mamba</t>
  </si>
  <si>
    <t>Chumbada (900 Gramas)</t>
  </si>
  <si>
    <t>Astra</t>
  </si>
  <si>
    <t>Chumbada (850 Gramas)</t>
  </si>
  <si>
    <t>Blue Sea</t>
  </si>
  <si>
    <t>Chumbada (800 Gramas)</t>
  </si>
  <si>
    <t>Classic</t>
  </si>
  <si>
    <t>Chumbada (750 Gramas)</t>
  </si>
  <si>
    <t>Chumbada (700 Gramas)</t>
  </si>
  <si>
    <t>Contact</t>
  </si>
  <si>
    <t>Chumbada (650 Gramas)</t>
  </si>
  <si>
    <t>Convert</t>
  </si>
  <si>
    <t>Chumbada (600 Gramas)</t>
  </si>
  <si>
    <t>Crotallus</t>
  </si>
  <si>
    <t>Chumbada (550 Gramas)</t>
  </si>
  <si>
    <t>Giant</t>
  </si>
  <si>
    <t>Chumbada (500 Gramas)</t>
  </si>
  <si>
    <t>Hammer</t>
  </si>
  <si>
    <t>Chumbada (450 Gramas)</t>
  </si>
  <si>
    <t>J. Feeling</t>
  </si>
  <si>
    <t>Chumbada (400 Gramas)</t>
  </si>
  <si>
    <t>Lancer</t>
  </si>
  <si>
    <t>Chumbada (350 Gramas)</t>
  </si>
  <si>
    <t>Mooi</t>
  </si>
  <si>
    <t>Chumbada (300 Gramas)</t>
  </si>
  <si>
    <t>Pantanal</t>
  </si>
  <si>
    <t>Chumbada (250 Gramas)</t>
  </si>
  <si>
    <t>Platinum</t>
  </si>
  <si>
    <t>Chumbada (200 Gramas)</t>
  </si>
  <si>
    <t>Power Game</t>
  </si>
  <si>
    <t>Chumbada (150 Gramas)</t>
  </si>
  <si>
    <t>Pro Fishing</t>
  </si>
  <si>
    <t>Chumbada (100 Gramas)</t>
  </si>
  <si>
    <t>Stick</t>
  </si>
  <si>
    <t>Chumbada (50 Gramas)</t>
  </si>
  <si>
    <t>Sunny</t>
  </si>
  <si>
    <t>Tech</t>
  </si>
  <si>
    <t>Toran</t>
  </si>
  <si>
    <t>Tucuna Pro</t>
  </si>
  <si>
    <t>Bass One</t>
  </si>
  <si>
    <t>Beastmaster</t>
  </si>
  <si>
    <t>Catana</t>
  </si>
  <si>
    <t>Clarus</t>
  </si>
  <si>
    <t>Cruzar</t>
  </si>
  <si>
    <t>Curado</t>
  </si>
  <si>
    <t>Dialuna</t>
  </si>
  <si>
    <t>Exage</t>
  </si>
  <si>
    <t>Expride</t>
  </si>
  <si>
    <t>FX</t>
  </si>
  <si>
    <t>Grappler</t>
  </si>
  <si>
    <t>Lurematic</t>
  </si>
  <si>
    <t>Poison Adrena</t>
  </si>
  <si>
    <t>Scimitar</t>
  </si>
  <si>
    <t>Scorpion</t>
  </si>
  <si>
    <t>SLX</t>
  </si>
  <si>
    <t>Starlo Classix</t>
  </si>
  <si>
    <t>Stimula</t>
  </si>
  <si>
    <t>Tallus</t>
  </si>
  <si>
    <t>Trevala</t>
  </si>
  <si>
    <t>Zodias</t>
  </si>
  <si>
    <t>Águia II 5000</t>
  </si>
  <si>
    <t>Águia II 6000</t>
  </si>
  <si>
    <t>Arpoador 5000</t>
  </si>
  <si>
    <t>Belga 30/40</t>
  </si>
  <si>
    <t>Bem Te Vi II 5000</t>
  </si>
  <si>
    <t>Canário 20</t>
  </si>
  <si>
    <t>Canário 30</t>
  </si>
  <si>
    <t>Canário 40</t>
  </si>
  <si>
    <t>Canário 60</t>
  </si>
  <si>
    <t>Tabela 02 -  Molinetes</t>
  </si>
  <si>
    <t>Canário 100</t>
  </si>
  <si>
    <t>Cardeal Grafite</t>
  </si>
  <si>
    <t>Colibri 40</t>
  </si>
  <si>
    <t>Fragata 4000</t>
  </si>
  <si>
    <t>Fragata 6000</t>
  </si>
  <si>
    <t>Grou III 7000</t>
  </si>
  <si>
    <t>Grou 70</t>
  </si>
  <si>
    <t>Grou G2</t>
  </si>
  <si>
    <t>Heros 20</t>
  </si>
  <si>
    <t>Heros 30</t>
  </si>
  <si>
    <t>Heros 40</t>
  </si>
  <si>
    <t>Heros 50</t>
  </si>
  <si>
    <t>Infinity 8000</t>
  </si>
  <si>
    <t>Maguro 3000</t>
  </si>
  <si>
    <t>Maguro 4000</t>
  </si>
  <si>
    <t>Maguro 5000</t>
  </si>
  <si>
    <t>Maguro 6000</t>
  </si>
  <si>
    <t>Maguro 8000</t>
  </si>
  <si>
    <t>Maguro 10000</t>
  </si>
  <si>
    <t>Mero 9000</t>
  </si>
  <si>
    <t>Micro WP 1000</t>
  </si>
  <si>
    <t>Morfeus II 3000</t>
  </si>
  <si>
    <t>Morfeus II 5000</t>
  </si>
  <si>
    <t>MP30</t>
  </si>
  <si>
    <t>MP40</t>
  </si>
  <si>
    <t>MP50</t>
  </si>
  <si>
    <t>MP60</t>
  </si>
  <si>
    <t>MP1000</t>
  </si>
  <si>
    <t>Octopus 9000</t>
  </si>
  <si>
    <t>Poseidon 60</t>
  </si>
  <si>
    <t>Quimera 5000</t>
  </si>
  <si>
    <t>Rolieiro 30</t>
  </si>
  <si>
    <t>Rolieiro 40</t>
  </si>
  <si>
    <t>Rolieiro 50</t>
  </si>
  <si>
    <t>Rolieiro 60</t>
  </si>
  <si>
    <t>SG1000</t>
  </si>
  <si>
    <t>Sport 5000</t>
  </si>
  <si>
    <t>Trinca 6000</t>
  </si>
  <si>
    <t>Zeus 40</t>
  </si>
  <si>
    <t>Zeus 60</t>
  </si>
  <si>
    <t>BG 2500</t>
  </si>
  <si>
    <t>BG 3000</t>
  </si>
  <si>
    <t>BG 4500</t>
  </si>
  <si>
    <t>BG 5000</t>
  </si>
  <si>
    <t>BG 6500</t>
  </si>
  <si>
    <t>BG  8000</t>
  </si>
  <si>
    <t>Crossfire 2000</t>
  </si>
  <si>
    <t>Crossfire 2500</t>
  </si>
  <si>
    <t>Crossfire 4000</t>
  </si>
  <si>
    <t>Crossfire 5000</t>
  </si>
  <si>
    <t>Emcast Plus 5000</t>
  </si>
  <si>
    <t>Fuego LT4000</t>
  </si>
  <si>
    <t>Regal 2000</t>
  </si>
  <si>
    <t>Regal 3000</t>
  </si>
  <si>
    <t>Regal 4000</t>
  </si>
  <si>
    <t>Revros 2000</t>
  </si>
  <si>
    <t>Revros 4000</t>
  </si>
  <si>
    <t>Sweepfire 2000</t>
  </si>
  <si>
    <t>Sweepfire 2500</t>
  </si>
  <si>
    <t>Sweepfire 3000</t>
  </si>
  <si>
    <t>Sweepfire 4000</t>
  </si>
  <si>
    <t>Sweepfire 4500</t>
  </si>
  <si>
    <t>Sweepfire 5000</t>
  </si>
  <si>
    <t>Strikeforce 1000</t>
  </si>
  <si>
    <t>Strikeforce 4000</t>
  </si>
  <si>
    <t>Garra 3000/4000/5000/6000</t>
  </si>
  <si>
    <t>Arena 500</t>
  </si>
  <si>
    <t>Arena 1000</t>
  </si>
  <si>
    <t>Arena 2000</t>
  </si>
  <si>
    <t>Arena 3000</t>
  </si>
  <si>
    <t>Arena 4000</t>
  </si>
  <si>
    <t>Beta 200</t>
  </si>
  <si>
    <t>Beta 300</t>
  </si>
  <si>
    <t>Beta 400</t>
  </si>
  <si>
    <t>Brisa 1000</t>
  </si>
  <si>
    <t>Brisa 2000</t>
  </si>
  <si>
    <t>Brisa 3000</t>
  </si>
  <si>
    <t>Brisa 4000</t>
  </si>
  <si>
    <t>Elite 500</t>
  </si>
  <si>
    <t>Elite 1000</t>
  </si>
  <si>
    <t xml:space="preserve">Elite 2000 </t>
  </si>
  <si>
    <t>Elite 3000</t>
  </si>
  <si>
    <t>Elite 4000</t>
  </si>
  <si>
    <t>Elite 5000</t>
  </si>
  <si>
    <t xml:space="preserve">Elite 6000 </t>
  </si>
  <si>
    <t>Force 500</t>
  </si>
  <si>
    <t>Force 1000</t>
  </si>
  <si>
    <t>Force 2000</t>
  </si>
  <si>
    <t>Force 3000</t>
  </si>
  <si>
    <t>Game Surf 4500</t>
  </si>
  <si>
    <t>Jimmy 100</t>
  </si>
  <si>
    <t>Lagoon 1000</t>
  </si>
  <si>
    <t>Lagoon 2000</t>
  </si>
  <si>
    <t>Lagoon 3000</t>
  </si>
  <si>
    <t>Lagoon 4000</t>
  </si>
  <si>
    <t xml:space="preserve">Laguna 4000 </t>
  </si>
  <si>
    <t>Lubina Black Widow 1000</t>
  </si>
  <si>
    <t>Lubina Black Widow 2000</t>
  </si>
  <si>
    <t>Lubina Black Widow 3000</t>
  </si>
  <si>
    <t>Lubina Black Widow 4000</t>
  </si>
  <si>
    <t>Lubina Black Widow 5000</t>
  </si>
  <si>
    <t>Master 5000</t>
  </si>
  <si>
    <t>Orion 5000</t>
  </si>
  <si>
    <t>Prisma 500</t>
  </si>
  <si>
    <t>Prisma 1000</t>
  </si>
  <si>
    <t>Prisma 2000</t>
  </si>
  <si>
    <t>Prisma 3000</t>
  </si>
  <si>
    <t>Prisma 4000</t>
  </si>
  <si>
    <t>Prisma 5000</t>
  </si>
  <si>
    <t>Prisma 6000</t>
  </si>
  <si>
    <t>Prisma Micro 500</t>
  </si>
  <si>
    <t>Saga 2000</t>
  </si>
  <si>
    <t>Saga 3000</t>
  </si>
  <si>
    <t>Saga 5000</t>
  </si>
  <si>
    <t>Sea Master 5000</t>
  </si>
  <si>
    <t>Serena 500</t>
  </si>
  <si>
    <t>Serena 1000</t>
  </si>
  <si>
    <t>Serena 2000</t>
  </si>
  <si>
    <t>Serena 3000</t>
  </si>
  <si>
    <t>Serena 4000</t>
  </si>
  <si>
    <t>Serena 5000</t>
  </si>
  <si>
    <t>Serena 6000</t>
  </si>
  <si>
    <t>Sol 100</t>
  </si>
  <si>
    <t>Star 3</t>
  </si>
  <si>
    <t>Thunnus 4000</t>
  </si>
  <si>
    <t>Tiga 400</t>
  </si>
  <si>
    <t>Tiga 600</t>
  </si>
  <si>
    <t>Ultra Light 300</t>
  </si>
  <si>
    <t>Venator 1000 by Johnny Hoffmann</t>
  </si>
  <si>
    <t>Venza 3000</t>
  </si>
  <si>
    <t>Venza 4000</t>
  </si>
  <si>
    <t>Venza 5000</t>
  </si>
  <si>
    <t>Verano 4000</t>
  </si>
  <si>
    <t>Verano 5000</t>
  </si>
  <si>
    <t>Vista 1000</t>
  </si>
  <si>
    <t>Vista 2000</t>
  </si>
  <si>
    <t>Vista 4000</t>
  </si>
  <si>
    <t>XT-2000</t>
  </si>
  <si>
    <t>XT-4000</t>
  </si>
  <si>
    <t>XT-6000</t>
  </si>
  <si>
    <t>Adrena 5000</t>
  </si>
  <si>
    <t>Aesthetic 8000</t>
  </si>
  <si>
    <t>Alivio 2000</t>
  </si>
  <si>
    <t>Alivio 3000</t>
  </si>
  <si>
    <t>Alivio 4000</t>
  </si>
  <si>
    <t>Belga 1000</t>
  </si>
  <si>
    <t>Belga 2000</t>
  </si>
  <si>
    <t>Belga 3000</t>
  </si>
  <si>
    <t>Belga 4000</t>
  </si>
  <si>
    <t>Belga 5000</t>
  </si>
  <si>
    <t>Belga 6000</t>
  </si>
  <si>
    <t>Butterfly 4000</t>
  </si>
  <si>
    <t>Carina 2000</t>
  </si>
  <si>
    <t>Carina 4000</t>
  </si>
  <si>
    <t>Carina 5000</t>
  </si>
  <si>
    <t>Chronos 1000 by Nakamura</t>
  </si>
  <si>
    <t>Chronos 4000 by Nakamura</t>
  </si>
  <si>
    <t>Dallas 4000</t>
  </si>
  <si>
    <t>Dallas 6000</t>
  </si>
  <si>
    <t>Dayama Olimpo 1000</t>
  </si>
  <si>
    <t>Dayama Olimpo 2000</t>
  </si>
  <si>
    <t>Dayama Olimpo 3000</t>
  </si>
  <si>
    <t>Dayama Olimpo 4000</t>
  </si>
  <si>
    <t>Dayama Olimpo 5000</t>
  </si>
  <si>
    <t>Dayama Olimpo 6000</t>
  </si>
  <si>
    <t>Delta 4000</t>
  </si>
  <si>
    <t>Dingo 2000</t>
  </si>
  <si>
    <t>Dingo 4000</t>
  </si>
  <si>
    <t>Dingo 5000</t>
  </si>
  <si>
    <t>DX 1000</t>
  </si>
  <si>
    <t>DX 2000</t>
  </si>
  <si>
    <t>DX 3000</t>
  </si>
  <si>
    <t>DX 4000</t>
  </si>
  <si>
    <t>DX 5000</t>
  </si>
  <si>
    <t>DX 6000</t>
  </si>
  <si>
    <t>Electra 4000</t>
  </si>
  <si>
    <t>Electra 5000</t>
  </si>
  <si>
    <t>Electra 6000</t>
  </si>
  <si>
    <t>Estrela 2000</t>
  </si>
  <si>
    <t>Estrela 4000</t>
  </si>
  <si>
    <t>Estrela 6000</t>
  </si>
  <si>
    <t>Euro 200</t>
  </si>
  <si>
    <t>Evo 4000</t>
  </si>
  <si>
    <t>Fatal 4000</t>
  </si>
  <si>
    <t>Focus 3000</t>
  </si>
  <si>
    <t>Focus 5000</t>
  </si>
  <si>
    <t>GH Plus 6000</t>
  </si>
  <si>
    <t>GH Plus 7000</t>
  </si>
  <si>
    <t>Gold 1000</t>
  </si>
  <si>
    <t>Gold 2000</t>
  </si>
  <si>
    <t>Gold 3000</t>
  </si>
  <si>
    <t>Gold 4000</t>
  </si>
  <si>
    <t>Gold 5000</t>
  </si>
  <si>
    <t>Gold 6000</t>
  </si>
  <si>
    <t>Joker</t>
  </si>
  <si>
    <t>Joker 800</t>
  </si>
  <si>
    <t>Lagus 5000</t>
  </si>
  <si>
    <t>Magnum Plus 1000</t>
  </si>
  <si>
    <t>Magnum Plus 2000</t>
  </si>
  <si>
    <t>Magnum Plus 4000</t>
  </si>
  <si>
    <t>Magnum Plus 5000</t>
  </si>
  <si>
    <t>Magnum Plus 6000</t>
  </si>
  <si>
    <t>Midgard 1000 by Nakamura</t>
  </si>
  <si>
    <t>Midgard 2000 by Nakamura</t>
  </si>
  <si>
    <t>Midgard 3000 by Nakamura</t>
  </si>
  <si>
    <t>Midgard 4000 by Nakamura</t>
  </si>
  <si>
    <t>Midgard 5000 by Nakamura</t>
  </si>
  <si>
    <t>Micron 800</t>
  </si>
  <si>
    <t>Mortal 2000</t>
  </si>
  <si>
    <t>Mortal 3000</t>
  </si>
  <si>
    <t>Mortal 4000</t>
  </si>
  <si>
    <t>MR33 6000</t>
  </si>
  <si>
    <t>MR55 2000</t>
  </si>
  <si>
    <t>Nathus 6000</t>
  </si>
  <si>
    <t>Nexus 2000</t>
  </si>
  <si>
    <t>Nexus 5000</t>
  </si>
  <si>
    <t>Nexus 6000</t>
  </si>
  <si>
    <t>Omega 5000</t>
  </si>
  <si>
    <t>PT 2000</t>
  </si>
  <si>
    <t>PT 3000</t>
  </si>
  <si>
    <t>PT 4000</t>
  </si>
  <si>
    <t>PT 5000</t>
  </si>
  <si>
    <t>PT 6000</t>
  </si>
  <si>
    <t>PT 7000</t>
  </si>
  <si>
    <t>Redx 4000</t>
  </si>
  <si>
    <t>Salkuta 3000</t>
  </si>
  <si>
    <t>Salkuta 4000</t>
  </si>
  <si>
    <t>Salkuta 5000</t>
  </si>
  <si>
    <t>Salkuta 6000</t>
  </si>
  <si>
    <t>Star Nexus 2000</t>
  </si>
  <si>
    <t>Star Nexus 3000</t>
  </si>
  <si>
    <t>Star Nexus 4000</t>
  </si>
  <si>
    <t>Star Nexus 5000</t>
  </si>
  <si>
    <t>Star Nexus 6000</t>
  </si>
  <si>
    <t>Stone 2000</t>
  </si>
  <si>
    <t>Stone 3000</t>
  </si>
  <si>
    <t>Stone 5000</t>
  </si>
  <si>
    <t>Supreme 6000</t>
  </si>
  <si>
    <t>Texas 1000</t>
  </si>
  <si>
    <t>Texas 2000</t>
  </si>
  <si>
    <t>Texas 3000</t>
  </si>
  <si>
    <t>Texas 4000</t>
  </si>
  <si>
    <t>Texas 5000</t>
  </si>
  <si>
    <t>Texas 6000</t>
  </si>
  <si>
    <t>Toro 2000</t>
  </si>
  <si>
    <t>Toro 4000</t>
  </si>
  <si>
    <t>Toro 5000</t>
  </si>
  <si>
    <t>Toro 6000</t>
  </si>
  <si>
    <t>Toro 8000</t>
  </si>
  <si>
    <t>TR 6000</t>
  </si>
  <si>
    <t>Ultra Light Milo Joker</t>
  </si>
  <si>
    <t>Vertix 4000</t>
  </si>
  <si>
    <t>Vertix 5000</t>
  </si>
  <si>
    <t>Alaris ALS 20</t>
  </si>
  <si>
    <t>Alaris ALS 30</t>
  </si>
  <si>
    <t>Alaris ALS 40</t>
  </si>
  <si>
    <t>Aria 20</t>
  </si>
  <si>
    <t>Aria 30</t>
  </si>
  <si>
    <t>Aria 40</t>
  </si>
  <si>
    <t>Aura 20</t>
  </si>
  <si>
    <t>Aura 30</t>
  </si>
  <si>
    <t>Aura 40</t>
  </si>
  <si>
    <t>Azores 4000</t>
  </si>
  <si>
    <t>Azores 5500</t>
  </si>
  <si>
    <t>Azores 6500</t>
  </si>
  <si>
    <t>Azores 9000</t>
  </si>
  <si>
    <t>Calynn CY 40</t>
  </si>
  <si>
    <t>Calynn CY 55</t>
  </si>
  <si>
    <t>Cascade CA 25</t>
  </si>
  <si>
    <t>Cascade CA 30</t>
  </si>
  <si>
    <t>Cascade CA 40</t>
  </si>
  <si>
    <t>Cedros CJ 65</t>
  </si>
  <si>
    <t>Ceymar C-10</t>
  </si>
  <si>
    <t>Ceymar C-25</t>
  </si>
  <si>
    <t>Ceymar C-30</t>
  </si>
  <si>
    <t>Ceymar C-40</t>
  </si>
  <si>
    <t>Ceymar C-55</t>
  </si>
  <si>
    <t>Ceymar C-65</t>
  </si>
  <si>
    <t>Custom Black CB 60</t>
  </si>
  <si>
    <t>Custom Spin SCP 40</t>
  </si>
  <si>
    <t>Custom Spin SCP 55</t>
  </si>
  <si>
    <t>Custom Spin SCP 65</t>
  </si>
  <si>
    <t>Epixor XT 20</t>
  </si>
  <si>
    <t>Epixor XT 40</t>
  </si>
  <si>
    <t>Fina Pro XP 25</t>
  </si>
  <si>
    <t>Fina Pro XP 55</t>
  </si>
  <si>
    <t>Fina Pro XP 65</t>
  </si>
  <si>
    <t>Ignite IT 10</t>
  </si>
  <si>
    <t>Inspira ISX-20</t>
  </si>
  <si>
    <t>Inspira ISX-30</t>
  </si>
  <si>
    <t>Inspira ISX-40</t>
  </si>
  <si>
    <t>Nitryx NX-25</t>
  </si>
  <si>
    <t>Nitryx NX-30</t>
  </si>
  <si>
    <t>Nitryx NX-40</t>
  </si>
  <si>
    <t>Nitryx NX-55</t>
  </si>
  <si>
    <t>Nitryx NX-65</t>
  </si>
  <si>
    <t>Pulzar PZ 10</t>
  </si>
  <si>
    <t>Pulzar PZ 30</t>
  </si>
  <si>
    <t>Pulzar PZ 40</t>
  </si>
  <si>
    <t>Revenger Pro 25</t>
  </si>
  <si>
    <t>Revenger Pro 30</t>
  </si>
  <si>
    <t>Revenger Pro 40</t>
  </si>
  <si>
    <t>Revenger Pro 65</t>
  </si>
  <si>
    <t>Revenger Pro 80</t>
  </si>
  <si>
    <t>Salina II 10000</t>
  </si>
  <si>
    <t>Atlas 1000</t>
  </si>
  <si>
    <t>Atlas 3000</t>
  </si>
  <si>
    <t>Atlas 5000</t>
  </si>
  <si>
    <t>Challenge 8000</t>
  </si>
  <si>
    <t>Challenge 9000</t>
  </si>
  <si>
    <t>Control 1000</t>
  </si>
  <si>
    <t>Control 2000</t>
  </si>
  <si>
    <t>Control 3000</t>
  </si>
  <si>
    <t>Control 4000</t>
  </si>
  <si>
    <t>Control 5000</t>
  </si>
  <si>
    <t>Control 6000</t>
  </si>
  <si>
    <t>Dragon Coast 8000</t>
  </si>
  <si>
    <t>Dragon Coast 9000</t>
  </si>
  <si>
    <t>Dragon Coast 10000</t>
  </si>
  <si>
    <t>Honnor 2000</t>
  </si>
  <si>
    <t>Honnor 3000</t>
  </si>
  <si>
    <t>Honnor 4000</t>
  </si>
  <si>
    <t>Honnor 5000</t>
  </si>
  <si>
    <t>Honnor 6000</t>
  </si>
  <si>
    <t>Netuno 1000</t>
  </si>
  <si>
    <t>Netuno 2000</t>
  </si>
  <si>
    <t>Netuno 3000</t>
  </si>
  <si>
    <t>Netuno 4000</t>
  </si>
  <si>
    <t>Netuno 5000</t>
  </si>
  <si>
    <t>Netuno 6000</t>
  </si>
  <si>
    <t>Purus 3000</t>
  </si>
  <si>
    <t>Purus 5000</t>
  </si>
  <si>
    <t>Purus 7000</t>
  </si>
  <si>
    <t>Saturno 1000</t>
  </si>
  <si>
    <t>Saturno 2000</t>
  </si>
  <si>
    <t>Saturno 3000</t>
  </si>
  <si>
    <t>Saturno 4000</t>
  </si>
  <si>
    <t>Saturno 5000</t>
  </si>
  <si>
    <t>Saturno 6000</t>
  </si>
  <si>
    <t>Shark 2000</t>
  </si>
  <si>
    <t>Shark 3000</t>
  </si>
  <si>
    <t>Shark 4000</t>
  </si>
  <si>
    <t>Shark 5000</t>
  </si>
  <si>
    <t>Shark 6000</t>
  </si>
  <si>
    <t>Shark 8000</t>
  </si>
  <si>
    <t>Shark 9000</t>
  </si>
  <si>
    <t>Targus 1000</t>
  </si>
  <si>
    <t>Targus 2000</t>
  </si>
  <si>
    <t>Targus 3000</t>
  </si>
  <si>
    <t>Targus 4000</t>
  </si>
  <si>
    <t>Targus 5000</t>
  </si>
  <si>
    <t>Targus 6000</t>
  </si>
  <si>
    <t>Truly 500</t>
  </si>
  <si>
    <t>Urano 2000</t>
  </si>
  <si>
    <t>Urano 3000</t>
  </si>
  <si>
    <t>Vizel 8000</t>
  </si>
  <si>
    <t>Aerlex 8000</t>
  </si>
  <si>
    <t>AX 1000 FB</t>
  </si>
  <si>
    <t>AX 2500 FB</t>
  </si>
  <si>
    <t>AX 4000 FB</t>
  </si>
  <si>
    <t>Catana 1000</t>
  </si>
  <si>
    <t>Catana 2500</t>
  </si>
  <si>
    <t>Catana 3000</t>
  </si>
  <si>
    <t>Catana 4000</t>
  </si>
  <si>
    <t>Cazna 2500</t>
  </si>
  <si>
    <t>Cazna 4000</t>
  </si>
  <si>
    <t>FX 2500</t>
  </si>
  <si>
    <t>FX 3000</t>
  </si>
  <si>
    <t>Hyperloop 2500</t>
  </si>
  <si>
    <t>Hyperloop 4000</t>
  </si>
  <si>
    <t>Hyperloop 6000</t>
  </si>
  <si>
    <t>IX 1000</t>
  </si>
  <si>
    <t>IX 2000</t>
  </si>
  <si>
    <t>Nasci 4000 XG</t>
  </si>
  <si>
    <t>Nasci 5000 XG</t>
  </si>
  <si>
    <t>Nexave 2500</t>
  </si>
  <si>
    <t>Nexave 3000</t>
  </si>
  <si>
    <t>Nexave 4000</t>
  </si>
  <si>
    <t>Nexave 6000</t>
  </si>
  <si>
    <t>Nexave 8000</t>
  </si>
  <si>
    <t>Sahara 500</t>
  </si>
  <si>
    <t>Sahara 1000</t>
  </si>
  <si>
    <t>Sahara 2500</t>
  </si>
  <si>
    <t>Sahara 3000</t>
  </si>
  <si>
    <t>Sahara 4000</t>
  </si>
  <si>
    <t>Saragosa 5000</t>
  </si>
  <si>
    <t>Saragosa 20000</t>
  </si>
  <si>
    <t>Saragosa 25000</t>
  </si>
  <si>
    <t>Sedona 500</t>
  </si>
  <si>
    <t>Sedona 2000</t>
  </si>
  <si>
    <t>Sedona 2500</t>
  </si>
  <si>
    <t>Sedona 3000</t>
  </si>
  <si>
    <t>Sedona 4000</t>
  </si>
  <si>
    <t>Sedona 5000</t>
  </si>
  <si>
    <t>Sedona 6000</t>
  </si>
  <si>
    <t>Sedona 8000</t>
  </si>
  <si>
    <t>Sienna 2500</t>
  </si>
  <si>
    <t>Sienna 4000</t>
  </si>
  <si>
    <t>Socorro 5000</t>
  </si>
  <si>
    <t>Solstace 2500</t>
  </si>
  <si>
    <t>Syncopate 2500</t>
  </si>
  <si>
    <t>Alpha 40</t>
  </si>
  <si>
    <t>Alpha 60</t>
  </si>
  <si>
    <t>Aquila</t>
  </si>
  <si>
    <t xml:space="preserve">Atheris </t>
  </si>
  <si>
    <t>Black Snake</t>
  </si>
  <si>
    <t>Coral</t>
  </si>
  <si>
    <t>Crotalus</t>
  </si>
  <si>
    <t>Fly Fenix 9/10</t>
  </si>
  <si>
    <t>Fly Montana 3/4</t>
  </si>
  <si>
    <t>Fly Montana 5/6</t>
  </si>
  <si>
    <t>Fly Montana 9/10</t>
  </si>
  <si>
    <t>Genesis Fly 6/8</t>
  </si>
  <si>
    <t>Tabela 03 -  Carretilhas</t>
  </si>
  <si>
    <t>Genesis Fly 8/9</t>
  </si>
  <si>
    <t>Harpia</t>
  </si>
  <si>
    <t>Juruena 6000</t>
  </si>
  <si>
    <t>Krait 10</t>
  </si>
  <si>
    <t>Naja</t>
  </si>
  <si>
    <t>Omega 25 MD</t>
  </si>
  <si>
    <t>Omega 30 MD</t>
  </si>
  <si>
    <t>Omega 40 MD</t>
  </si>
  <si>
    <t>Omega 60 MD</t>
  </si>
  <si>
    <t>Omega 80 MD</t>
  </si>
  <si>
    <t>Python</t>
  </si>
  <si>
    <t>Timber S</t>
  </si>
  <si>
    <t>Troia 20</t>
  </si>
  <si>
    <t>Alphas CT SV 70 SH</t>
  </si>
  <si>
    <t>Aird Coastal 100 HSA</t>
  </si>
  <si>
    <t>CA80</t>
  </si>
  <si>
    <t>CC80 HS Magforce</t>
  </si>
  <si>
    <t>CG80 HSL Magforce</t>
  </si>
  <si>
    <t>CR80 HS Magforce</t>
  </si>
  <si>
    <t>Exceler 100</t>
  </si>
  <si>
    <t>Fuego 100 XS</t>
  </si>
  <si>
    <t>Fuego CT 103</t>
  </si>
  <si>
    <t>Laguna 100 HSA</t>
  </si>
  <si>
    <t>Luna 300</t>
  </si>
  <si>
    <t>Lexa HD 400 XS</t>
  </si>
  <si>
    <t>Marine Power 3000</t>
  </si>
  <si>
    <t>Megaforce 100 THS</t>
  </si>
  <si>
    <t>Millionaire UTD 300</t>
  </si>
  <si>
    <t>New Z 200HL</t>
  </si>
  <si>
    <t>Pluton 200HL</t>
  </si>
  <si>
    <t>Seaborg 800 MJ</t>
  </si>
  <si>
    <t xml:space="preserve">Steez 103 </t>
  </si>
  <si>
    <t>T3 1016 SH</t>
  </si>
  <si>
    <t xml:space="preserve">Tatula 100 </t>
  </si>
  <si>
    <t>Tatula Typer R 100 XS</t>
  </si>
  <si>
    <t>Z 200 HS</t>
  </si>
  <si>
    <t>Zillion Coastal 100 HSA</t>
  </si>
  <si>
    <t>Zillion HD TW 1520</t>
  </si>
  <si>
    <t>Zillion SV TW 1016 XXHL</t>
  </si>
  <si>
    <t>Advance 100</t>
  </si>
  <si>
    <t>Black Max 20</t>
  </si>
  <si>
    <t>Black Max 30</t>
  </si>
  <si>
    <t>Black Max 50</t>
  </si>
  <si>
    <t>Brisa Big Game Super</t>
  </si>
  <si>
    <t>Brisa Big Game Power Shil</t>
  </si>
  <si>
    <t>Brisa GTO 8000</t>
  </si>
  <si>
    <t>Brisa GTO 11000</t>
  </si>
  <si>
    <t>Brisa Lite 4000</t>
  </si>
  <si>
    <t>Brisa Lite 8000</t>
  </si>
  <si>
    <t>Brisa Lite 11000</t>
  </si>
  <si>
    <t>Caster 200</t>
  </si>
  <si>
    <t>Caster Plus 400</t>
  </si>
  <si>
    <t>Caster Power 400</t>
  </si>
  <si>
    <t>Contender Ocean GTO</t>
  </si>
  <si>
    <t>Fierro 6000</t>
  </si>
  <si>
    <t>Katana GtS</t>
  </si>
  <si>
    <t>Liger GTS</t>
  </si>
  <si>
    <t>Lubina GTO</t>
  </si>
  <si>
    <t>Lubina GTS</t>
  </si>
  <si>
    <t>Magna 600</t>
  </si>
  <si>
    <t>Magna 5000</t>
  </si>
  <si>
    <t>Master EX 30</t>
  </si>
  <si>
    <t>Pacífica 400</t>
  </si>
  <si>
    <t>Saga Big Game</t>
  </si>
  <si>
    <t>Saga GTO 8000</t>
  </si>
  <si>
    <t>Titan Big Game</t>
  </si>
  <si>
    <t>Titan Big Game Fw2 Super</t>
  </si>
  <si>
    <t>Titan Big Game SW2</t>
  </si>
  <si>
    <t>Titan GTO 3000</t>
  </si>
  <si>
    <t>Titan GTO 6000</t>
  </si>
  <si>
    <t>Titan Pro 3000</t>
  </si>
  <si>
    <t>Titan Pro 6000</t>
  </si>
  <si>
    <t>Titan Pro 12000</t>
  </si>
  <si>
    <t>Venator GTS by Johnny Hoffmann</t>
  </si>
  <si>
    <t>Venator S</t>
  </si>
  <si>
    <t>Ventura VT 5</t>
  </si>
  <si>
    <t>Ventura VT 10</t>
  </si>
  <si>
    <t>Venza Big Game</t>
  </si>
  <si>
    <t>Venza GTO 7000</t>
  </si>
  <si>
    <t>Venza GTO 11000</t>
  </si>
  <si>
    <t>Asgard 11000 By Nakamura</t>
  </si>
  <si>
    <t>Brahva 7000</t>
  </si>
  <si>
    <t>Bronx 6000</t>
  </si>
  <si>
    <t>Bronx 10000</t>
  </si>
  <si>
    <t>Bronx 11000</t>
  </si>
  <si>
    <t>Chronos 4000/4001 By Nakamura</t>
  </si>
  <si>
    <t>Django 11000</t>
  </si>
  <si>
    <t>Fenrir 10000 by Nakamura</t>
  </si>
  <si>
    <t>Imperial Classical 40</t>
  </si>
  <si>
    <t>Imperial Classical 50</t>
  </si>
  <si>
    <t>Imperial Classical 60</t>
  </si>
  <si>
    <t>Inerita Bis 6000</t>
  </si>
  <si>
    <t>Loki 6000 by Nakamura</t>
  </si>
  <si>
    <t>Loki 10000 by Nakamura</t>
  </si>
  <si>
    <t>Midgard 12000 by Nakamura</t>
  </si>
  <si>
    <t>Montana 6000</t>
  </si>
  <si>
    <t>Montana 10000</t>
  </si>
  <si>
    <t>Naja 4000</t>
  </si>
  <si>
    <t>Naja 6000</t>
  </si>
  <si>
    <t>Naja 8000</t>
  </si>
  <si>
    <t>Naja 10000</t>
  </si>
  <si>
    <t>Ninja 9000</t>
  </si>
  <si>
    <t>P4 4000</t>
  </si>
  <si>
    <t>P7 7000</t>
  </si>
  <si>
    <t>Phantom Crystal 9000</t>
  </si>
  <si>
    <t>Rexton PW 10000</t>
  </si>
  <si>
    <t>Sentra 9000</t>
  </si>
  <si>
    <t>Sumax Akita 7000</t>
  </si>
  <si>
    <t>SW 10000 Big Game</t>
  </si>
  <si>
    <t>TNT 4000</t>
  </si>
  <si>
    <t>TNT 7000</t>
  </si>
  <si>
    <t>TNT 8000</t>
  </si>
  <si>
    <t>Classic Pro</t>
  </si>
  <si>
    <t>Accept 6000</t>
  </si>
  <si>
    <t>Accept 8000</t>
  </si>
  <si>
    <t>Accept 10000</t>
  </si>
  <si>
    <t>Lancer 5000</t>
  </si>
  <si>
    <t>Lancer 10000</t>
  </si>
  <si>
    <t>New Sole 150</t>
  </si>
  <si>
    <t>Sparta FX</t>
  </si>
  <si>
    <t>Sparta Mag</t>
  </si>
  <si>
    <t>Sparta Ocean</t>
  </si>
  <si>
    <t>STP 07</t>
  </si>
  <si>
    <t>Tracker 400</t>
  </si>
  <si>
    <t>Tracker 500</t>
  </si>
  <si>
    <t>Tracker 600</t>
  </si>
  <si>
    <t>Tracker 700</t>
  </si>
  <si>
    <t>Tracker 800</t>
  </si>
  <si>
    <t>Tracker 900</t>
  </si>
  <si>
    <t>Triton 6000</t>
  </si>
  <si>
    <t>Triton 10000</t>
  </si>
  <si>
    <t>Triton 11000</t>
  </si>
  <si>
    <t>Twister 6000</t>
  </si>
  <si>
    <t>Twister 8000</t>
  </si>
  <si>
    <t>Twister 10000</t>
  </si>
  <si>
    <t>Vizel 12000</t>
  </si>
  <si>
    <t>Aldebaran MGL HG</t>
  </si>
  <si>
    <t>Antares DC 100/101 HG</t>
  </si>
  <si>
    <t>Bantam MGL 150/151 HG</t>
  </si>
  <si>
    <t>Bass One XT</t>
  </si>
  <si>
    <t>Caenan 150/151 HG</t>
  </si>
  <si>
    <t>Caius 200</t>
  </si>
  <si>
    <t>Calcutta 400</t>
  </si>
  <si>
    <t>Calcutta 700B</t>
  </si>
  <si>
    <t>Calcutta 800F</t>
  </si>
  <si>
    <t>Calcutta Conquest 101</t>
  </si>
  <si>
    <t>Cardiff 300/301</t>
  </si>
  <si>
    <t>Casitas 100/101 HG</t>
  </si>
  <si>
    <t>Casitas 150/151 HG</t>
  </si>
  <si>
    <t>Citica 200 HG</t>
  </si>
  <si>
    <t>Corvalus 300/301</t>
  </si>
  <si>
    <t>Corvalus 400/401</t>
  </si>
  <si>
    <t>Curado 70/71 XG</t>
  </si>
  <si>
    <t>Curado 150/151 XG</t>
  </si>
  <si>
    <t>Engetsu BB</t>
  </si>
  <si>
    <t>Grappler BB 200 HG</t>
  </si>
  <si>
    <t>Ocea Jigger 1501HG</t>
  </si>
  <si>
    <t>Scorpion 70/71 HG XG</t>
  </si>
  <si>
    <t>Scorpion 100 HG</t>
  </si>
  <si>
    <t>Scorpion 150/151 XG</t>
  </si>
  <si>
    <t>Scorpion 200/201 HG</t>
  </si>
  <si>
    <t>SLX DC 150/151 XG</t>
  </si>
  <si>
    <t>Tekota 300</t>
  </si>
  <si>
    <t>Tekota 500</t>
  </si>
  <si>
    <t>Tekota 600</t>
  </si>
  <si>
    <t>Tekota 700</t>
  </si>
  <si>
    <t>Tekota 800</t>
  </si>
  <si>
    <t>Tranx 200/201 HG</t>
  </si>
  <si>
    <t>Tranx 300/301 HG</t>
  </si>
  <si>
    <t xml:space="preserve">Tranx 400 </t>
  </si>
  <si>
    <t>Tranx 500HG</t>
  </si>
  <si>
    <t>Triton 200</t>
  </si>
  <si>
    <t>14.1</t>
  </si>
  <si>
    <t>14.2</t>
  </si>
  <si>
    <t>Arpão (lança)</t>
  </si>
  <si>
    <t>Decreto Estadual Nº 47.383, de 02 de Março de 2018</t>
  </si>
  <si>
    <t>Estabelece normas para licenciamento ambiental, tipifica e classifica infrações às normas de proteção ao meio
ambiente e aos recursos hídricos e estabelece procedimentos administrativos de fiscalização e aplicação</t>
  </si>
  <si>
    <t>das 
penalidades.</t>
  </si>
  <si>
    <t>Link para acesso</t>
  </si>
  <si>
    <t>Resolução Seplag nº 37, de 09 de Julho de 2010</t>
  </si>
  <si>
    <t xml:space="preserve">Estabelece normas e procedimentos para a reavaliação, o reaproveitamento, a movimentação, a alienação e outras formas de desfazimento de materiais permanentes e de consumo no âmbito da Administração </t>
  </si>
  <si>
    <t>Direta, Autárquica e Fundacional do Poder Executivo do Estado de Minas Gerais.</t>
  </si>
  <si>
    <t>Portaria IEF Nº 159 DE 11/10/2012</t>
  </si>
  <si>
    <t xml:space="preserve">Dispõe sobre os parâmetros de conversão de medidas de volume de produtos e subprodutos florestais de origem plantada nos gêneros eucaliptus epinus, no Estado de Minas Gerais. </t>
  </si>
  <si>
    <t>Portaria IEF N° 125, de 23 de Novembro  de 2020</t>
  </si>
  <si>
    <t>Dispõe sobre o registro obrigatório e a renovação do cadastro de pessoas físicas e jurídicas que exerçam atividades relativas à flora, e que comercializem, portem ou utilizem motosserras no Estado de Minas Gerais.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</si>
</sst>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R$&quot;\ #,##0.00;[Red]\-&quot;R$&quot;\ #,##0.00"/>
    <numFmt numFmtId="44" formatCode="_-&quot;R$&quot;\ * #,##0.00_-;\-&quot;R$&quot;\ * #,##0.00_-;_-&quot;R$&quot;\ * &quot;-&quot;??_-;_-@_-"/>
    <numFmt numFmtId="43" formatCode="_-* #,##0.00_-;\-* #,##0.00_-;_-* &quot;-&quot;??_-;_-@_-"/>
    <numFmt numFmtId="164" formatCode="&quot;R$&quot;\ #,##0.00"/>
    <numFmt numFmtId="165" formatCode="&quot;R$&quot;\ #,##0.00;[Red]&quot;R$&quot;\ #,##0.00"/>
    <numFmt numFmtId="166" formatCode="0.00;[Red]0.00"/>
    <numFmt numFmtId="167" formatCode="&quot;R$&quot;\ #,##0.0000;[Red]&quot;R$&quot;\ #,##0.0000"/>
    <numFmt numFmtId="168" formatCode="[$€-2]\ #,##0.00;[Red]\-[$€-2]\ #,##0.00"/>
  </numFmts>
  <fonts count="42">
    <font>
      <sz val="11"/>
      <color theme="1"/>
      <name val="Calibri"/>
      <family val="2"/>
      <scheme val="minor"/>
    </font>
    <font>
      <sz val="11"/>
      <color theme="1"/>
      <name val="Calibri"/>
      <family val="2"/>
      <scheme val="minor"/>
    </font>
    <font>
      <sz val="10"/>
      <name val="Arial"/>
      <family val="2"/>
    </font>
    <font>
      <u/>
      <sz val="10"/>
      <color theme="10"/>
      <name val="Arial"/>
      <family val="2"/>
    </font>
    <font>
      <sz val="12"/>
      <color theme="1"/>
      <name val="Calibri"/>
      <family val="2"/>
      <scheme val="minor"/>
    </font>
    <font>
      <u/>
      <sz val="11"/>
      <color theme="10"/>
      <name val="Calibri"/>
      <family val="2"/>
      <scheme val="minor"/>
    </font>
    <font>
      <b/>
      <sz val="11"/>
      <color theme="1"/>
      <name val="Calibri"/>
      <family val="2"/>
      <scheme val="minor"/>
    </font>
    <font>
      <sz val="11"/>
      <name val="Calibri"/>
      <family val="2"/>
      <scheme val="minor"/>
    </font>
    <font>
      <sz val="11"/>
      <color rgb="FFFF0000"/>
      <name val="Calibri"/>
      <family val="2"/>
      <scheme val="minor"/>
    </font>
    <font>
      <b/>
      <sz val="12"/>
      <color theme="1"/>
      <name val="Calibri"/>
      <family val="2"/>
      <scheme val="minor"/>
    </font>
    <font>
      <b/>
      <sz val="11"/>
      <color theme="10"/>
      <name val="Calibri"/>
      <family val="2"/>
      <scheme val="minor"/>
    </font>
    <font>
      <strike/>
      <sz val="11"/>
      <color theme="1"/>
      <name val="Calibri"/>
      <family val="2"/>
      <scheme val="minor"/>
    </font>
    <font>
      <b/>
      <sz val="11"/>
      <color rgb="FFFF0000"/>
      <name val="Calibri"/>
      <family val="2"/>
      <scheme val="minor"/>
    </font>
    <font>
      <b/>
      <sz val="11"/>
      <name val="Calibri"/>
      <family val="2"/>
      <scheme val="minor"/>
    </font>
    <font>
      <b/>
      <sz val="11"/>
      <color rgb="FF7030A0"/>
      <name val="Calibri"/>
      <family val="2"/>
      <scheme val="minor"/>
    </font>
    <font>
      <b/>
      <i/>
      <sz val="11"/>
      <color theme="1"/>
      <name val="Calibri"/>
      <family val="2"/>
      <scheme val="minor"/>
    </font>
    <font>
      <b/>
      <sz val="12"/>
      <color theme="0"/>
      <name val="Calibri"/>
      <family val="2"/>
      <scheme val="minor"/>
    </font>
    <font>
      <b/>
      <sz val="11"/>
      <color theme="0"/>
      <name val="Calibri"/>
      <family val="2"/>
      <scheme val="minor"/>
    </font>
    <font>
      <sz val="11"/>
      <color theme="0"/>
      <name val="Calibri"/>
      <family val="2"/>
      <scheme val="minor"/>
    </font>
    <font>
      <strike/>
      <u/>
      <sz val="11"/>
      <color rgb="FFFF0000"/>
      <name val="Calibri"/>
      <family val="2"/>
      <scheme val="minor"/>
    </font>
    <font>
      <b/>
      <sz val="12"/>
      <name val="Calibri"/>
      <family val="2"/>
      <scheme val="minor"/>
    </font>
    <font>
      <strike/>
      <sz val="11"/>
      <name val="Calibri"/>
      <family val="2"/>
      <scheme val="minor"/>
    </font>
    <font>
      <strike/>
      <sz val="11"/>
      <color rgb="FFFF0000"/>
      <name val="Calibri"/>
      <family val="2"/>
      <scheme val="minor"/>
    </font>
    <font>
      <b/>
      <strike/>
      <sz val="11"/>
      <color rgb="FFFF0000"/>
      <name val="Calibri"/>
      <family val="2"/>
      <scheme val="minor"/>
    </font>
    <font>
      <sz val="11"/>
      <color rgb="FFC00000"/>
      <name val="Calibri"/>
      <family val="2"/>
      <scheme val="minor"/>
    </font>
    <font>
      <b/>
      <sz val="11"/>
      <color rgb="FFC00000"/>
      <name val="Calibri"/>
      <family val="2"/>
      <scheme val="minor"/>
    </font>
    <font>
      <b/>
      <sz val="13"/>
      <color theme="1"/>
      <name val="Calibri"/>
      <family val="2"/>
      <scheme val="minor"/>
    </font>
    <font>
      <sz val="13"/>
      <color theme="1"/>
      <name val="Calibri"/>
      <family val="2"/>
      <scheme val="minor"/>
    </font>
    <font>
      <b/>
      <sz val="13"/>
      <color rgb="FF444444"/>
      <name val="Open Sans"/>
      <family val="2"/>
    </font>
    <font>
      <b/>
      <sz val="12"/>
      <color rgb="FFFFFF00"/>
      <name val="Calibri"/>
      <family val="2"/>
      <scheme val="minor"/>
    </font>
    <font>
      <b/>
      <i/>
      <u/>
      <sz val="11"/>
      <color rgb="FFFFFF00"/>
      <name val="Calibri"/>
      <family val="2"/>
      <scheme val="minor"/>
    </font>
    <font>
      <b/>
      <sz val="11"/>
      <color rgb="FFFFFF00"/>
      <name val="Calibri"/>
      <family val="2"/>
      <scheme val="minor"/>
    </font>
    <font>
      <sz val="11"/>
      <color theme="1"/>
      <name val="Arial"/>
      <family val="2"/>
    </font>
    <font>
      <sz val="9"/>
      <color theme="1"/>
      <name val="Arial"/>
      <family val="2"/>
    </font>
    <font>
      <b/>
      <sz val="11"/>
      <color theme="1"/>
      <name val="Arial"/>
      <family val="2"/>
    </font>
    <font>
      <sz val="12"/>
      <color rgb="FF212529"/>
      <name val="Segoe UI"/>
      <family val="2"/>
    </font>
    <font>
      <u/>
      <sz val="11"/>
      <color theme="1"/>
      <name val="Calibri"/>
      <family val="2"/>
      <scheme val="minor"/>
    </font>
    <font>
      <sz val="11"/>
      <color rgb="FF7030A0"/>
      <name val="Calibri"/>
      <family val="2"/>
      <scheme val="minor"/>
    </font>
    <font>
      <sz val="11"/>
      <color rgb="FF0070C0"/>
      <name val="Calibri"/>
      <family val="2"/>
      <scheme val="minor"/>
    </font>
    <font>
      <sz val="8"/>
      <color indexed="8"/>
      <name val="Calibri"/>
      <family val="2"/>
    </font>
    <font>
      <sz val="11"/>
      <color rgb="FF000000"/>
      <name val="Calibri"/>
      <family val="2"/>
      <scheme val="minor"/>
    </font>
    <font>
      <i/>
      <sz val="10"/>
      <color rgb="FF333333"/>
      <name val="Open Sans"/>
      <family val="2"/>
    </font>
  </fonts>
  <fills count="56">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FFC9C9"/>
        <bgColor indexed="64"/>
      </patternFill>
    </fill>
    <fill>
      <patternFill patternType="solid">
        <fgColor rgb="FFD3FFC5"/>
        <bgColor indexed="64"/>
      </patternFill>
    </fill>
    <fill>
      <patternFill patternType="solid">
        <fgColor rgb="FFB4F5FE"/>
        <bgColor indexed="64"/>
      </patternFill>
    </fill>
    <fill>
      <patternFill patternType="solid">
        <fgColor rgb="FFFFE8B9"/>
        <bgColor indexed="64"/>
      </patternFill>
    </fill>
    <fill>
      <patternFill patternType="solid">
        <fgColor rgb="FFA7FFFF"/>
        <bgColor indexed="64"/>
      </patternFill>
    </fill>
    <fill>
      <patternFill patternType="solid">
        <fgColor rgb="FFFFD1FF"/>
        <bgColor indexed="64"/>
      </patternFill>
    </fill>
    <fill>
      <patternFill patternType="solid">
        <fgColor rgb="FFEAFFDB"/>
        <bgColor indexed="64"/>
      </patternFill>
    </fill>
    <fill>
      <patternFill patternType="solid">
        <fgColor rgb="FFFFEED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0070C0"/>
        <bgColor indexed="64"/>
      </patternFill>
    </fill>
    <fill>
      <patternFill patternType="solid">
        <fgColor theme="0" tint="-0.14999847407452621"/>
        <bgColor indexed="64"/>
      </patternFill>
    </fill>
    <fill>
      <patternFill patternType="solid">
        <fgColor rgb="FFD5FFEF"/>
        <bgColor indexed="64"/>
      </patternFill>
    </fill>
    <fill>
      <patternFill patternType="solid">
        <fgColor rgb="FFFFC000"/>
        <bgColor indexed="64"/>
      </patternFill>
    </fill>
    <fill>
      <patternFill patternType="solid">
        <fgColor rgb="FFFFA7A7"/>
        <bgColor indexed="64"/>
      </patternFill>
    </fill>
    <fill>
      <patternFill patternType="solid">
        <fgColor rgb="FFFFE5E5"/>
        <bgColor indexed="64"/>
      </patternFill>
    </fill>
    <fill>
      <patternFill patternType="solid">
        <fgColor rgb="FF92D050"/>
        <bgColor indexed="64"/>
      </patternFill>
    </fill>
    <fill>
      <patternFill patternType="solid">
        <fgColor rgb="FFFFFF00"/>
        <bgColor indexed="64"/>
      </patternFill>
    </fill>
    <fill>
      <patternFill patternType="solid">
        <fgColor rgb="FF7030A0"/>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7" tint="-0.499984740745262"/>
        <bgColor indexed="64"/>
      </patternFill>
    </fill>
    <fill>
      <patternFill patternType="solid">
        <fgColor rgb="FFFFFFA3"/>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theme="1"/>
        <bgColor indexed="64"/>
      </patternFill>
    </fill>
    <fill>
      <patternFill patternType="solid">
        <fgColor theme="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2" tint="-0.249977111117893"/>
        <bgColor indexed="64"/>
      </patternFill>
    </fill>
    <fill>
      <patternFill patternType="solid">
        <fgColor theme="7"/>
        <bgColor indexed="64"/>
      </patternFill>
    </fill>
    <fill>
      <patternFill patternType="solid">
        <fgColor theme="5" tint="-0.249977111117893"/>
        <bgColor indexed="64"/>
      </patternFill>
    </fill>
    <fill>
      <patternFill patternType="solid">
        <fgColor theme="1" tint="4.9989318521683403E-2"/>
        <bgColor indexed="64"/>
      </patternFill>
    </fill>
    <fill>
      <patternFill patternType="solid">
        <fgColor theme="4"/>
        <bgColor indexed="64"/>
      </patternFill>
    </fill>
    <fill>
      <patternFill patternType="solid">
        <fgColor theme="4" tint="-0.499984740745262"/>
        <bgColor indexed="64"/>
      </patternFill>
    </fill>
    <fill>
      <patternFill patternType="solid">
        <fgColor theme="9" tint="-0.499984740745262"/>
        <bgColor indexed="64"/>
      </patternFill>
    </fill>
    <fill>
      <patternFill patternType="solid">
        <fgColor theme="0" tint="-0.34998626667073579"/>
        <bgColor indexed="64"/>
      </patternFill>
    </fill>
    <fill>
      <patternFill patternType="solid">
        <fgColor theme="2" tint="-0.499984740745262"/>
        <bgColor indexed="64"/>
      </patternFill>
    </fill>
    <fill>
      <patternFill patternType="solid">
        <fgColor rgb="FFE5F5FF"/>
        <bgColor indexed="64"/>
      </patternFill>
    </fill>
    <fill>
      <patternFill patternType="solid">
        <fgColor rgb="FF002060"/>
        <bgColor indexed="64"/>
      </patternFill>
    </fill>
    <fill>
      <patternFill patternType="solid">
        <fgColor theme="2" tint="-9.9978637043366805E-2"/>
        <bgColor indexed="64"/>
      </patternFill>
    </fill>
    <fill>
      <patternFill patternType="solid">
        <fgColor rgb="FFC6FEBE"/>
        <bgColor indexed="64"/>
      </patternFill>
    </fill>
    <fill>
      <patternFill patternType="solid">
        <fgColor rgb="FFF7FBFF"/>
        <bgColor indexed="64"/>
      </patternFill>
    </fill>
  </fills>
  <borders count="4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theme="0"/>
      </left>
      <right/>
      <top style="hair">
        <color theme="0"/>
      </top>
      <bottom style="hair">
        <color theme="0"/>
      </bottom>
      <diagonal/>
    </border>
    <border>
      <left style="hair">
        <color theme="0"/>
      </left>
      <right style="hair">
        <color theme="0"/>
      </right>
      <top style="hair">
        <color theme="0"/>
      </top>
      <bottom/>
      <diagonal/>
    </border>
    <border>
      <left style="hair">
        <color theme="0"/>
      </left>
      <right style="hair">
        <color theme="0"/>
      </right>
      <top/>
      <bottom style="hair">
        <color theme="0"/>
      </bottom>
      <diagonal/>
    </border>
    <border>
      <left/>
      <right style="hair">
        <color theme="0"/>
      </right>
      <top style="hair">
        <color theme="0"/>
      </top>
      <bottom/>
      <diagonal/>
    </border>
    <border>
      <left style="hair">
        <color theme="0"/>
      </left>
      <right/>
      <top/>
      <bottom style="hair">
        <color theme="0"/>
      </bottom>
      <diagonal/>
    </border>
    <border>
      <left/>
      <right style="hair">
        <color theme="0"/>
      </right>
      <top style="hair">
        <color theme="0"/>
      </top>
      <bottom style="hair">
        <color theme="0"/>
      </bottom>
      <diagonal/>
    </border>
    <border>
      <left style="hair">
        <color theme="0"/>
      </left>
      <right style="hair">
        <color theme="0"/>
      </right>
      <top/>
      <bottom/>
      <diagonal/>
    </border>
    <border>
      <left style="hair">
        <color theme="0"/>
      </left>
      <right/>
      <top/>
      <bottom/>
      <diagonal/>
    </border>
    <border>
      <left/>
      <right style="hair">
        <color theme="0"/>
      </right>
      <top/>
      <bottom style="hair">
        <color theme="0"/>
      </bottom>
      <diagonal/>
    </border>
    <border>
      <left/>
      <right style="hair">
        <color theme="0"/>
      </right>
      <top/>
      <bottom/>
      <diagonal/>
    </border>
    <border>
      <left style="hair">
        <color theme="0"/>
      </left>
      <right/>
      <top style="hair">
        <color theme="0"/>
      </top>
      <bottom/>
      <diagonal/>
    </border>
    <border>
      <left/>
      <right/>
      <top style="hair">
        <color theme="0"/>
      </top>
      <bottom style="hair">
        <color theme="0"/>
      </bottom>
      <diagonal/>
    </border>
    <border>
      <left/>
      <right/>
      <top style="hair">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bottom style="hair">
        <color theme="0"/>
      </bottom>
      <diagonal/>
    </border>
    <border>
      <left style="hair">
        <color theme="0"/>
      </left>
      <right style="hair">
        <color theme="0"/>
      </right>
      <top style="hair">
        <color theme="0"/>
      </top>
      <bottom style="hair">
        <color theme="0"/>
      </bottom>
      <diagonal/>
    </border>
    <border>
      <left/>
      <right style="thin">
        <color theme="0"/>
      </right>
      <top/>
      <bottom style="thin">
        <color theme="0"/>
      </bottom>
      <diagonal/>
    </border>
  </borders>
  <cellStyleXfs count="6">
    <xf numFmtId="0" fontId="0" fillId="0" borderId="0"/>
    <xf numFmtId="43" fontId="1" fillId="0" borderId="0" applyFont="0" applyFill="0" applyBorder="0" applyAlignment="0" applyProtection="0"/>
    <xf numFmtId="0" fontId="2" fillId="0" borderId="0"/>
    <xf numFmtId="0" fontId="3" fillId="0" borderId="0" applyNumberFormat="0" applyFill="0" applyBorder="0" applyAlignment="0" applyProtection="0"/>
    <xf numFmtId="0" fontId="5" fillId="0" borderId="0" applyNumberFormat="0" applyFill="0" applyBorder="0" applyAlignment="0" applyProtection="0"/>
    <xf numFmtId="43" fontId="1" fillId="0" borderId="0" applyFont="0" applyFill="0" applyBorder="0" applyAlignment="0" applyProtection="0"/>
  </cellStyleXfs>
  <cellXfs count="1138">
    <xf numFmtId="0" fontId="0" fillId="0" borderId="0" xfId="0"/>
    <xf numFmtId="0" fontId="0" fillId="0" borderId="0" xfId="0" applyAlignment="1">
      <alignment horizontal="center"/>
    </xf>
    <xf numFmtId="0" fontId="0" fillId="3" borderId="4" xfId="0" applyFill="1" applyBorder="1"/>
    <xf numFmtId="0" fontId="0" fillId="3" borderId="0" xfId="0" applyFill="1"/>
    <xf numFmtId="0" fontId="0" fillId="2" borderId="0" xfId="0" applyFill="1" applyAlignment="1">
      <alignment horizontal="center" vertical="center"/>
    </xf>
    <xf numFmtId="0" fontId="0" fillId="3" borderId="4" xfId="0" applyFill="1" applyBorder="1" applyAlignment="1">
      <alignment horizontal="center" vertical="center"/>
    </xf>
    <xf numFmtId="0" fontId="0" fillId="3" borderId="5" xfId="0" applyFill="1" applyBorder="1" applyAlignment="1">
      <alignment horizontal="center" vertical="center"/>
    </xf>
    <xf numFmtId="0" fontId="0" fillId="3" borderId="6" xfId="0" applyFill="1" applyBorder="1"/>
    <xf numFmtId="0" fontId="0" fillId="3" borderId="7" xfId="0" applyFill="1" applyBorder="1"/>
    <xf numFmtId="0" fontId="0" fillId="3" borderId="8" xfId="0" applyFill="1" applyBorder="1"/>
    <xf numFmtId="0" fontId="5" fillId="0" borderId="0" xfId="4" applyBorder="1" applyAlignment="1">
      <alignment horizontal="center" vertical="center"/>
    </xf>
    <xf numFmtId="164" fontId="0" fillId="0" borderId="0" xfId="0" applyNumberFormat="1" applyAlignment="1">
      <alignment horizontal="center" vertical="center"/>
    </xf>
    <xf numFmtId="164" fontId="6" fillId="0" borderId="0" xfId="0" applyNumberFormat="1" applyFont="1" applyAlignment="1">
      <alignment horizontal="center" vertical="center"/>
    </xf>
    <xf numFmtId="0" fontId="5" fillId="0" borderId="0" xfId="4" applyBorder="1" applyAlignment="1">
      <alignment horizontal="center"/>
    </xf>
    <xf numFmtId="0" fontId="0" fillId="0" borderId="0" xfId="0" applyAlignment="1">
      <alignment horizontal="center" vertical="center"/>
    </xf>
    <xf numFmtId="0" fontId="0" fillId="0" borderId="4" xfId="0" applyBorder="1" applyAlignment="1">
      <alignment horizontal="center" vertical="center"/>
    </xf>
    <xf numFmtId="0" fontId="6" fillId="0" borderId="4" xfId="0" applyFont="1" applyBorder="1" applyAlignment="1">
      <alignment horizontal="center" vertical="center" wrapText="1"/>
    </xf>
    <xf numFmtId="0" fontId="0" fillId="0" borderId="9" xfId="0" applyBorder="1"/>
    <xf numFmtId="164" fontId="0" fillId="0" borderId="9" xfId="0" applyNumberFormat="1" applyBorder="1" applyAlignment="1">
      <alignment horizontal="center" vertical="center" wrapText="1"/>
    </xf>
    <xf numFmtId="164" fontId="6" fillId="0" borderId="9" xfId="0" applyNumberFormat="1" applyFont="1" applyBorder="1" applyAlignment="1">
      <alignment horizontal="center" vertical="center"/>
    </xf>
    <xf numFmtId="0" fontId="0" fillId="0" borderId="9" xfId="0" applyBorder="1" applyAlignment="1">
      <alignment horizontal="center" vertical="center"/>
    </xf>
    <xf numFmtId="164" fontId="0" fillId="0" borderId="9" xfId="0" applyNumberFormat="1" applyBorder="1" applyAlignment="1">
      <alignment horizontal="center" vertical="center"/>
    </xf>
    <xf numFmtId="0" fontId="0" fillId="0" borderId="9" xfId="0" applyBorder="1" applyAlignment="1">
      <alignment horizontal="center" vertical="center" wrapText="1"/>
    </xf>
    <xf numFmtId="0" fontId="5" fillId="0" borderId="9" xfId="4" applyBorder="1" applyAlignment="1">
      <alignment horizontal="center" vertical="center"/>
    </xf>
    <xf numFmtId="0" fontId="6" fillId="0" borderId="0" xfId="0" applyFont="1" applyAlignment="1">
      <alignment vertical="center"/>
    </xf>
    <xf numFmtId="0" fontId="6" fillId="0" borderId="9" xfId="0" applyFont="1" applyBorder="1" applyAlignment="1">
      <alignment horizontal="center" vertical="center" wrapText="1"/>
    </xf>
    <xf numFmtId="0" fontId="7" fillId="0" borderId="0" xfId="0" applyFont="1"/>
    <xf numFmtId="0" fontId="0" fillId="4" borderId="9" xfId="0" applyFill="1" applyBorder="1"/>
    <xf numFmtId="0" fontId="0" fillId="4" borderId="9" xfId="0" applyFill="1" applyBorder="1" applyAlignment="1">
      <alignment horizontal="center" vertical="center"/>
    </xf>
    <xf numFmtId="4" fontId="0" fillId="4" borderId="9" xfId="0" applyNumberFormat="1" applyFill="1" applyBorder="1" applyAlignment="1">
      <alignment horizontal="center" vertical="center"/>
    </xf>
    <xf numFmtId="0" fontId="6" fillId="4" borderId="9" xfId="0" applyFont="1" applyFill="1" applyBorder="1" applyAlignment="1">
      <alignment horizontal="center" vertical="center"/>
    </xf>
    <xf numFmtId="0" fontId="7" fillId="4" borderId="9" xfId="0" applyFont="1" applyFill="1" applyBorder="1" applyAlignment="1">
      <alignment horizontal="center" vertical="center"/>
    </xf>
    <xf numFmtId="4" fontId="7" fillId="4" borderId="9" xfId="0" applyNumberFormat="1" applyFont="1" applyFill="1" applyBorder="1" applyAlignment="1">
      <alignment horizontal="center" vertical="center"/>
    </xf>
    <xf numFmtId="4" fontId="8" fillId="4" borderId="9" xfId="0" applyNumberFormat="1" applyFont="1" applyFill="1" applyBorder="1" applyAlignment="1">
      <alignment horizontal="center" vertical="center"/>
    </xf>
    <xf numFmtId="0" fontId="6" fillId="2" borderId="9" xfId="0" applyFont="1" applyFill="1" applyBorder="1" applyAlignment="1">
      <alignment horizontal="center" vertical="center"/>
    </xf>
    <xf numFmtId="0" fontId="0" fillId="2" borderId="9" xfId="0" applyFill="1" applyBorder="1" applyAlignment="1">
      <alignment horizontal="center" vertical="center"/>
    </xf>
    <xf numFmtId="4" fontId="0" fillId="2" borderId="9" xfId="0" applyNumberFormat="1" applyFill="1" applyBorder="1" applyAlignment="1">
      <alignment horizontal="center" vertical="center"/>
    </xf>
    <xf numFmtId="0" fontId="0" fillId="2" borderId="9" xfId="0" applyFill="1" applyBorder="1"/>
    <xf numFmtId="0" fontId="7" fillId="2" borderId="9" xfId="0" applyFont="1" applyFill="1" applyBorder="1" applyAlignment="1">
      <alignment horizontal="center" vertical="center"/>
    </xf>
    <xf numFmtId="4" fontId="7" fillId="2" borderId="9" xfId="0" applyNumberFormat="1" applyFont="1" applyFill="1" applyBorder="1" applyAlignment="1">
      <alignment horizontal="center" vertical="center"/>
    </xf>
    <xf numFmtId="0" fontId="6" fillId="4" borderId="9" xfId="0" applyFont="1" applyFill="1" applyBorder="1"/>
    <xf numFmtId="4" fontId="0" fillId="5" borderId="9" xfId="0" applyNumberFormat="1" applyFill="1" applyBorder="1" applyAlignment="1">
      <alignment horizontal="center" vertical="center"/>
    </xf>
    <xf numFmtId="0" fontId="6" fillId="5" borderId="9" xfId="0" applyFont="1" applyFill="1" applyBorder="1" applyAlignment="1">
      <alignment horizontal="center" vertical="center"/>
    </xf>
    <xf numFmtId="0" fontId="0" fillId="5" borderId="9" xfId="0" applyFill="1" applyBorder="1" applyAlignment="1">
      <alignment horizontal="center" vertical="center"/>
    </xf>
    <xf numFmtId="0" fontId="0" fillId="5" borderId="9" xfId="0" applyFill="1" applyBorder="1"/>
    <xf numFmtId="0" fontId="6" fillId="6" borderId="9" xfId="0" applyFont="1" applyFill="1" applyBorder="1" applyAlignment="1">
      <alignment horizontal="center" vertical="center"/>
    </xf>
    <xf numFmtId="0" fontId="0" fillId="6" borderId="9" xfId="0" applyFill="1" applyBorder="1" applyAlignment="1">
      <alignment horizontal="center" vertical="center"/>
    </xf>
    <xf numFmtId="4" fontId="0" fillId="6" borderId="9" xfId="0" applyNumberFormat="1" applyFill="1" applyBorder="1" applyAlignment="1">
      <alignment horizontal="center" vertical="center"/>
    </xf>
    <xf numFmtId="0" fontId="0" fillId="6" borderId="9" xfId="0" applyFill="1" applyBorder="1"/>
    <xf numFmtId="0" fontId="6" fillId="7" borderId="9" xfId="0" applyFont="1" applyFill="1" applyBorder="1" applyAlignment="1">
      <alignment horizontal="center" vertical="center"/>
    </xf>
    <xf numFmtId="0" fontId="0" fillId="7" borderId="9" xfId="0" applyFill="1" applyBorder="1" applyAlignment="1">
      <alignment horizontal="center" vertical="center"/>
    </xf>
    <xf numFmtId="4" fontId="0" fillId="7" borderId="9" xfId="0" applyNumberFormat="1" applyFill="1" applyBorder="1" applyAlignment="1">
      <alignment horizontal="center" vertical="center"/>
    </xf>
    <xf numFmtId="0" fontId="0" fillId="7" borderId="9" xfId="0" applyFill="1" applyBorder="1"/>
    <xf numFmtId="0" fontId="6" fillId="8" borderId="9" xfId="0" applyFont="1" applyFill="1" applyBorder="1" applyAlignment="1">
      <alignment horizontal="center" vertical="center"/>
    </xf>
    <xf numFmtId="0" fontId="0" fillId="8" borderId="9" xfId="0" applyFill="1" applyBorder="1" applyAlignment="1">
      <alignment horizontal="center" vertical="center"/>
    </xf>
    <xf numFmtId="4" fontId="0" fillId="8" borderId="9" xfId="0" applyNumberFormat="1" applyFill="1" applyBorder="1" applyAlignment="1">
      <alignment horizontal="center" vertical="center"/>
    </xf>
    <xf numFmtId="4" fontId="8" fillId="8" borderId="9" xfId="0" applyNumberFormat="1" applyFont="1" applyFill="1" applyBorder="1" applyAlignment="1">
      <alignment horizontal="center" vertical="center"/>
    </xf>
    <xf numFmtId="0" fontId="6" fillId="2" borderId="9" xfId="0" applyFont="1" applyFill="1" applyBorder="1"/>
    <xf numFmtId="0" fontId="6" fillId="9" borderId="9" xfId="0" applyFont="1" applyFill="1" applyBorder="1" applyAlignment="1">
      <alignment horizontal="center" vertical="center"/>
    </xf>
    <xf numFmtId="0" fontId="0" fillId="9" borderId="9" xfId="0" applyFill="1" applyBorder="1" applyAlignment="1">
      <alignment horizontal="center" vertical="center"/>
    </xf>
    <xf numFmtId="4" fontId="0" fillId="9" borderId="9" xfId="0" applyNumberFormat="1" applyFill="1" applyBorder="1" applyAlignment="1">
      <alignment horizontal="center" vertical="center"/>
    </xf>
    <xf numFmtId="0" fontId="0" fillId="9" borderId="9" xfId="0" applyFill="1" applyBorder="1"/>
    <xf numFmtId="0" fontId="6" fillId="10" borderId="9" xfId="0" applyFont="1" applyFill="1" applyBorder="1" applyAlignment="1">
      <alignment horizontal="center" vertical="center"/>
    </xf>
    <xf numFmtId="0" fontId="0" fillId="10" borderId="9" xfId="0" applyFill="1" applyBorder="1" applyAlignment="1">
      <alignment horizontal="center" vertical="center"/>
    </xf>
    <xf numFmtId="0" fontId="6" fillId="11" borderId="9" xfId="0" applyFont="1" applyFill="1" applyBorder="1" applyAlignment="1">
      <alignment horizontal="center" vertical="center"/>
    </xf>
    <xf numFmtId="0" fontId="0" fillId="11" borderId="9" xfId="0" applyFill="1" applyBorder="1" applyAlignment="1">
      <alignment horizontal="center" vertical="center"/>
    </xf>
    <xf numFmtId="0" fontId="6" fillId="12" borderId="9" xfId="0" applyFont="1" applyFill="1" applyBorder="1" applyAlignment="1">
      <alignment horizontal="center" vertical="center"/>
    </xf>
    <xf numFmtId="0" fontId="0" fillId="12" borderId="9" xfId="0" applyFill="1" applyBorder="1" applyAlignment="1">
      <alignment horizontal="center" vertical="center"/>
    </xf>
    <xf numFmtId="4" fontId="0" fillId="12" borderId="9" xfId="0" applyNumberFormat="1" applyFill="1" applyBorder="1" applyAlignment="1">
      <alignment horizontal="center" vertical="center"/>
    </xf>
    <xf numFmtId="0" fontId="6" fillId="13" borderId="9" xfId="0" applyFont="1" applyFill="1" applyBorder="1" applyAlignment="1">
      <alignment horizontal="center" vertical="center"/>
    </xf>
    <xf numFmtId="0" fontId="0" fillId="13" borderId="9" xfId="0" applyFill="1" applyBorder="1" applyAlignment="1">
      <alignment horizontal="center" vertical="center"/>
    </xf>
    <xf numFmtId="4" fontId="8" fillId="13" borderId="9" xfId="0" applyNumberFormat="1" applyFont="1" applyFill="1" applyBorder="1" applyAlignment="1">
      <alignment horizontal="center" vertical="center"/>
    </xf>
    <xf numFmtId="4" fontId="0" fillId="13" borderId="9" xfId="0" applyNumberFormat="1" applyFill="1" applyBorder="1" applyAlignment="1">
      <alignment horizontal="center" vertical="center"/>
    </xf>
    <xf numFmtId="0" fontId="6" fillId="13" borderId="9" xfId="0" applyFont="1" applyFill="1" applyBorder="1"/>
    <xf numFmtId="0" fontId="7" fillId="13" borderId="9" xfId="0" applyFont="1" applyFill="1" applyBorder="1" applyAlignment="1">
      <alignment horizontal="center" vertical="center"/>
    </xf>
    <xf numFmtId="0" fontId="6" fillId="14" borderId="9" xfId="0" applyFont="1" applyFill="1" applyBorder="1" applyAlignment="1">
      <alignment horizontal="center" vertical="center"/>
    </xf>
    <xf numFmtId="0" fontId="0" fillId="14" borderId="9" xfId="0" applyFill="1" applyBorder="1" applyAlignment="1">
      <alignment horizontal="center" vertical="center"/>
    </xf>
    <xf numFmtId="4" fontId="8" fillId="14" borderId="9" xfId="0" applyNumberFormat="1" applyFont="1" applyFill="1" applyBorder="1" applyAlignment="1">
      <alignment horizontal="center" vertical="center"/>
    </xf>
    <xf numFmtId="0" fontId="6" fillId="14" borderId="9" xfId="0" applyFont="1" applyFill="1" applyBorder="1"/>
    <xf numFmtId="4" fontId="0" fillId="14" borderId="9" xfId="0" applyNumberFormat="1" applyFill="1" applyBorder="1" applyAlignment="1">
      <alignment horizontal="center" vertical="center"/>
    </xf>
    <xf numFmtId="0" fontId="0" fillId="2" borderId="0" xfId="0" applyFill="1"/>
    <xf numFmtId="0" fontId="6" fillId="15" borderId="10" xfId="0" applyFont="1" applyFill="1" applyBorder="1" applyAlignment="1">
      <alignment horizontal="center" vertical="center"/>
    </xf>
    <xf numFmtId="0" fontId="0" fillId="15" borderId="9" xfId="0" applyFill="1" applyBorder="1" applyAlignment="1">
      <alignment horizontal="center" vertical="center"/>
    </xf>
    <xf numFmtId="4" fontId="7" fillId="15" borderId="9" xfId="0" applyNumberFormat="1" applyFont="1" applyFill="1" applyBorder="1" applyAlignment="1">
      <alignment horizontal="center" vertical="center"/>
    </xf>
    <xf numFmtId="4" fontId="7" fillId="5" borderId="9" xfId="0" applyNumberFormat="1" applyFont="1" applyFill="1" applyBorder="1" applyAlignment="1">
      <alignment horizontal="center" vertical="center"/>
    </xf>
    <xf numFmtId="4" fontId="7" fillId="9" borderId="9" xfId="0" applyNumberFormat="1" applyFont="1" applyFill="1" applyBorder="1" applyAlignment="1">
      <alignment horizontal="center" vertical="center"/>
    </xf>
    <xf numFmtId="4" fontId="8" fillId="12" borderId="9" xfId="0" applyNumberFormat="1" applyFont="1" applyFill="1" applyBorder="1" applyAlignment="1">
      <alignment horizontal="center" vertical="center"/>
    </xf>
    <xf numFmtId="0" fontId="6" fillId="16" borderId="9" xfId="0" applyFont="1" applyFill="1" applyBorder="1" applyAlignment="1">
      <alignment horizontal="center" vertical="center"/>
    </xf>
    <xf numFmtId="0" fontId="0" fillId="16" borderId="9" xfId="0" applyFill="1" applyBorder="1" applyAlignment="1">
      <alignment horizontal="center" vertical="center"/>
    </xf>
    <xf numFmtId="0" fontId="7" fillId="5" borderId="9" xfId="0" applyFont="1" applyFill="1" applyBorder="1" applyAlignment="1">
      <alignment horizontal="center" vertical="center"/>
    </xf>
    <xf numFmtId="0" fontId="13" fillId="5" borderId="9" xfId="0" applyFont="1" applyFill="1" applyBorder="1" applyAlignment="1">
      <alignment horizontal="center" vertical="center"/>
    </xf>
    <xf numFmtId="0" fontId="0" fillId="7" borderId="9" xfId="0" applyFill="1" applyBorder="1" applyAlignment="1">
      <alignment horizontal="center"/>
    </xf>
    <xf numFmtId="0" fontId="7" fillId="8" borderId="9" xfId="0" applyFont="1" applyFill="1" applyBorder="1" applyAlignment="1">
      <alignment horizontal="center" vertical="center"/>
    </xf>
    <xf numFmtId="0" fontId="8" fillId="6" borderId="9" xfId="0" applyFont="1" applyFill="1" applyBorder="1" applyAlignment="1">
      <alignment horizontal="center" vertical="center"/>
    </xf>
    <xf numFmtId="0" fontId="7" fillId="0" borderId="0" xfId="0" applyFont="1" applyAlignment="1">
      <alignment horizontal="center" vertical="center"/>
    </xf>
    <xf numFmtId="0" fontId="7" fillId="6" borderId="9" xfId="0" applyFont="1" applyFill="1" applyBorder="1" applyAlignment="1">
      <alignment horizontal="center" vertical="center"/>
    </xf>
    <xf numFmtId="0" fontId="7" fillId="12" borderId="9" xfId="0" applyFont="1" applyFill="1" applyBorder="1" applyAlignment="1">
      <alignment horizontal="center" vertical="center"/>
    </xf>
    <xf numFmtId="0" fontId="7" fillId="15" borderId="9" xfId="0" applyFont="1" applyFill="1" applyBorder="1" applyAlignment="1">
      <alignment horizontal="center" vertical="center"/>
    </xf>
    <xf numFmtId="4" fontId="0" fillId="0" borderId="9" xfId="0" applyNumberFormat="1" applyBorder="1" applyAlignment="1">
      <alignment horizontal="center" vertical="center"/>
    </xf>
    <xf numFmtId="4" fontId="14" fillId="9" borderId="9" xfId="0" applyNumberFormat="1" applyFont="1" applyFill="1" applyBorder="1" applyAlignment="1">
      <alignment horizontal="center" vertical="center"/>
    </xf>
    <xf numFmtId="4" fontId="14" fillId="10" borderId="9" xfId="0" applyNumberFormat="1" applyFont="1" applyFill="1" applyBorder="1" applyAlignment="1">
      <alignment horizontal="center" vertical="center"/>
    </xf>
    <xf numFmtId="0" fontId="8" fillId="0" borderId="9" xfId="0" applyFont="1" applyBorder="1" applyAlignment="1">
      <alignment horizontal="center" vertical="center"/>
    </xf>
    <xf numFmtId="0" fontId="6" fillId="0" borderId="0" xfId="0" applyFont="1" applyAlignment="1">
      <alignment horizontal="center" vertical="center"/>
    </xf>
    <xf numFmtId="0" fontId="7" fillId="5" borderId="9" xfId="0" applyFont="1" applyFill="1" applyBorder="1" applyAlignment="1">
      <alignment horizontal="center" vertical="center" wrapText="1"/>
    </xf>
    <xf numFmtId="0" fontId="0" fillId="13" borderId="9" xfId="0" applyFill="1" applyBorder="1" applyAlignment="1">
      <alignment horizontal="center" vertical="center" wrapText="1"/>
    </xf>
    <xf numFmtId="0" fontId="0" fillId="12" borderId="9" xfId="0" applyFill="1" applyBorder="1" applyAlignment="1">
      <alignment horizontal="center" vertical="center" wrapText="1"/>
    </xf>
    <xf numFmtId="0" fontId="0" fillId="6" borderId="9" xfId="0" applyFill="1" applyBorder="1" applyAlignment="1">
      <alignment horizontal="center" vertical="center" wrapText="1"/>
    </xf>
    <xf numFmtId="164" fontId="7" fillId="0" borderId="9" xfId="4" applyNumberFormat="1" applyFont="1" applyBorder="1" applyAlignment="1">
      <alignment horizontal="center" vertical="center"/>
    </xf>
    <xf numFmtId="0" fontId="6" fillId="0" borderId="9" xfId="0" applyFont="1" applyBorder="1"/>
    <xf numFmtId="49" fontId="8" fillId="0" borderId="9" xfId="0" applyNumberFormat="1" applyFont="1" applyBorder="1" applyAlignment="1">
      <alignment horizontal="center" vertical="center"/>
    </xf>
    <xf numFmtId="165" fontId="0" fillId="0" borderId="9" xfId="0" applyNumberFormat="1" applyBorder="1" applyAlignment="1">
      <alignment horizontal="center" vertical="center"/>
    </xf>
    <xf numFmtId="165" fontId="0" fillId="0" borderId="9" xfId="0" applyNumberFormat="1" applyBorder="1" applyAlignment="1">
      <alignment horizontal="center"/>
    </xf>
    <xf numFmtId="165" fontId="6" fillId="0" borderId="9" xfId="0" applyNumberFormat="1" applyFont="1" applyBorder="1" applyAlignment="1">
      <alignment horizontal="center" vertical="center"/>
    </xf>
    <xf numFmtId="165" fontId="6" fillId="0" borderId="9" xfId="0" applyNumberFormat="1" applyFont="1" applyBorder="1" applyAlignment="1">
      <alignment horizontal="center"/>
    </xf>
    <xf numFmtId="0" fontId="5" fillId="0" borderId="0" xfId="4" applyFill="1" applyBorder="1" applyAlignment="1">
      <alignment horizontal="center" vertical="center"/>
    </xf>
    <xf numFmtId="0" fontId="7" fillId="0" borderId="9" xfId="0" applyFont="1" applyBorder="1" applyAlignment="1">
      <alignment horizontal="center" vertical="center"/>
    </xf>
    <xf numFmtId="0" fontId="6" fillId="0" borderId="0" xfId="0" applyFont="1"/>
    <xf numFmtId="0" fontId="0" fillId="3" borderId="9" xfId="0" applyFill="1" applyBorder="1" applyAlignment="1">
      <alignment horizontal="center" vertical="center"/>
    </xf>
    <xf numFmtId="0" fontId="0" fillId="0" borderId="9" xfId="0" applyBorder="1" applyAlignment="1">
      <alignment horizontal="center"/>
    </xf>
    <xf numFmtId="4" fontId="6" fillId="0" borderId="9" xfId="0" applyNumberFormat="1" applyFont="1" applyBorder="1" applyAlignment="1">
      <alignment horizontal="center" vertical="center"/>
    </xf>
    <xf numFmtId="0" fontId="0" fillId="0" borderId="0" xfId="0" applyAlignment="1">
      <alignment vertical="center"/>
    </xf>
    <xf numFmtId="0" fontId="6" fillId="20" borderId="9" xfId="0" applyFont="1" applyFill="1" applyBorder="1" applyAlignment="1">
      <alignment horizontal="center" vertical="center"/>
    </xf>
    <xf numFmtId="49" fontId="0" fillId="4" borderId="9" xfId="0" applyNumberFormat="1" applyFill="1" applyBorder="1" applyAlignment="1">
      <alignment horizontal="center" vertical="center"/>
    </xf>
    <xf numFmtId="165" fontId="0" fillId="4" borderId="9" xfId="0" applyNumberFormat="1" applyFill="1" applyBorder="1" applyAlignment="1">
      <alignment horizontal="center" vertical="center"/>
    </xf>
    <xf numFmtId="0" fontId="5" fillId="0" borderId="0" xfId="4" applyFill="1" applyBorder="1" applyAlignment="1">
      <alignment horizontal="center"/>
    </xf>
    <xf numFmtId="164" fontId="13" fillId="0" borderId="9" xfId="0" applyNumberFormat="1" applyFont="1" applyBorder="1" applyAlignment="1">
      <alignment horizontal="center" vertical="center"/>
    </xf>
    <xf numFmtId="49" fontId="7" fillId="20" borderId="9" xfId="0" applyNumberFormat="1" applyFont="1" applyFill="1" applyBorder="1" applyAlignment="1">
      <alignment horizontal="center" vertical="center"/>
    </xf>
    <xf numFmtId="165" fontId="0" fillId="20" borderId="9" xfId="0" applyNumberFormat="1" applyFill="1" applyBorder="1" applyAlignment="1">
      <alignment horizontal="center" vertical="center"/>
    </xf>
    <xf numFmtId="0" fontId="7" fillId="20" borderId="9" xfId="0" applyFont="1" applyFill="1" applyBorder="1" applyAlignment="1">
      <alignment horizontal="center" vertical="center"/>
    </xf>
    <xf numFmtId="165" fontId="0" fillId="35" borderId="9" xfId="0" applyNumberFormat="1" applyFill="1" applyBorder="1" applyAlignment="1">
      <alignment horizontal="center" vertical="center"/>
    </xf>
    <xf numFmtId="0" fontId="0" fillId="36" borderId="9" xfId="0" applyFill="1" applyBorder="1" applyAlignment="1">
      <alignment horizontal="center" vertical="center"/>
    </xf>
    <xf numFmtId="0" fontId="0" fillId="20" borderId="9" xfId="0" applyFill="1" applyBorder="1" applyAlignment="1">
      <alignment horizontal="center" vertical="center"/>
    </xf>
    <xf numFmtId="0" fontId="7" fillId="36" borderId="9" xfId="0" applyFont="1" applyFill="1" applyBorder="1" applyAlignment="1">
      <alignment horizontal="center" vertical="center"/>
    </xf>
    <xf numFmtId="0" fontId="0" fillId="38" borderId="9" xfId="0" applyFill="1" applyBorder="1" applyAlignment="1">
      <alignment horizontal="center" vertical="center"/>
    </xf>
    <xf numFmtId="165" fontId="0" fillId="38" borderId="9" xfId="0" applyNumberFormat="1" applyFill="1" applyBorder="1" applyAlignment="1">
      <alignment horizontal="center" vertical="center"/>
    </xf>
    <xf numFmtId="0" fontId="0" fillId="19" borderId="9" xfId="0" applyFill="1" applyBorder="1" applyAlignment="1">
      <alignment horizontal="center" vertical="center"/>
    </xf>
    <xf numFmtId="0" fontId="0" fillId="40" borderId="9" xfId="0" applyFill="1" applyBorder="1" applyAlignment="1">
      <alignment horizontal="center" vertical="center"/>
    </xf>
    <xf numFmtId="0" fontId="0" fillId="28" borderId="9" xfId="0" applyFill="1" applyBorder="1" applyAlignment="1">
      <alignment horizontal="center" vertical="center"/>
    </xf>
    <xf numFmtId="165" fontId="0" fillId="7" borderId="9" xfId="0" applyNumberFormat="1" applyFill="1" applyBorder="1" applyAlignment="1">
      <alignment horizontal="center" vertical="center"/>
    </xf>
    <xf numFmtId="0" fontId="0" fillId="18" borderId="9" xfId="0" applyFill="1" applyBorder="1" applyAlignment="1">
      <alignment horizontal="center" vertical="center"/>
    </xf>
    <xf numFmtId="165" fontId="0" fillId="18" borderId="9" xfId="0" applyNumberFormat="1" applyFill="1" applyBorder="1" applyAlignment="1">
      <alignment horizontal="center" vertical="center"/>
    </xf>
    <xf numFmtId="0" fontId="0" fillId="32" borderId="9" xfId="0" applyFill="1" applyBorder="1" applyAlignment="1">
      <alignment horizontal="center" vertical="center"/>
    </xf>
    <xf numFmtId="0" fontId="0" fillId="35" borderId="9" xfId="0" applyFill="1" applyBorder="1" applyAlignment="1">
      <alignment horizontal="center" vertical="center"/>
    </xf>
    <xf numFmtId="0" fontId="0" fillId="43" borderId="9" xfId="0" applyFill="1" applyBorder="1" applyAlignment="1">
      <alignment horizontal="center" vertical="center"/>
    </xf>
    <xf numFmtId="0" fontId="7" fillId="39" borderId="9" xfId="0" applyFont="1" applyFill="1" applyBorder="1" applyAlignment="1">
      <alignment horizontal="center" vertical="center"/>
    </xf>
    <xf numFmtId="165" fontId="0" fillId="39" borderId="9" xfId="0" applyNumberFormat="1" applyFill="1" applyBorder="1" applyAlignment="1">
      <alignment horizontal="center" vertical="center"/>
    </xf>
    <xf numFmtId="0" fontId="0" fillId="29" borderId="9" xfId="0" applyFill="1" applyBorder="1" applyAlignment="1">
      <alignment horizontal="center" vertical="center"/>
    </xf>
    <xf numFmtId="0" fontId="0" fillId="29" borderId="14" xfId="0" applyFill="1" applyBorder="1" applyAlignment="1">
      <alignment horizontal="center" vertical="center"/>
    </xf>
    <xf numFmtId="165" fontId="18" fillId="37" borderId="15" xfId="0" applyNumberFormat="1" applyFont="1" applyFill="1" applyBorder="1" applyAlignment="1">
      <alignment horizontal="center" vertical="center"/>
    </xf>
    <xf numFmtId="165" fontId="7" fillId="36" borderId="9" xfId="0" applyNumberFormat="1" applyFont="1" applyFill="1" applyBorder="1" applyAlignment="1">
      <alignment horizontal="center" vertical="center"/>
    </xf>
    <xf numFmtId="165" fontId="0" fillId="36" borderId="9" xfId="0" applyNumberFormat="1" applyFill="1" applyBorder="1" applyAlignment="1">
      <alignment horizontal="center" vertical="center"/>
    </xf>
    <xf numFmtId="165" fontId="0" fillId="5" borderId="9" xfId="0" applyNumberFormat="1" applyFill="1" applyBorder="1" applyAlignment="1">
      <alignment horizontal="center" vertical="center"/>
    </xf>
    <xf numFmtId="165" fontId="0" fillId="2" borderId="9" xfId="0" applyNumberFormat="1" applyFill="1" applyBorder="1" applyAlignment="1">
      <alignment horizontal="center" vertical="center"/>
    </xf>
    <xf numFmtId="165" fontId="0" fillId="19" borderId="9" xfId="0" applyNumberFormat="1" applyFill="1" applyBorder="1" applyAlignment="1">
      <alignment horizontal="center" vertical="center"/>
    </xf>
    <xf numFmtId="165" fontId="0" fillId="40" borderId="9" xfId="0" applyNumberFormat="1" applyFill="1" applyBorder="1" applyAlignment="1">
      <alignment horizontal="center" vertical="center"/>
    </xf>
    <xf numFmtId="165" fontId="0" fillId="28" borderId="9" xfId="0" applyNumberFormat="1" applyFill="1" applyBorder="1" applyAlignment="1">
      <alignment horizontal="center" vertical="center"/>
    </xf>
    <xf numFmtId="165" fontId="0" fillId="6" borderId="9" xfId="0" applyNumberFormat="1" applyFill="1" applyBorder="1" applyAlignment="1">
      <alignment horizontal="center" vertical="center"/>
    </xf>
    <xf numFmtId="165" fontId="0" fillId="32" borderId="9" xfId="0" applyNumberFormat="1" applyFill="1" applyBorder="1" applyAlignment="1">
      <alignment horizontal="center" vertical="center"/>
    </xf>
    <xf numFmtId="165" fontId="0" fillId="29" borderId="9" xfId="0" applyNumberFormat="1" applyFill="1" applyBorder="1" applyAlignment="1">
      <alignment horizontal="center" vertical="center"/>
    </xf>
    <xf numFmtId="165" fontId="0" fillId="29" borderId="14" xfId="0" applyNumberFormat="1" applyFill="1" applyBorder="1" applyAlignment="1">
      <alignment horizontal="center" vertical="center"/>
    </xf>
    <xf numFmtId="165" fontId="0" fillId="43" borderId="9" xfId="0" applyNumberFormat="1" applyFill="1" applyBorder="1" applyAlignment="1">
      <alignment horizontal="center" vertical="center"/>
    </xf>
    <xf numFmtId="165" fontId="0" fillId="0" borderId="0" xfId="0" applyNumberFormat="1" applyAlignment="1">
      <alignment horizontal="center" vertical="center"/>
    </xf>
    <xf numFmtId="165" fontId="0" fillId="4" borderId="10" xfId="0" applyNumberFormat="1" applyFill="1" applyBorder="1" applyAlignment="1">
      <alignment horizontal="center" vertical="center"/>
    </xf>
    <xf numFmtId="165" fontId="0" fillId="20" borderId="10" xfId="0" applyNumberFormat="1" applyFill="1" applyBorder="1" applyAlignment="1">
      <alignment horizontal="center" vertical="center"/>
    </xf>
    <xf numFmtId="165" fontId="0" fillId="28" borderId="10" xfId="0" applyNumberFormat="1" applyFill="1" applyBorder="1" applyAlignment="1">
      <alignment horizontal="center" vertical="center"/>
    </xf>
    <xf numFmtId="165" fontId="8" fillId="0" borderId="0" xfId="0" applyNumberFormat="1" applyFont="1" applyAlignment="1">
      <alignment horizontal="center" vertical="center"/>
    </xf>
    <xf numFmtId="0" fontId="7" fillId="7" borderId="9" xfId="0" applyFont="1" applyFill="1" applyBorder="1" applyAlignment="1">
      <alignment horizontal="center" vertical="center"/>
    </xf>
    <xf numFmtId="0" fontId="7" fillId="3" borderId="9" xfId="0" applyFont="1" applyFill="1" applyBorder="1" applyAlignment="1">
      <alignment horizontal="center" vertical="center"/>
    </xf>
    <xf numFmtId="49" fontId="0" fillId="0" borderId="0" xfId="0" applyNumberFormat="1" applyAlignment="1">
      <alignment horizontal="center" vertical="center"/>
    </xf>
    <xf numFmtId="49" fontId="6" fillId="0" borderId="0" xfId="0" applyNumberFormat="1" applyFont="1" applyAlignment="1">
      <alignment horizontal="center" vertical="center"/>
    </xf>
    <xf numFmtId="165" fontId="12" fillId="0" borderId="0" xfId="0" applyNumberFormat="1" applyFont="1" applyAlignment="1">
      <alignment horizontal="center" vertical="center"/>
    </xf>
    <xf numFmtId="0" fontId="0" fillId="0" borderId="0" xfId="0" applyAlignment="1">
      <alignment horizontal="center" vertical="center" wrapText="1"/>
    </xf>
    <xf numFmtId="0" fontId="13" fillId="0" borderId="0" xfId="0" applyFont="1" applyAlignment="1">
      <alignment horizontal="center" vertical="center"/>
    </xf>
    <xf numFmtId="49" fontId="17" fillId="0" borderId="0" xfId="0" applyNumberFormat="1" applyFont="1" applyAlignment="1">
      <alignment horizontal="center" vertical="center"/>
    </xf>
    <xf numFmtId="0" fontId="18" fillId="0" borderId="0" xfId="0" applyFont="1" applyAlignment="1">
      <alignment horizontal="center" vertical="center"/>
    </xf>
    <xf numFmtId="165" fontId="18" fillId="0" borderId="0" xfId="0" applyNumberFormat="1" applyFont="1" applyAlignment="1">
      <alignment horizontal="center" vertical="center"/>
    </xf>
    <xf numFmtId="49" fontId="18" fillId="0" borderId="0" xfId="0" applyNumberFormat="1" applyFont="1" applyAlignment="1">
      <alignment horizontal="center" vertical="center"/>
    </xf>
    <xf numFmtId="0" fontId="0" fillId="0" borderId="10" xfId="0" applyBorder="1"/>
    <xf numFmtId="0" fontId="6" fillId="2" borderId="0" xfId="0" applyFont="1" applyFill="1" applyAlignment="1">
      <alignment horizontal="center" vertical="center"/>
    </xf>
    <xf numFmtId="164" fontId="0" fillId="3" borderId="0" xfId="0" applyNumberFormat="1" applyFill="1" applyAlignment="1">
      <alignment horizontal="center" vertical="center" wrapText="1"/>
    </xf>
    <xf numFmtId="0" fontId="13" fillId="0" borderId="9" xfId="0" applyFont="1" applyBorder="1" applyAlignment="1">
      <alignment horizontal="center" vertical="center"/>
    </xf>
    <xf numFmtId="0" fontId="0" fillId="0" borderId="12" xfId="0" applyBorder="1" applyAlignment="1">
      <alignment horizontal="center" vertical="center"/>
    </xf>
    <xf numFmtId="165" fontId="0" fillId="0" borderId="12" xfId="0" applyNumberFormat="1" applyBorder="1" applyAlignment="1">
      <alignment horizontal="center" vertical="center"/>
    </xf>
    <xf numFmtId="165" fontId="13" fillId="0" borderId="9" xfId="0" applyNumberFormat="1" applyFont="1" applyBorder="1" applyAlignment="1">
      <alignment horizontal="center" vertical="center"/>
    </xf>
    <xf numFmtId="165" fontId="6" fillId="0" borderId="12" xfId="0" applyNumberFormat="1" applyFont="1" applyBorder="1" applyAlignment="1">
      <alignment horizontal="center" vertical="center"/>
    </xf>
    <xf numFmtId="165" fontId="7" fillId="0" borderId="9" xfId="4" applyNumberFormat="1" applyFont="1" applyBorder="1" applyAlignment="1">
      <alignment horizontal="center" vertical="center"/>
    </xf>
    <xf numFmtId="0" fontId="13" fillId="4" borderId="6" xfId="0" applyFont="1" applyFill="1" applyBorder="1" applyAlignment="1">
      <alignment horizontal="center" vertical="center"/>
    </xf>
    <xf numFmtId="0" fontId="13" fillId="4" borderId="7" xfId="0" applyFont="1" applyFill="1" applyBorder="1" applyAlignment="1">
      <alignment horizontal="center" vertical="center"/>
    </xf>
    <xf numFmtId="165" fontId="13" fillId="0" borderId="9" xfId="4" applyNumberFormat="1" applyFont="1" applyBorder="1" applyAlignment="1">
      <alignment horizontal="center" vertical="center"/>
    </xf>
    <xf numFmtId="0" fontId="13" fillId="20" borderId="0" xfId="0" applyFont="1" applyFill="1" applyAlignment="1">
      <alignment horizontal="center" vertical="center"/>
    </xf>
    <xf numFmtId="0" fontId="13" fillId="0" borderId="0" xfId="0" applyFont="1"/>
    <xf numFmtId="0" fontId="19" fillId="0" borderId="9" xfId="4" applyFont="1" applyBorder="1" applyAlignment="1">
      <alignment horizontal="center" vertical="center"/>
    </xf>
    <xf numFmtId="2" fontId="0" fillId="0" borderId="0" xfId="0" applyNumberFormat="1" applyAlignment="1">
      <alignment horizontal="center" vertical="center"/>
    </xf>
    <xf numFmtId="166" fontId="0" fillId="0" borderId="0" xfId="0" applyNumberFormat="1" applyAlignment="1">
      <alignment horizontal="center"/>
    </xf>
    <xf numFmtId="165" fontId="7" fillId="0" borderId="0" xfId="4" applyNumberFormat="1" applyFont="1" applyFill="1" applyBorder="1" applyAlignment="1">
      <alignment horizontal="center" vertical="center"/>
    </xf>
    <xf numFmtId="165" fontId="5" fillId="0" borderId="0" xfId="4" applyNumberFormat="1" applyFill="1" applyBorder="1" applyAlignment="1">
      <alignment horizontal="center" vertical="center"/>
    </xf>
    <xf numFmtId="2" fontId="7" fillId="0" borderId="0" xfId="0" applyNumberFormat="1" applyFont="1" applyAlignment="1">
      <alignment horizontal="center" vertical="center" wrapText="1"/>
    </xf>
    <xf numFmtId="165" fontId="6" fillId="0" borderId="0" xfId="0" applyNumberFormat="1" applyFont="1" applyAlignment="1">
      <alignment horizontal="center" vertical="center"/>
    </xf>
    <xf numFmtId="0" fontId="13" fillId="0" borderId="0" xfId="0" applyFont="1" applyAlignment="1">
      <alignment horizontal="center" vertical="center" wrapText="1"/>
    </xf>
    <xf numFmtId="165" fontId="6" fillId="0" borderId="0" xfId="0" applyNumberFormat="1" applyFont="1"/>
    <xf numFmtId="165" fontId="6" fillId="0" borderId="0" xfId="0" applyNumberFormat="1" applyFont="1" applyAlignment="1">
      <alignment horizontal="center"/>
    </xf>
    <xf numFmtId="0" fontId="6" fillId="0" borderId="0" xfId="0" applyFont="1" applyAlignment="1">
      <alignment horizontal="center"/>
    </xf>
    <xf numFmtId="0" fontId="7" fillId="0" borderId="0" xfId="0" applyFont="1" applyAlignment="1">
      <alignment vertical="center"/>
    </xf>
    <xf numFmtId="165" fontId="13" fillId="0" borderId="0" xfId="4" applyNumberFormat="1" applyFont="1" applyFill="1" applyBorder="1" applyAlignment="1">
      <alignment horizontal="center" vertical="center"/>
    </xf>
    <xf numFmtId="164" fontId="5" fillId="0" borderId="0" xfId="4" applyNumberFormat="1" applyFill="1" applyBorder="1" applyAlignment="1">
      <alignment horizontal="center" vertical="center"/>
    </xf>
    <xf numFmtId="0" fontId="6" fillId="0" borderId="9" xfId="0" applyFont="1" applyBorder="1" applyAlignment="1">
      <alignment horizontal="center" vertical="center"/>
    </xf>
    <xf numFmtId="0" fontId="7" fillId="0" borderId="0" xfId="0" applyFont="1" applyAlignment="1">
      <alignment horizontal="center" vertical="center" wrapText="1"/>
    </xf>
    <xf numFmtId="0" fontId="0" fillId="3" borderId="0" xfId="0" applyFill="1" applyAlignment="1">
      <alignment horizontal="center" vertical="center"/>
    </xf>
    <xf numFmtId="0" fontId="0" fillId="3" borderId="10" xfId="0" applyFill="1" applyBorder="1"/>
    <xf numFmtId="0" fontId="0" fillId="3" borderId="11" xfId="0" applyFill="1" applyBorder="1"/>
    <xf numFmtId="0" fontId="0" fillId="3" borderId="13" xfId="0" applyFill="1" applyBorder="1"/>
    <xf numFmtId="0" fontId="6" fillId="0" borderId="12" xfId="0" applyFont="1" applyBorder="1" applyAlignment="1">
      <alignment horizontal="center" vertical="center"/>
    </xf>
    <xf numFmtId="0" fontId="0" fillId="0" borderId="13" xfId="0" applyBorder="1"/>
    <xf numFmtId="0" fontId="5" fillId="0" borderId="0" xfId="4" applyFill="1" applyBorder="1" applyAlignment="1">
      <alignment horizontal="center" vertical="center" wrapText="1"/>
    </xf>
    <xf numFmtId="164" fontId="0" fillId="0" borderId="0" xfId="0" applyNumberFormat="1" applyAlignment="1">
      <alignment horizontal="center" vertical="center" wrapText="1"/>
    </xf>
    <xf numFmtId="0" fontId="6" fillId="0" borderId="0" xfId="0" applyFont="1" applyAlignment="1">
      <alignment horizontal="center" vertical="center" wrapText="1"/>
    </xf>
    <xf numFmtId="0" fontId="7" fillId="0" borderId="9" xfId="0" applyFont="1" applyBorder="1" applyAlignment="1">
      <alignment horizontal="center" vertical="center" wrapText="1"/>
    </xf>
    <xf numFmtId="0" fontId="13" fillId="0" borderId="0" xfId="0" applyFont="1" applyAlignment="1">
      <alignment vertical="center"/>
    </xf>
    <xf numFmtId="4" fontId="0" fillId="0" borderId="10" xfId="0" applyNumberFormat="1" applyBorder="1" applyAlignment="1">
      <alignment horizontal="center" vertical="center"/>
    </xf>
    <xf numFmtId="0" fontId="9" fillId="3" borderId="0" xfId="0" applyFont="1" applyFill="1" applyAlignment="1">
      <alignment vertical="center"/>
    </xf>
    <xf numFmtId="0" fontId="9" fillId="3" borderId="10" xfId="0" applyFont="1" applyFill="1" applyBorder="1" applyAlignment="1">
      <alignment vertical="center"/>
    </xf>
    <xf numFmtId="0" fontId="9" fillId="3" borderId="11" xfId="0" applyFont="1" applyFill="1" applyBorder="1" applyAlignment="1">
      <alignment vertical="center"/>
    </xf>
    <xf numFmtId="0" fontId="9" fillId="3" borderId="13" xfId="0" applyFont="1" applyFill="1" applyBorder="1" applyAlignment="1">
      <alignment vertical="center"/>
    </xf>
    <xf numFmtId="0" fontId="0" fillId="0" borderId="10" xfId="0" applyBorder="1" applyAlignment="1">
      <alignment horizontal="center" vertical="center" wrapText="1"/>
    </xf>
    <xf numFmtId="0" fontId="0" fillId="3" borderId="1" xfId="0" applyFill="1" applyBorder="1"/>
    <xf numFmtId="0" fontId="0" fillId="48" borderId="0" xfId="0" applyFill="1"/>
    <xf numFmtId="0" fontId="16" fillId="48" borderId="0" xfId="0" applyFont="1" applyFill="1" applyAlignment="1">
      <alignment vertical="center"/>
    </xf>
    <xf numFmtId="0" fontId="7" fillId="48" borderId="0" xfId="0" applyFont="1" applyFill="1" applyAlignment="1">
      <alignment horizontal="center" vertical="center" wrapText="1"/>
    </xf>
    <xf numFmtId="0" fontId="7" fillId="48" borderId="0" xfId="0" applyFont="1" applyFill="1" applyAlignment="1">
      <alignment horizontal="center" vertical="center"/>
    </xf>
    <xf numFmtId="0" fontId="13" fillId="48" borderId="0" xfId="0" applyFont="1" applyFill="1" applyAlignment="1">
      <alignment horizontal="center" vertical="center"/>
    </xf>
    <xf numFmtId="2" fontId="0" fillId="48" borderId="0" xfId="0" applyNumberFormat="1" applyFill="1" applyAlignment="1">
      <alignment horizontal="center" vertical="center"/>
    </xf>
    <xf numFmtId="165" fontId="7" fillId="48" borderId="0" xfId="4" applyNumberFormat="1" applyFont="1" applyFill="1" applyBorder="1" applyAlignment="1">
      <alignment horizontal="center" vertical="center"/>
    </xf>
    <xf numFmtId="0" fontId="5" fillId="48" borderId="0" xfId="4" applyFill="1" applyBorder="1" applyAlignment="1">
      <alignment horizontal="center" vertical="center"/>
    </xf>
    <xf numFmtId="165" fontId="5" fillId="48" borderId="0" xfId="4" applyNumberFormat="1" applyFill="1" applyBorder="1" applyAlignment="1">
      <alignment horizontal="center" vertical="center"/>
    </xf>
    <xf numFmtId="0" fontId="0" fillId="48" borderId="0" xfId="0" applyFill="1" applyAlignment="1">
      <alignment horizontal="center" vertical="center"/>
    </xf>
    <xf numFmtId="0" fontId="13" fillId="48" borderId="0" xfId="0" applyFont="1" applyFill="1" applyAlignment="1">
      <alignment horizontal="center" vertical="center" wrapText="1"/>
    </xf>
    <xf numFmtId="0" fontId="6" fillId="48" borderId="0" xfId="0" applyFont="1" applyFill="1" applyAlignment="1">
      <alignment horizontal="center" vertical="center"/>
    </xf>
    <xf numFmtId="0" fontId="0" fillId="48" borderId="0" xfId="0" applyFill="1" applyAlignment="1">
      <alignment horizontal="center"/>
    </xf>
    <xf numFmtId="165" fontId="13" fillId="48" borderId="0" xfId="4" applyNumberFormat="1" applyFont="1" applyFill="1" applyBorder="1" applyAlignment="1">
      <alignment horizontal="center" vertical="center"/>
    </xf>
    <xf numFmtId="0" fontId="18" fillId="48" borderId="0" xfId="0" applyFont="1" applyFill="1"/>
    <xf numFmtId="0" fontId="4" fillId="3" borderId="0" xfId="0" applyFont="1" applyFill="1" applyAlignment="1">
      <alignment horizontal="center" vertical="center"/>
    </xf>
    <xf numFmtId="0" fontId="7" fillId="0" borderId="10" xfId="0" applyFont="1" applyBorder="1" applyAlignment="1">
      <alignment horizontal="center" vertical="center" wrapText="1"/>
    </xf>
    <xf numFmtId="165" fontId="13" fillId="0" borderId="0" xfId="0" applyNumberFormat="1" applyFont="1" applyAlignment="1">
      <alignment horizontal="center" vertical="center"/>
    </xf>
    <xf numFmtId="0" fontId="19" fillId="0" borderId="0" xfId="4" applyFont="1" applyBorder="1" applyAlignment="1">
      <alignment horizontal="center" vertical="center"/>
    </xf>
    <xf numFmtId="166" fontId="7" fillId="0" borderId="9" xfId="0" applyNumberFormat="1" applyFont="1" applyBorder="1" applyAlignment="1">
      <alignment horizontal="center"/>
    </xf>
    <xf numFmtId="164" fontId="7" fillId="0" borderId="9" xfId="0" applyNumberFormat="1" applyFont="1" applyBorder="1" applyAlignment="1">
      <alignment horizontal="center" vertical="center"/>
    </xf>
    <xf numFmtId="166" fontId="7" fillId="0" borderId="9" xfId="0" applyNumberFormat="1" applyFont="1" applyBorder="1" applyAlignment="1">
      <alignment horizontal="center" vertical="center"/>
    </xf>
    <xf numFmtId="165" fontId="7" fillId="0" borderId="9" xfId="0" applyNumberFormat="1" applyFont="1" applyBorder="1" applyAlignment="1">
      <alignment horizontal="center" vertical="center"/>
    </xf>
    <xf numFmtId="166" fontId="7" fillId="0" borderId="0" xfId="0" applyNumberFormat="1" applyFont="1" applyAlignment="1">
      <alignment horizontal="center"/>
    </xf>
    <xf numFmtId="164" fontId="7" fillId="0" borderId="0" xfId="0" applyNumberFormat="1" applyFont="1" applyAlignment="1">
      <alignment horizontal="center" vertical="center"/>
    </xf>
    <xf numFmtId="0" fontId="7" fillId="0" borderId="12" xfId="0" applyFont="1" applyBorder="1" applyAlignment="1">
      <alignment horizontal="center" vertical="center"/>
    </xf>
    <xf numFmtId="165" fontId="7" fillId="0" borderId="12" xfId="4" applyNumberFormat="1" applyFont="1" applyFill="1" applyBorder="1" applyAlignment="1">
      <alignment horizontal="center" vertical="center"/>
    </xf>
    <xf numFmtId="165" fontId="13" fillId="0" borderId="12" xfId="0" applyNumberFormat="1" applyFont="1" applyBorder="1" applyAlignment="1">
      <alignment horizontal="center" vertical="center"/>
    </xf>
    <xf numFmtId="0" fontId="7" fillId="0" borderId="13" xfId="0" applyFont="1" applyBorder="1" applyAlignment="1">
      <alignment horizontal="center" vertical="center" wrapText="1"/>
    </xf>
    <xf numFmtId="165" fontId="7" fillId="0" borderId="9" xfId="4" applyNumberFormat="1" applyFont="1" applyFill="1" applyBorder="1" applyAlignment="1">
      <alignment horizontal="center" vertical="center"/>
    </xf>
    <xf numFmtId="0" fontId="7" fillId="4" borderId="7" xfId="0" applyFont="1" applyFill="1" applyBorder="1" applyAlignment="1">
      <alignment horizontal="center" vertical="center"/>
    </xf>
    <xf numFmtId="0" fontId="7" fillId="4" borderId="7" xfId="0" applyFont="1" applyFill="1" applyBorder="1" applyAlignment="1">
      <alignment vertical="center" wrapText="1"/>
    </xf>
    <xf numFmtId="165" fontId="13" fillId="0" borderId="9" xfId="4" applyNumberFormat="1" applyFont="1" applyFill="1" applyBorder="1" applyAlignment="1">
      <alignment horizontal="center" vertical="center"/>
    </xf>
    <xf numFmtId="166" fontId="0" fillId="0" borderId="9" xfId="0" applyNumberFormat="1" applyBorder="1" applyAlignment="1">
      <alignment horizontal="center"/>
    </xf>
    <xf numFmtId="165" fontId="21" fillId="0" borderId="0" xfId="4" applyNumberFormat="1" applyFont="1" applyFill="1" applyBorder="1" applyAlignment="1">
      <alignment horizontal="center" vertical="center"/>
    </xf>
    <xf numFmtId="164" fontId="0" fillId="0" borderId="10" xfId="0" applyNumberFormat="1" applyBorder="1" applyAlignment="1">
      <alignment horizontal="center" vertical="center"/>
    </xf>
    <xf numFmtId="0" fontId="16" fillId="0" borderId="0" xfId="0" applyFont="1" applyAlignment="1">
      <alignment horizontal="center" vertical="center"/>
    </xf>
    <xf numFmtId="165" fontId="0" fillId="0" borderId="16" xfId="0" applyNumberFormat="1" applyBorder="1" applyAlignment="1">
      <alignment horizontal="center" vertical="center"/>
    </xf>
    <xf numFmtId="164" fontId="0" fillId="0" borderId="16" xfId="0" applyNumberFormat="1" applyBorder="1" applyAlignment="1">
      <alignment horizontal="center" vertical="center"/>
    </xf>
    <xf numFmtId="0" fontId="11" fillId="0" borderId="0" xfId="0" applyFont="1" applyAlignment="1">
      <alignment horizontal="center" vertical="center"/>
    </xf>
    <xf numFmtId="165" fontId="12" fillId="0" borderId="9" xfId="0" applyNumberFormat="1" applyFont="1" applyBorder="1" applyAlignment="1">
      <alignment horizontal="center"/>
    </xf>
    <xf numFmtId="165" fontId="8" fillId="0" borderId="9" xfId="0" applyNumberFormat="1" applyFont="1" applyBorder="1" applyAlignment="1">
      <alignment horizontal="center"/>
    </xf>
    <xf numFmtId="165" fontId="8" fillId="0" borderId="9" xfId="0" applyNumberFormat="1" applyFont="1" applyBorder="1" applyAlignment="1">
      <alignment horizontal="center" vertical="center"/>
    </xf>
    <xf numFmtId="165" fontId="12" fillId="0" borderId="9" xfId="0" applyNumberFormat="1" applyFont="1" applyBorder="1" applyAlignment="1">
      <alignment horizontal="center" vertical="center"/>
    </xf>
    <xf numFmtId="165" fontId="7" fillId="38" borderId="9" xfId="0" applyNumberFormat="1" applyFont="1" applyFill="1" applyBorder="1" applyAlignment="1">
      <alignment horizontal="center" vertical="center"/>
    </xf>
    <xf numFmtId="165" fontId="7" fillId="7" borderId="9" xfId="0" applyNumberFormat="1" applyFont="1" applyFill="1" applyBorder="1" applyAlignment="1">
      <alignment horizontal="center" vertical="center"/>
    </xf>
    <xf numFmtId="165" fontId="7" fillId="5" borderId="9" xfId="0" applyNumberFormat="1" applyFont="1" applyFill="1" applyBorder="1" applyAlignment="1">
      <alignment horizontal="center" vertical="center"/>
    </xf>
    <xf numFmtId="165" fontId="7" fillId="20" borderId="9" xfId="0" applyNumberFormat="1" applyFont="1" applyFill="1" applyBorder="1" applyAlignment="1">
      <alignment horizontal="center" vertical="center"/>
    </xf>
    <xf numFmtId="165" fontId="7" fillId="8" borderId="9" xfId="0" applyNumberFormat="1" applyFont="1" applyFill="1" applyBorder="1" applyAlignment="1">
      <alignment horizontal="center" vertical="center"/>
    </xf>
    <xf numFmtId="165" fontId="7" fillId="35" borderId="9" xfId="0" applyNumberFormat="1" applyFont="1" applyFill="1" applyBorder="1" applyAlignment="1">
      <alignment horizontal="center" vertical="center"/>
    </xf>
    <xf numFmtId="165" fontId="7" fillId="2" borderId="9" xfId="0" applyNumberFormat="1" applyFont="1" applyFill="1" applyBorder="1" applyAlignment="1">
      <alignment horizontal="center" vertical="center"/>
    </xf>
    <xf numFmtId="165" fontId="7" fillId="40" borderId="9" xfId="0" applyNumberFormat="1" applyFont="1" applyFill="1" applyBorder="1" applyAlignment="1">
      <alignment horizontal="center" vertical="center"/>
    </xf>
    <xf numFmtId="165" fontId="7" fillId="19" borderId="9" xfId="0" applyNumberFormat="1" applyFont="1" applyFill="1" applyBorder="1" applyAlignment="1">
      <alignment horizontal="center" vertical="center"/>
    </xf>
    <xf numFmtId="165" fontId="7" fillId="39" borderId="9" xfId="0" applyNumberFormat="1" applyFont="1" applyFill="1" applyBorder="1" applyAlignment="1">
      <alignment horizontal="center" vertical="center"/>
    </xf>
    <xf numFmtId="165" fontId="7" fillId="4" borderId="9" xfId="0" applyNumberFormat="1" applyFont="1" applyFill="1" applyBorder="1" applyAlignment="1">
      <alignment horizontal="center" vertical="center"/>
    </xf>
    <xf numFmtId="165" fontId="7" fillId="32" borderId="9" xfId="0" applyNumberFormat="1" applyFont="1" applyFill="1" applyBorder="1" applyAlignment="1">
      <alignment horizontal="center" vertical="center"/>
    </xf>
    <xf numFmtId="165" fontId="7" fillId="28" borderId="9" xfId="0" applyNumberFormat="1" applyFont="1" applyFill="1" applyBorder="1" applyAlignment="1">
      <alignment horizontal="center" vertical="center"/>
    </xf>
    <xf numFmtId="165" fontId="7" fillId="29" borderId="9" xfId="0" applyNumberFormat="1" applyFont="1" applyFill="1" applyBorder="1" applyAlignment="1">
      <alignment horizontal="center" vertical="center"/>
    </xf>
    <xf numFmtId="165" fontId="7" fillId="18" borderId="9" xfId="0" applyNumberFormat="1" applyFont="1" applyFill="1" applyBorder="1" applyAlignment="1">
      <alignment horizontal="center" vertical="center"/>
    </xf>
    <xf numFmtId="165" fontId="7" fillId="6" borderId="9" xfId="0" applyNumberFormat="1" applyFont="1" applyFill="1" applyBorder="1" applyAlignment="1">
      <alignment horizontal="center" vertical="center"/>
    </xf>
    <xf numFmtId="165" fontId="18" fillId="37" borderId="17" xfId="0" applyNumberFormat="1" applyFont="1" applyFill="1" applyBorder="1" applyAlignment="1">
      <alignment horizontal="center" vertical="center"/>
    </xf>
    <xf numFmtId="165" fontId="18" fillId="37" borderId="18" xfId="0" applyNumberFormat="1" applyFont="1" applyFill="1" applyBorder="1" applyAlignment="1">
      <alignment horizontal="center" vertical="center"/>
    </xf>
    <xf numFmtId="165" fontId="7" fillId="29" borderId="14" xfId="0" applyNumberFormat="1" applyFont="1" applyFill="1" applyBorder="1" applyAlignment="1">
      <alignment horizontal="center" vertical="center"/>
    </xf>
    <xf numFmtId="165" fontId="7" fillId="25" borderId="12" xfId="0" applyNumberFormat="1" applyFont="1" applyFill="1" applyBorder="1" applyAlignment="1">
      <alignment horizontal="center" vertical="center"/>
    </xf>
    <xf numFmtId="0" fontId="18" fillId="41" borderId="9" xfId="0" applyFont="1" applyFill="1" applyBorder="1" applyAlignment="1">
      <alignment horizontal="center" vertical="center"/>
    </xf>
    <xf numFmtId="165" fontId="18" fillId="41" borderId="9" xfId="0" applyNumberFormat="1" applyFont="1" applyFill="1" applyBorder="1" applyAlignment="1">
      <alignment horizontal="center" vertical="center"/>
    </xf>
    <xf numFmtId="0" fontId="18" fillId="42" borderId="9" xfId="0" applyFont="1" applyFill="1" applyBorder="1" applyAlignment="1">
      <alignment horizontal="center" vertical="center"/>
    </xf>
    <xf numFmtId="165" fontId="18" fillId="42" borderId="9" xfId="0" applyNumberFormat="1" applyFont="1" applyFill="1" applyBorder="1" applyAlignment="1">
      <alignment horizontal="center" vertical="center"/>
    </xf>
    <xf numFmtId="165" fontId="18" fillId="49" borderId="9" xfId="0" applyNumberFormat="1" applyFont="1" applyFill="1" applyBorder="1" applyAlignment="1">
      <alignment horizontal="center" vertical="center"/>
    </xf>
    <xf numFmtId="165" fontId="7" fillId="0" borderId="9" xfId="0" applyNumberFormat="1" applyFont="1" applyBorder="1" applyAlignment="1">
      <alignment horizontal="center"/>
    </xf>
    <xf numFmtId="165" fontId="24" fillId="0" borderId="9" xfId="0" applyNumberFormat="1" applyFont="1" applyBorder="1" applyAlignment="1">
      <alignment horizontal="center"/>
    </xf>
    <xf numFmtId="165" fontId="25" fillId="0" borderId="9" xfId="0" applyNumberFormat="1" applyFont="1" applyBorder="1" applyAlignment="1">
      <alignment horizontal="center"/>
    </xf>
    <xf numFmtId="4" fontId="24" fillId="0" borderId="9" xfId="0" applyNumberFormat="1" applyFont="1" applyBorder="1" applyAlignment="1">
      <alignment horizontal="center" vertical="center"/>
    </xf>
    <xf numFmtId="4" fontId="7" fillId="0" borderId="9" xfId="0" applyNumberFormat="1" applyFont="1" applyBorder="1" applyAlignment="1">
      <alignment horizontal="center" vertical="center"/>
    </xf>
    <xf numFmtId="0" fontId="0" fillId="2" borderId="0" xfId="0" applyFill="1" applyAlignment="1">
      <alignment horizontal="center"/>
    </xf>
    <xf numFmtId="0" fontId="10" fillId="2" borderId="0" xfId="4" applyFont="1" applyFill="1" applyBorder="1" applyAlignment="1">
      <alignment horizontal="center" vertical="center"/>
    </xf>
    <xf numFmtId="0" fontId="9" fillId="2" borderId="0" xfId="0" applyFont="1" applyFill="1" applyAlignment="1">
      <alignment horizontal="center" vertical="center"/>
    </xf>
    <xf numFmtId="0" fontId="9" fillId="2" borderId="0" xfId="0" applyFont="1" applyFill="1" applyAlignment="1">
      <alignment vertical="center"/>
    </xf>
    <xf numFmtId="0" fontId="7" fillId="2" borderId="0" xfId="0" applyFont="1" applyFill="1" applyAlignment="1">
      <alignment horizontal="center"/>
    </xf>
    <xf numFmtId="0" fontId="5" fillId="2" borderId="0" xfId="4" applyFill="1" applyBorder="1" applyAlignment="1">
      <alignment horizontal="center"/>
    </xf>
    <xf numFmtId="0" fontId="19" fillId="2" borderId="0" xfId="4" applyFont="1" applyFill="1" applyBorder="1" applyAlignment="1">
      <alignment horizontal="center" vertical="center"/>
    </xf>
    <xf numFmtId="0" fontId="5" fillId="2" borderId="0" xfId="4" applyFill="1" applyBorder="1" applyAlignment="1">
      <alignment horizontal="center" vertical="center"/>
    </xf>
    <xf numFmtId="0" fontId="0" fillId="2" borderId="0" xfId="0" applyFill="1" applyAlignment="1">
      <alignment vertical="center"/>
    </xf>
    <xf numFmtId="0" fontId="7" fillId="2" borderId="0" xfId="0" applyFont="1" applyFill="1"/>
    <xf numFmtId="164" fontId="0" fillId="2" borderId="0" xfId="0" applyNumberFormat="1" applyFill="1" applyAlignment="1">
      <alignment horizontal="center" vertical="center"/>
    </xf>
    <xf numFmtId="0" fontId="6" fillId="2" borderId="0" xfId="0" applyFont="1" applyFill="1"/>
    <xf numFmtId="164" fontId="6" fillId="2" borderId="0" xfId="0" applyNumberFormat="1" applyFont="1" applyFill="1" applyAlignment="1">
      <alignment horizontal="center" vertical="center"/>
    </xf>
    <xf numFmtId="0" fontId="22" fillId="2" borderId="0" xfId="0" applyFont="1" applyFill="1" applyAlignment="1">
      <alignment horizontal="center" vertical="center"/>
    </xf>
    <xf numFmtId="164" fontId="22" fillId="2" borderId="0" xfId="0" applyNumberFormat="1" applyFont="1" applyFill="1" applyAlignment="1">
      <alignment horizontal="center" vertical="center"/>
    </xf>
    <xf numFmtId="164" fontId="23" fillId="2" borderId="0" xfId="0" applyNumberFormat="1" applyFont="1" applyFill="1" applyAlignment="1">
      <alignment horizontal="center" vertical="center"/>
    </xf>
    <xf numFmtId="49" fontId="22" fillId="2" borderId="0" xfId="0" applyNumberFormat="1" applyFont="1" applyFill="1" applyAlignment="1">
      <alignment horizontal="center" vertical="center"/>
    </xf>
    <xf numFmtId="164" fontId="6" fillId="6" borderId="9" xfId="0" applyNumberFormat="1" applyFont="1" applyFill="1" applyBorder="1" applyAlignment="1">
      <alignment horizontal="center" vertical="center"/>
    </xf>
    <xf numFmtId="164" fontId="6" fillId="7" borderId="9" xfId="0" applyNumberFormat="1" applyFont="1" applyFill="1" applyBorder="1" applyAlignment="1">
      <alignment horizontal="center" vertical="center"/>
    </xf>
    <xf numFmtId="0" fontId="0" fillId="17" borderId="0" xfId="0" applyFill="1"/>
    <xf numFmtId="0" fontId="16" fillId="17" borderId="0" xfId="0" applyFont="1" applyFill="1" applyAlignment="1">
      <alignment vertical="center"/>
    </xf>
    <xf numFmtId="0" fontId="7" fillId="17" borderId="0" xfId="0" applyFont="1" applyFill="1" applyAlignment="1">
      <alignment horizontal="center" vertical="center" wrapText="1"/>
    </xf>
    <xf numFmtId="0" fontId="7" fillId="17" borderId="0" xfId="0" applyFont="1" applyFill="1" applyAlignment="1">
      <alignment horizontal="center" vertical="center"/>
    </xf>
    <xf numFmtId="0" fontId="13" fillId="17" borderId="0" xfId="0" applyFont="1" applyFill="1" applyAlignment="1">
      <alignment horizontal="center" vertical="center"/>
    </xf>
    <xf numFmtId="2" fontId="0" fillId="17" borderId="0" xfId="0" applyNumberFormat="1" applyFill="1" applyAlignment="1">
      <alignment horizontal="center" vertical="center"/>
    </xf>
    <xf numFmtId="166" fontId="0" fillId="17" borderId="0" xfId="0" applyNumberFormat="1" applyFill="1" applyAlignment="1">
      <alignment horizontal="center"/>
    </xf>
    <xf numFmtId="165" fontId="7" fillId="17" borderId="0" xfId="4" applyNumberFormat="1" applyFont="1" applyFill="1" applyBorder="1" applyAlignment="1">
      <alignment horizontal="center" vertical="center"/>
    </xf>
    <xf numFmtId="0" fontId="5" fillId="17" borderId="0" xfId="4" applyFill="1" applyBorder="1" applyAlignment="1">
      <alignment horizontal="center" vertical="center"/>
    </xf>
    <xf numFmtId="165" fontId="5" fillId="17" borderId="0" xfId="4" applyNumberFormat="1" applyFill="1" applyBorder="1" applyAlignment="1">
      <alignment horizontal="center" vertical="center"/>
    </xf>
    <xf numFmtId="0" fontId="20" fillId="17" borderId="0" xfId="0" applyFont="1" applyFill="1" applyAlignment="1">
      <alignment vertical="center"/>
    </xf>
    <xf numFmtId="0" fontId="7" fillId="17" borderId="0" xfId="0" applyFont="1" applyFill="1" applyAlignment="1">
      <alignment vertical="center" wrapText="1"/>
    </xf>
    <xf numFmtId="0" fontId="0" fillId="17" borderId="0" xfId="0" applyFill="1" applyAlignment="1">
      <alignment horizontal="center" vertical="center"/>
    </xf>
    <xf numFmtId="0" fontId="0" fillId="17" borderId="0" xfId="0" applyFill="1" applyAlignment="1">
      <alignment horizontal="center"/>
    </xf>
    <xf numFmtId="0" fontId="5" fillId="17" borderId="0" xfId="4" applyFill="1" applyBorder="1" applyAlignment="1">
      <alignment horizontal="center" vertical="center" wrapText="1"/>
    </xf>
    <xf numFmtId="0" fontId="6" fillId="17" borderId="0" xfId="0" applyFont="1" applyFill="1" applyAlignment="1">
      <alignment horizontal="center" vertical="center"/>
    </xf>
    <xf numFmtId="0" fontId="6" fillId="17" borderId="0" xfId="0" applyFont="1" applyFill="1"/>
    <xf numFmtId="164" fontId="0" fillId="17" borderId="0" xfId="0" applyNumberFormat="1" applyFill="1" applyAlignment="1">
      <alignment horizontal="center" vertical="center" wrapText="1"/>
    </xf>
    <xf numFmtId="0" fontId="19" fillId="17" borderId="0" xfId="4" applyFont="1" applyFill="1" applyBorder="1" applyAlignment="1">
      <alignment horizontal="center" vertical="center" wrapText="1"/>
    </xf>
    <xf numFmtId="164" fontId="6" fillId="17" borderId="0" xfId="0" applyNumberFormat="1" applyFont="1" applyFill="1" applyAlignment="1">
      <alignment horizontal="center" vertical="center"/>
    </xf>
    <xf numFmtId="0" fontId="0" fillId="41" borderId="0" xfId="0" applyFill="1"/>
    <xf numFmtId="0" fontId="16" fillId="41" borderId="0" xfId="0" applyFont="1" applyFill="1" applyAlignment="1">
      <alignment vertical="center"/>
    </xf>
    <xf numFmtId="0" fontId="7" fillId="41" borderId="0" xfId="0" applyFont="1" applyFill="1" applyAlignment="1">
      <alignment horizontal="center" vertical="center" wrapText="1"/>
    </xf>
    <xf numFmtId="0" fontId="7" fillId="41" borderId="0" xfId="0" applyFont="1" applyFill="1" applyAlignment="1">
      <alignment horizontal="center" vertical="center"/>
    </xf>
    <xf numFmtId="0" fontId="13" fillId="41" borderId="0" xfId="0" applyFont="1" applyFill="1" applyAlignment="1">
      <alignment horizontal="center" vertical="center"/>
    </xf>
    <xf numFmtId="2" fontId="0" fillId="41" borderId="0" xfId="0" applyNumberFormat="1" applyFill="1" applyAlignment="1">
      <alignment horizontal="center" vertical="center"/>
    </xf>
    <xf numFmtId="166" fontId="0" fillId="41" borderId="0" xfId="0" applyNumberFormat="1" applyFill="1" applyAlignment="1">
      <alignment horizontal="center"/>
    </xf>
    <xf numFmtId="165" fontId="7" fillId="41" borderId="0" xfId="4" applyNumberFormat="1" applyFont="1" applyFill="1" applyBorder="1" applyAlignment="1">
      <alignment horizontal="center" vertical="center"/>
    </xf>
    <xf numFmtId="0" fontId="5" fillId="41" borderId="0" xfId="4" applyFill="1" applyBorder="1" applyAlignment="1">
      <alignment horizontal="center" vertical="center"/>
    </xf>
    <xf numFmtId="165" fontId="5" fillId="41" borderId="0" xfId="4" applyNumberFormat="1" applyFill="1" applyBorder="1" applyAlignment="1">
      <alignment horizontal="center" vertical="center"/>
    </xf>
    <xf numFmtId="0" fontId="0" fillId="41" borderId="0" xfId="0" applyFill="1" applyAlignment="1">
      <alignment horizontal="center" vertical="center"/>
    </xf>
    <xf numFmtId="0" fontId="20" fillId="41" borderId="0" xfId="0" applyFont="1" applyFill="1" applyAlignment="1">
      <alignment vertical="center"/>
    </xf>
    <xf numFmtId="0" fontId="7" fillId="41" borderId="0" xfId="0" applyFont="1" applyFill="1" applyAlignment="1">
      <alignment vertical="center" wrapText="1"/>
    </xf>
    <xf numFmtId="0" fontId="6" fillId="41" borderId="0" xfId="0" applyFont="1" applyFill="1" applyAlignment="1">
      <alignment horizontal="center" vertical="center"/>
    </xf>
    <xf numFmtId="164" fontId="6" fillId="41" borderId="0" xfId="0" applyNumberFormat="1" applyFont="1" applyFill="1" applyAlignment="1">
      <alignment horizontal="center" vertical="center"/>
    </xf>
    <xf numFmtId="164" fontId="0" fillId="41" borderId="0" xfId="0" applyNumberFormat="1" applyFill="1" applyAlignment="1">
      <alignment horizontal="center" vertical="center"/>
    </xf>
    <xf numFmtId="0" fontId="19" fillId="41" borderId="0" xfId="4" applyFont="1" applyFill="1" applyBorder="1" applyAlignment="1">
      <alignment horizontal="center" vertical="center"/>
    </xf>
    <xf numFmtId="2" fontId="7" fillId="41" borderId="0" xfId="0" applyNumberFormat="1" applyFont="1" applyFill="1" applyAlignment="1">
      <alignment horizontal="center" vertical="center" wrapText="1"/>
    </xf>
    <xf numFmtId="0" fontId="7" fillId="41" borderId="0" xfId="0" applyFont="1" applyFill="1" applyAlignment="1">
      <alignment vertical="center"/>
    </xf>
    <xf numFmtId="0" fontId="0" fillId="41" borderId="0" xfId="0" applyFill="1" applyAlignment="1">
      <alignment horizontal="center"/>
    </xf>
    <xf numFmtId="0" fontId="9" fillId="41" borderId="0" xfId="0" applyFont="1" applyFill="1" applyAlignment="1">
      <alignment vertical="center"/>
    </xf>
    <xf numFmtId="0" fontId="6" fillId="41" borderId="0" xfId="0" applyFont="1" applyFill="1" applyAlignment="1">
      <alignment vertical="center"/>
    </xf>
    <xf numFmtId="165" fontId="6" fillId="41" borderId="0" xfId="0" applyNumberFormat="1" applyFont="1" applyFill="1" applyAlignment="1">
      <alignment horizontal="center" vertical="center"/>
    </xf>
    <xf numFmtId="165" fontId="6" fillId="41" borderId="0" xfId="0" applyNumberFormat="1" applyFont="1" applyFill="1"/>
    <xf numFmtId="0" fontId="5" fillId="41" borderId="0" xfId="4" applyFill="1" applyBorder="1" applyAlignment="1">
      <alignment horizontal="center"/>
    </xf>
    <xf numFmtId="165" fontId="6" fillId="41" borderId="0" xfId="0" applyNumberFormat="1" applyFont="1" applyFill="1" applyAlignment="1">
      <alignment horizontal="center"/>
    </xf>
    <xf numFmtId="0" fontId="6" fillId="41" borderId="0" xfId="0" applyFont="1" applyFill="1" applyAlignment="1">
      <alignment horizontal="center"/>
    </xf>
    <xf numFmtId="0" fontId="0" fillId="41" borderId="0" xfId="0" applyFill="1" applyAlignment="1">
      <alignment vertical="center"/>
    </xf>
    <xf numFmtId="0" fontId="8" fillId="41" borderId="0" xfId="0" applyFont="1" applyFill="1" applyAlignment="1">
      <alignment horizontal="center" vertical="center"/>
    </xf>
    <xf numFmtId="4" fontId="0" fillId="41" borderId="0" xfId="0" applyNumberFormat="1" applyFill="1" applyAlignment="1">
      <alignment horizontal="center" vertical="center"/>
    </xf>
    <xf numFmtId="0" fontId="5" fillId="41" borderId="0" xfId="4" applyFill="1" applyBorder="1"/>
    <xf numFmtId="0" fontId="7" fillId="41" borderId="0" xfId="0" applyFont="1" applyFill="1"/>
    <xf numFmtId="0" fontId="0" fillId="3" borderId="10" xfId="0" applyFill="1" applyBorder="1" applyAlignment="1">
      <alignment horizontal="center" vertical="center"/>
    </xf>
    <xf numFmtId="0" fontId="0" fillId="3" borderId="13" xfId="0" applyFill="1" applyBorder="1" applyAlignment="1">
      <alignment horizontal="center" vertical="center"/>
    </xf>
    <xf numFmtId="165" fontId="7" fillId="0" borderId="12" xfId="4" applyNumberFormat="1" applyFont="1" applyBorder="1" applyAlignment="1">
      <alignment horizontal="center" vertical="center"/>
    </xf>
    <xf numFmtId="165" fontId="13" fillId="0" borderId="12" xfId="4" applyNumberFormat="1" applyFont="1" applyBorder="1" applyAlignment="1">
      <alignment horizontal="center" vertical="center"/>
    </xf>
    <xf numFmtId="165" fontId="13" fillId="0" borderId="0" xfId="4" applyNumberFormat="1" applyFont="1" applyBorder="1" applyAlignment="1">
      <alignment horizontal="center" vertical="center"/>
    </xf>
    <xf numFmtId="166" fontId="0" fillId="0" borderId="0" xfId="0" applyNumberFormat="1" applyAlignment="1">
      <alignment horizontal="center" vertical="center"/>
    </xf>
    <xf numFmtId="0" fontId="7" fillId="0" borderId="9" xfId="4" applyNumberFormat="1" applyFont="1" applyBorder="1" applyAlignment="1">
      <alignment horizontal="center" vertical="center"/>
    </xf>
    <xf numFmtId="165" fontId="0" fillId="0" borderId="9" xfId="4" applyNumberFormat="1" applyFont="1" applyBorder="1" applyAlignment="1">
      <alignment horizontal="center" vertical="center"/>
    </xf>
    <xf numFmtId="0" fontId="8" fillId="0" borderId="0" xfId="0" applyFont="1" applyAlignment="1">
      <alignment horizontal="center" vertical="center"/>
    </xf>
    <xf numFmtId="165" fontId="8" fillId="0" borderId="9" xfId="4" applyNumberFormat="1" applyFont="1" applyBorder="1" applyAlignment="1">
      <alignment horizontal="center" vertical="center"/>
    </xf>
    <xf numFmtId="165" fontId="8" fillId="0" borderId="10" xfId="4" applyNumberFormat="1" applyFont="1" applyBorder="1" applyAlignment="1">
      <alignment horizontal="center" vertical="center"/>
    </xf>
    <xf numFmtId="165" fontId="12" fillId="0" borderId="9" xfId="4" applyNumberFormat="1" applyFont="1" applyBorder="1" applyAlignment="1">
      <alignment horizontal="center" vertical="center"/>
    </xf>
    <xf numFmtId="165" fontId="13" fillId="0" borderId="9" xfId="0" applyNumberFormat="1" applyFont="1" applyBorder="1" applyAlignment="1">
      <alignment horizontal="center" vertical="center" wrapText="1"/>
    </xf>
    <xf numFmtId="0" fontId="11" fillId="0" borderId="0" xfId="0" applyFont="1"/>
    <xf numFmtId="0" fontId="11" fillId="0" borderId="0" xfId="0" applyFont="1" applyAlignment="1">
      <alignment horizontal="center" vertical="center" wrapText="1"/>
    </xf>
    <xf numFmtId="0" fontId="21" fillId="0" borderId="0" xfId="0" applyFont="1" applyAlignment="1">
      <alignment vertical="center" wrapText="1"/>
    </xf>
    <xf numFmtId="0" fontId="18" fillId="48" borderId="0" xfId="0" applyFont="1" applyFill="1" applyAlignment="1">
      <alignment horizontal="center" wrapText="1"/>
    </xf>
    <xf numFmtId="0" fontId="0" fillId="51" borderId="0" xfId="0" applyFill="1"/>
    <xf numFmtId="0" fontId="0" fillId="51" borderId="0" xfId="0" applyFill="1" applyAlignment="1">
      <alignment horizontal="center" vertical="center"/>
    </xf>
    <xf numFmtId="0" fontId="10" fillId="51" borderId="0" xfId="4" applyFont="1" applyFill="1" applyBorder="1" applyAlignment="1">
      <alignment horizontal="center" vertical="center"/>
    </xf>
    <xf numFmtId="0" fontId="5" fillId="51" borderId="0" xfId="4" applyFill="1" applyBorder="1" applyAlignment="1">
      <alignment horizontal="center" vertical="center"/>
    </xf>
    <xf numFmtId="165" fontId="7" fillId="51" borderId="0" xfId="4" applyNumberFormat="1" applyFont="1" applyFill="1" applyBorder="1" applyAlignment="1">
      <alignment horizontal="center" vertical="center"/>
    </xf>
    <xf numFmtId="165" fontId="5" fillId="51" borderId="0" xfId="4" applyNumberFormat="1" applyFill="1" applyBorder="1" applyAlignment="1">
      <alignment horizontal="center" vertical="center"/>
    </xf>
    <xf numFmtId="0" fontId="0" fillId="51" borderId="0" xfId="0" applyFill="1" applyAlignment="1">
      <alignment vertical="center"/>
    </xf>
    <xf numFmtId="165" fontId="6" fillId="51" borderId="0" xfId="0" applyNumberFormat="1" applyFont="1" applyFill="1" applyAlignment="1">
      <alignment horizontal="center"/>
    </xf>
    <xf numFmtId="165" fontId="6" fillId="51" borderId="0" xfId="0" applyNumberFormat="1" applyFont="1" applyFill="1" applyAlignment="1">
      <alignment horizontal="center" vertical="center"/>
    </xf>
    <xf numFmtId="0" fontId="0" fillId="51" borderId="0" xfId="0" applyFill="1" applyAlignment="1">
      <alignment horizontal="center"/>
    </xf>
    <xf numFmtId="0" fontId="7" fillId="51" borderId="0" xfId="0" applyFont="1" applyFill="1" applyAlignment="1">
      <alignment vertical="center"/>
    </xf>
    <xf numFmtId="0" fontId="6" fillId="51" borderId="0" xfId="0" applyFont="1" applyFill="1" applyAlignment="1">
      <alignment horizontal="center" vertical="center"/>
    </xf>
    <xf numFmtId="0" fontId="7" fillId="51" borderId="0" xfId="0" applyFont="1" applyFill="1" applyAlignment="1">
      <alignment horizontal="center" vertical="center"/>
    </xf>
    <xf numFmtId="164" fontId="6" fillId="51" borderId="0" xfId="0" applyNumberFormat="1" applyFont="1" applyFill="1" applyAlignment="1">
      <alignment horizontal="center" vertical="center"/>
    </xf>
    <xf numFmtId="164" fontId="0" fillId="51" borderId="0" xfId="0" applyNumberFormat="1" applyFill="1" applyAlignment="1">
      <alignment horizontal="center" vertical="center"/>
    </xf>
    <xf numFmtId="0" fontId="21" fillId="51" borderId="0" xfId="0" applyFont="1" applyFill="1" applyAlignment="1">
      <alignment horizontal="center" vertical="center"/>
    </xf>
    <xf numFmtId="0" fontId="13" fillId="51" borderId="0" xfId="0" applyFont="1" applyFill="1" applyAlignment="1">
      <alignment horizontal="center" vertical="center"/>
    </xf>
    <xf numFmtId="166" fontId="0" fillId="51" borderId="0" xfId="0" applyNumberFormat="1" applyFill="1" applyAlignment="1">
      <alignment horizontal="center"/>
    </xf>
    <xf numFmtId="165" fontId="21" fillId="51" borderId="0" xfId="4" applyNumberFormat="1" applyFont="1" applyFill="1" applyBorder="1" applyAlignment="1">
      <alignment horizontal="center" vertical="center"/>
    </xf>
    <xf numFmtId="0" fontId="11" fillId="51" borderId="0" xfId="0" applyFont="1" applyFill="1" applyAlignment="1">
      <alignment horizontal="center" vertical="center"/>
    </xf>
    <xf numFmtId="0" fontId="7" fillId="51" borderId="0" xfId="0" applyFont="1" applyFill="1" applyAlignment="1">
      <alignment horizontal="center" vertical="center" wrapText="1"/>
    </xf>
    <xf numFmtId="0" fontId="7" fillId="51" borderId="0" xfId="0" applyFont="1" applyFill="1" applyAlignment="1">
      <alignment vertical="center" wrapText="1"/>
    </xf>
    <xf numFmtId="0" fontId="16" fillId="51" borderId="0" xfId="0" applyFont="1" applyFill="1" applyAlignment="1">
      <alignment horizontal="center" vertical="center"/>
    </xf>
    <xf numFmtId="0" fontId="17" fillId="48" borderId="0" xfId="0" applyFont="1" applyFill="1"/>
    <xf numFmtId="0" fontId="18" fillId="48" borderId="0" xfId="0" applyFont="1" applyFill="1" applyAlignment="1">
      <alignment horizontal="center" vertical="center" wrapText="1"/>
    </xf>
    <xf numFmtId="165" fontId="18" fillId="48" borderId="0" xfId="4" applyNumberFormat="1" applyFont="1" applyFill="1" applyBorder="1" applyAlignment="1">
      <alignment horizontal="center" vertical="center"/>
    </xf>
    <xf numFmtId="0" fontId="17" fillId="48" borderId="0" xfId="0" applyFont="1" applyFill="1" applyAlignment="1">
      <alignment horizontal="center" vertical="center"/>
    </xf>
    <xf numFmtId="0" fontId="7" fillId="4" borderId="7" xfId="0" applyFont="1" applyFill="1" applyBorder="1" applyAlignment="1">
      <alignment horizontal="center" vertical="center" wrapText="1"/>
    </xf>
    <xf numFmtId="0" fontId="18" fillId="48" borderId="0" xfId="0" applyFont="1" applyFill="1" applyAlignment="1">
      <alignment horizontal="left" vertical="center"/>
    </xf>
    <xf numFmtId="166" fontId="18" fillId="48" borderId="0" xfId="0" applyNumberFormat="1" applyFont="1" applyFill="1" applyAlignment="1">
      <alignment horizontal="left"/>
    </xf>
    <xf numFmtId="0" fontId="17" fillId="48" borderId="0" xfId="0" applyFont="1" applyFill="1" applyAlignment="1">
      <alignment horizontal="left" vertical="center"/>
    </xf>
    <xf numFmtId="0" fontId="17" fillId="48" borderId="0" xfId="0" applyFont="1" applyFill="1" applyAlignment="1">
      <alignment horizontal="left"/>
    </xf>
    <xf numFmtId="0" fontId="0" fillId="0" borderId="9" xfId="0" applyBorder="1" applyAlignment="1">
      <alignment vertical="center"/>
    </xf>
    <xf numFmtId="166" fontId="7" fillId="0" borderId="12" xfId="0" applyNumberFormat="1" applyFont="1" applyBorder="1" applyAlignment="1">
      <alignment horizontal="center" vertical="center"/>
    </xf>
    <xf numFmtId="0" fontId="7" fillId="0" borderId="13" xfId="0" applyFont="1" applyBorder="1" applyAlignment="1">
      <alignment horizontal="center" vertical="center"/>
    </xf>
    <xf numFmtId="49" fontId="6" fillId="20" borderId="9" xfId="0" applyNumberFormat="1" applyFont="1" applyFill="1" applyBorder="1" applyAlignment="1">
      <alignment horizontal="center" vertical="center"/>
    </xf>
    <xf numFmtId="0" fontId="6" fillId="19" borderId="13" xfId="0" applyFont="1" applyFill="1" applyBorder="1" applyAlignment="1">
      <alignment horizontal="center" vertical="center"/>
    </xf>
    <xf numFmtId="0" fontId="6" fillId="5" borderId="13" xfId="0" applyFont="1" applyFill="1" applyBorder="1" applyAlignment="1">
      <alignment horizontal="center" vertical="center"/>
    </xf>
    <xf numFmtId="0" fontId="6" fillId="18" borderId="13" xfId="0" applyFont="1" applyFill="1" applyBorder="1" applyAlignment="1">
      <alignment horizontal="center" vertical="center"/>
    </xf>
    <xf numFmtId="49" fontId="6" fillId="20" borderId="13" xfId="0" applyNumberFormat="1" applyFont="1" applyFill="1" applyBorder="1" applyAlignment="1">
      <alignment horizontal="center" vertical="center"/>
    </xf>
    <xf numFmtId="0" fontId="18" fillId="37" borderId="19" xfId="0" applyFont="1" applyFill="1" applyBorder="1" applyAlignment="1">
      <alignment horizontal="center" vertical="center"/>
    </xf>
    <xf numFmtId="0" fontId="18" fillId="37" borderId="20" xfId="0" applyFont="1" applyFill="1" applyBorder="1" applyAlignment="1">
      <alignment horizontal="center" vertical="center"/>
    </xf>
    <xf numFmtId="0" fontId="17" fillId="37" borderId="19" xfId="0" applyFont="1" applyFill="1" applyBorder="1" applyAlignment="1">
      <alignment horizontal="center" vertical="center"/>
    </xf>
    <xf numFmtId="49" fontId="0" fillId="3" borderId="0" xfId="0" applyNumberFormat="1" applyFill="1" applyAlignment="1">
      <alignment horizontal="left" vertical="center"/>
    </xf>
    <xf numFmtId="49" fontId="0" fillId="3" borderId="0" xfId="0" applyNumberFormat="1" applyFill="1"/>
    <xf numFmtId="49" fontId="6" fillId="3" borderId="0" xfId="0" applyNumberFormat="1" applyFont="1" applyFill="1"/>
    <xf numFmtId="0" fontId="0" fillId="3" borderId="11" xfId="0" applyFill="1" applyBorder="1" applyAlignment="1">
      <alignment horizontal="center" vertical="center"/>
    </xf>
    <xf numFmtId="0" fontId="0" fillId="3" borderId="2" xfId="0" applyFill="1" applyBorder="1"/>
    <xf numFmtId="0" fontId="0" fillId="3" borderId="3" xfId="0" applyFill="1" applyBorder="1"/>
    <xf numFmtId="0" fontId="0" fillId="3" borderId="7" xfId="0" applyFill="1" applyBorder="1" applyAlignment="1">
      <alignment horizontal="center"/>
    </xf>
    <xf numFmtId="0" fontId="0" fillId="3" borderId="8" xfId="0" applyFill="1" applyBorder="1" applyAlignment="1">
      <alignment horizontal="center"/>
    </xf>
    <xf numFmtId="0" fontId="6" fillId="3" borderId="0" xfId="0" applyFont="1" applyFill="1" applyAlignment="1">
      <alignment horizontal="center" vertical="center"/>
    </xf>
    <xf numFmtId="0" fontId="26" fillId="3" borderId="0" xfId="0" applyFont="1" applyFill="1"/>
    <xf numFmtId="0" fontId="27" fillId="3" borderId="0" xfId="0" applyFont="1" applyFill="1"/>
    <xf numFmtId="0" fontId="6" fillId="0" borderId="8" xfId="0" applyFont="1" applyBorder="1" applyAlignment="1">
      <alignment horizontal="center" vertical="center"/>
    </xf>
    <xf numFmtId="0" fontId="6" fillId="7" borderId="9" xfId="0" applyFont="1" applyFill="1" applyBorder="1" applyAlignment="1">
      <alignment horizontal="center" vertical="center" wrapText="1"/>
    </xf>
    <xf numFmtId="0" fontId="0" fillId="3" borderId="9" xfId="0" applyFill="1" applyBorder="1"/>
    <xf numFmtId="0" fontId="6" fillId="3" borderId="9" xfId="0" applyFont="1" applyFill="1" applyBorder="1" applyAlignment="1">
      <alignment horizontal="center" vertical="center" wrapText="1"/>
    </xf>
    <xf numFmtId="164" fontId="0" fillId="6" borderId="9" xfId="0" applyNumberFormat="1" applyFill="1" applyBorder="1" applyAlignment="1">
      <alignment horizontal="center" vertical="center" wrapText="1"/>
    </xf>
    <xf numFmtId="164" fontId="0" fillId="6" borderId="9" xfId="0" applyNumberFormat="1" applyFill="1" applyBorder="1" applyAlignment="1">
      <alignment horizontal="center" vertical="center"/>
    </xf>
    <xf numFmtId="0" fontId="0" fillId="3" borderId="5" xfId="0" applyFill="1" applyBorder="1"/>
    <xf numFmtId="0" fontId="16" fillId="17" borderId="0" xfId="0" applyFont="1" applyFill="1" applyAlignment="1">
      <alignment horizontal="center" vertical="center"/>
    </xf>
    <xf numFmtId="0" fontId="6" fillId="0" borderId="9" xfId="0" applyFont="1" applyBorder="1" applyAlignment="1">
      <alignment horizontal="center"/>
    </xf>
    <xf numFmtId="164" fontId="0" fillId="0" borderId="10" xfId="0" applyNumberFormat="1" applyBorder="1" applyAlignment="1">
      <alignment horizontal="center" vertical="center" wrapText="1"/>
    </xf>
    <xf numFmtId="164" fontId="6" fillId="0" borderId="10" xfId="0" applyNumberFormat="1" applyFont="1" applyBorder="1" applyAlignment="1">
      <alignment horizontal="center" vertical="center"/>
    </xf>
    <xf numFmtId="0" fontId="6" fillId="20" borderId="9" xfId="0" applyFont="1" applyFill="1" applyBorder="1" applyAlignment="1">
      <alignment horizontal="center" vertical="center" wrapText="1"/>
    </xf>
    <xf numFmtId="165" fontId="7" fillId="4" borderId="10" xfId="0" applyNumberFormat="1" applyFont="1" applyFill="1" applyBorder="1" applyAlignment="1">
      <alignment horizontal="center" vertical="center"/>
    </xf>
    <xf numFmtId="49" fontId="6" fillId="2" borderId="0" xfId="0" applyNumberFormat="1" applyFont="1" applyFill="1" applyAlignment="1">
      <alignment horizontal="center" vertical="center"/>
    </xf>
    <xf numFmtId="49" fontId="6" fillId="4" borderId="9" xfId="0" applyNumberFormat="1" applyFont="1" applyFill="1" applyBorder="1" applyAlignment="1">
      <alignment horizontal="center" vertical="center"/>
    </xf>
    <xf numFmtId="0" fontId="13" fillId="36" borderId="9" xfId="0" applyFont="1" applyFill="1" applyBorder="1" applyAlignment="1">
      <alignment horizontal="center" vertical="center"/>
    </xf>
    <xf numFmtId="49" fontId="6" fillId="5" borderId="9" xfId="0" applyNumberFormat="1" applyFont="1" applyFill="1" applyBorder="1" applyAlignment="1">
      <alignment horizontal="center" vertical="center"/>
    </xf>
    <xf numFmtId="49" fontId="6" fillId="38" borderId="9" xfId="0" applyNumberFormat="1" applyFont="1" applyFill="1" applyBorder="1" applyAlignment="1">
      <alignment horizontal="center" vertical="center"/>
    </xf>
    <xf numFmtId="0" fontId="6" fillId="19" borderId="9" xfId="0" applyFont="1" applyFill="1" applyBorder="1" applyAlignment="1">
      <alignment horizontal="center" vertical="center"/>
    </xf>
    <xf numFmtId="0" fontId="6" fillId="40" borderId="9" xfId="0" applyFont="1" applyFill="1" applyBorder="1" applyAlignment="1">
      <alignment horizontal="center" vertical="center"/>
    </xf>
    <xf numFmtId="0" fontId="6" fillId="28" borderId="9" xfId="0" applyFont="1" applyFill="1" applyBorder="1" applyAlignment="1">
      <alignment horizontal="center" vertical="center"/>
    </xf>
    <xf numFmtId="49" fontId="6" fillId="7" borderId="9" xfId="0" applyNumberFormat="1" applyFont="1" applyFill="1" applyBorder="1" applyAlignment="1">
      <alignment horizontal="center" vertical="center"/>
    </xf>
    <xf numFmtId="0" fontId="6" fillId="18" borderId="9" xfId="0" applyFont="1" applyFill="1" applyBorder="1" applyAlignment="1">
      <alignment horizontal="center" vertical="center"/>
    </xf>
    <xf numFmtId="0" fontId="17" fillId="41" borderId="9" xfId="0" applyFont="1" applyFill="1" applyBorder="1" applyAlignment="1">
      <alignment horizontal="center" vertical="center"/>
    </xf>
    <xf numFmtId="0" fontId="6" fillId="32" borderId="9" xfId="0" applyFont="1" applyFill="1" applyBorder="1" applyAlignment="1">
      <alignment horizontal="center" vertical="center"/>
    </xf>
    <xf numFmtId="49" fontId="6" fillId="35" borderId="9" xfId="0" applyNumberFormat="1" applyFont="1" applyFill="1" applyBorder="1" applyAlignment="1">
      <alignment horizontal="center" vertical="center"/>
    </xf>
    <xf numFmtId="0" fontId="6" fillId="38" borderId="9" xfId="0" applyFont="1" applyFill="1" applyBorder="1" applyAlignment="1">
      <alignment horizontal="center" vertical="center"/>
    </xf>
    <xf numFmtId="0" fontId="17" fillId="42" borderId="9" xfId="0" applyFont="1" applyFill="1" applyBorder="1" applyAlignment="1">
      <alignment horizontal="center" vertical="center"/>
    </xf>
    <xf numFmtId="0" fontId="13" fillId="39" borderId="9" xfId="0" applyFont="1" applyFill="1" applyBorder="1" applyAlignment="1">
      <alignment horizontal="center" vertical="center"/>
    </xf>
    <xf numFmtId="0" fontId="6" fillId="29" borderId="9" xfId="0" applyFont="1" applyFill="1" applyBorder="1" applyAlignment="1">
      <alignment horizontal="center" vertical="center"/>
    </xf>
    <xf numFmtId="49" fontId="6" fillId="43" borderId="9" xfId="0" applyNumberFormat="1" applyFont="1" applyFill="1" applyBorder="1" applyAlignment="1">
      <alignment horizontal="center" vertical="center"/>
    </xf>
    <xf numFmtId="49" fontId="6" fillId="4" borderId="13" xfId="0" applyNumberFormat="1" applyFont="1" applyFill="1" applyBorder="1" applyAlignment="1">
      <alignment horizontal="center" vertical="center"/>
    </xf>
    <xf numFmtId="0" fontId="6" fillId="4" borderId="13" xfId="0" applyFont="1" applyFill="1" applyBorder="1"/>
    <xf numFmtId="0" fontId="6" fillId="20" borderId="13" xfId="0" applyFont="1" applyFill="1" applyBorder="1"/>
    <xf numFmtId="0" fontId="13" fillId="20" borderId="13" xfId="0" applyFont="1" applyFill="1" applyBorder="1"/>
    <xf numFmtId="0" fontId="13" fillId="36" borderId="8" xfId="0" applyFont="1" applyFill="1" applyBorder="1" applyAlignment="1">
      <alignment horizontal="center" vertical="center"/>
    </xf>
    <xf numFmtId="0" fontId="6" fillId="36" borderId="13" xfId="0" applyFont="1" applyFill="1" applyBorder="1" applyAlignment="1">
      <alignment horizontal="center" vertical="center"/>
    </xf>
    <xf numFmtId="49" fontId="6" fillId="36" borderId="13" xfId="0" applyNumberFormat="1" applyFont="1" applyFill="1" applyBorder="1" applyAlignment="1">
      <alignment horizontal="center" vertical="center"/>
    </xf>
    <xf numFmtId="49" fontId="6" fillId="5" borderId="13" xfId="0" applyNumberFormat="1" applyFont="1" applyFill="1" applyBorder="1" applyAlignment="1">
      <alignment horizontal="center" vertical="center"/>
    </xf>
    <xf numFmtId="49" fontId="6" fillId="38" borderId="8" xfId="0" applyNumberFormat="1" applyFont="1" applyFill="1" applyBorder="1" applyAlignment="1">
      <alignment horizontal="center" vertical="center"/>
    </xf>
    <xf numFmtId="49" fontId="6" fillId="38" borderId="13" xfId="0" applyNumberFormat="1" applyFont="1" applyFill="1" applyBorder="1" applyAlignment="1">
      <alignment horizontal="center" vertical="center"/>
    </xf>
    <xf numFmtId="0" fontId="6" fillId="2" borderId="8" xfId="0" applyFont="1" applyFill="1" applyBorder="1" applyAlignment="1">
      <alignment horizontal="center" vertical="center"/>
    </xf>
    <xf numFmtId="0" fontId="6" fillId="2" borderId="13" xfId="0" applyFont="1" applyFill="1" applyBorder="1" applyAlignment="1">
      <alignment horizontal="center" vertical="center"/>
    </xf>
    <xf numFmtId="0" fontId="6" fillId="40" borderId="13" xfId="0" applyFont="1" applyFill="1" applyBorder="1" applyAlignment="1">
      <alignment horizontal="center" vertical="center"/>
    </xf>
    <xf numFmtId="0" fontId="6" fillId="28" borderId="13" xfId="0" applyFont="1" applyFill="1" applyBorder="1" applyAlignment="1">
      <alignment horizontal="center" vertical="center"/>
    </xf>
    <xf numFmtId="49" fontId="6" fillId="7" borderId="13" xfId="0" applyNumberFormat="1" applyFont="1" applyFill="1" applyBorder="1" applyAlignment="1">
      <alignment horizontal="center" vertical="center"/>
    </xf>
    <xf numFmtId="0" fontId="17" fillId="41" borderId="13" xfId="0" applyFont="1" applyFill="1" applyBorder="1" applyAlignment="1">
      <alignment horizontal="center" vertical="center"/>
    </xf>
    <xf numFmtId="0" fontId="6" fillId="41" borderId="13" xfId="0" applyFont="1" applyFill="1" applyBorder="1" applyAlignment="1">
      <alignment horizontal="center" vertical="center"/>
    </xf>
    <xf numFmtId="0" fontId="6" fillId="6" borderId="13" xfId="0" applyFont="1" applyFill="1" applyBorder="1" applyAlignment="1">
      <alignment horizontal="center" vertical="center"/>
    </xf>
    <xf numFmtId="0" fontId="6" fillId="32" borderId="13" xfId="0" applyFont="1" applyFill="1" applyBorder="1" applyAlignment="1">
      <alignment horizontal="center" vertical="center"/>
    </xf>
    <xf numFmtId="49" fontId="6" fillId="35" borderId="13" xfId="0" applyNumberFormat="1" applyFont="1" applyFill="1" applyBorder="1" applyAlignment="1">
      <alignment horizontal="center" vertical="center"/>
    </xf>
    <xf numFmtId="0" fontId="6" fillId="35" borderId="13" xfId="0" applyFont="1" applyFill="1" applyBorder="1" applyAlignment="1">
      <alignment horizontal="center" vertical="center"/>
    </xf>
    <xf numFmtId="0" fontId="6" fillId="4" borderId="13" xfId="0" applyFont="1" applyFill="1" applyBorder="1" applyAlignment="1">
      <alignment horizontal="center" vertical="center"/>
    </xf>
    <xf numFmtId="0" fontId="6" fillId="20" borderId="13" xfId="0" applyFont="1" applyFill="1" applyBorder="1" applyAlignment="1">
      <alignment horizontal="center" vertical="center"/>
    </xf>
    <xf numFmtId="0" fontId="6" fillId="38" borderId="13" xfId="0" applyFont="1" applyFill="1" applyBorder="1" applyAlignment="1">
      <alignment horizontal="center" vertical="center"/>
    </xf>
    <xf numFmtId="0" fontId="17" fillId="42" borderId="8" xfId="0" applyFont="1" applyFill="1" applyBorder="1" applyAlignment="1">
      <alignment horizontal="center" vertical="center"/>
    </xf>
    <xf numFmtId="0" fontId="13" fillId="39" borderId="13" xfId="0" applyFont="1" applyFill="1" applyBorder="1" applyAlignment="1">
      <alignment horizontal="center" vertical="center"/>
    </xf>
    <xf numFmtId="0" fontId="6" fillId="39" borderId="13" xfId="0" applyFont="1" applyFill="1" applyBorder="1" applyAlignment="1">
      <alignment horizontal="center" vertical="center"/>
    </xf>
    <xf numFmtId="49" fontId="6" fillId="39" borderId="13" xfId="0" applyNumberFormat="1" applyFont="1" applyFill="1" applyBorder="1" applyAlignment="1">
      <alignment horizontal="center" vertical="center"/>
    </xf>
    <xf numFmtId="0" fontId="6" fillId="29" borderId="13" xfId="0" applyFont="1" applyFill="1" applyBorder="1" applyAlignment="1">
      <alignment horizontal="center" vertical="center"/>
    </xf>
    <xf numFmtId="0" fontId="6" fillId="29" borderId="3" xfId="0" applyFont="1" applyFill="1" applyBorder="1" applyAlignment="1">
      <alignment horizontal="center" vertical="center"/>
    </xf>
    <xf numFmtId="49" fontId="6" fillId="43" borderId="13" xfId="0" applyNumberFormat="1" applyFont="1" applyFill="1" applyBorder="1" applyAlignment="1">
      <alignment horizontal="center" vertical="center"/>
    </xf>
    <xf numFmtId="0" fontId="13" fillId="4" borderId="6" xfId="0" applyFont="1" applyFill="1" applyBorder="1" applyAlignment="1">
      <alignment vertical="center" wrapText="1"/>
    </xf>
    <xf numFmtId="0" fontId="6" fillId="3" borderId="9" xfId="0" applyFont="1" applyFill="1" applyBorder="1" applyAlignment="1">
      <alignment horizontal="center" vertical="center"/>
    </xf>
    <xf numFmtId="0" fontId="13" fillId="4" borderId="4" xfId="0" applyFont="1" applyFill="1" applyBorder="1" applyAlignment="1">
      <alignment horizontal="center" vertical="center"/>
    </xf>
    <xf numFmtId="0" fontId="13" fillId="4" borderId="0" xfId="0" applyFont="1" applyFill="1" applyAlignment="1">
      <alignment horizontal="center" vertical="center"/>
    </xf>
    <xf numFmtId="0" fontId="6" fillId="3" borderId="12" xfId="0" applyFont="1" applyFill="1" applyBorder="1" applyAlignment="1">
      <alignment horizontal="center" vertical="center" wrapText="1"/>
    </xf>
    <xf numFmtId="0" fontId="6" fillId="51" borderId="0" xfId="0" applyFont="1" applyFill="1"/>
    <xf numFmtId="0" fontId="23" fillId="0" borderId="9" xfId="0" applyFont="1" applyBorder="1" applyAlignment="1">
      <alignment horizontal="center" vertical="center"/>
    </xf>
    <xf numFmtId="0" fontId="13" fillId="20" borderId="4" xfId="0" applyFont="1" applyFill="1" applyBorder="1" applyAlignment="1">
      <alignment horizontal="center" vertical="center" wrapText="1"/>
    </xf>
    <xf numFmtId="0" fontId="13" fillId="0" borderId="12" xfId="0" applyFont="1" applyBorder="1" applyAlignment="1">
      <alignment horizontal="center" vertical="center"/>
    </xf>
    <xf numFmtId="0" fontId="13" fillId="0" borderId="10" xfId="0" applyFont="1" applyBorder="1" applyAlignment="1">
      <alignment horizontal="center" vertical="center"/>
    </xf>
    <xf numFmtId="0" fontId="6" fillId="0" borderId="10" xfId="0" applyFont="1" applyBorder="1" applyAlignment="1">
      <alignment horizontal="center"/>
    </xf>
    <xf numFmtId="0" fontId="6" fillId="0" borderId="12" xfId="0" applyFont="1" applyBorder="1" applyAlignment="1">
      <alignment horizontal="center"/>
    </xf>
    <xf numFmtId="0" fontId="12" fillId="0" borderId="9" xfId="0" applyFont="1" applyBorder="1" applyAlignment="1">
      <alignment horizontal="center" vertical="center" wrapText="1"/>
    </xf>
    <xf numFmtId="0" fontId="6" fillId="0" borderId="9" xfId="0" applyFont="1" applyBorder="1" applyAlignment="1">
      <alignment vertical="center"/>
    </xf>
    <xf numFmtId="0" fontId="6" fillId="51" borderId="0" xfId="0" applyFont="1" applyFill="1" applyAlignment="1">
      <alignment vertical="center"/>
    </xf>
    <xf numFmtId="0" fontId="6" fillId="51" borderId="0" xfId="0" applyFont="1" applyFill="1" applyAlignment="1">
      <alignment horizontal="center"/>
    </xf>
    <xf numFmtId="0" fontId="13" fillId="20" borderId="0" xfId="0" applyFont="1" applyFill="1" applyAlignment="1">
      <alignment horizontal="center" vertical="center" wrapText="1"/>
    </xf>
    <xf numFmtId="0" fontId="6" fillId="3" borderId="0" xfId="0" applyFont="1" applyFill="1"/>
    <xf numFmtId="0" fontId="7" fillId="0" borderId="12" xfId="4" applyNumberFormat="1" applyFont="1" applyBorder="1" applyAlignment="1">
      <alignment horizontal="center" vertical="center"/>
    </xf>
    <xf numFmtId="0" fontId="13" fillId="53" borderId="4" xfId="0" applyFont="1" applyFill="1" applyBorder="1" applyAlignment="1">
      <alignment horizontal="center" vertical="center" wrapText="1"/>
    </xf>
    <xf numFmtId="0" fontId="13" fillId="53" borderId="0" xfId="0" applyFont="1" applyFill="1" applyAlignment="1">
      <alignment horizontal="center" vertical="center" wrapText="1"/>
    </xf>
    <xf numFmtId="0" fontId="13" fillId="53" borderId="0" xfId="0" applyFont="1" applyFill="1" applyAlignment="1">
      <alignment horizontal="center" vertical="center"/>
    </xf>
    <xf numFmtId="0" fontId="13" fillId="38" borderId="6" xfId="0" applyFont="1" applyFill="1" applyBorder="1" applyAlignment="1">
      <alignment vertical="center" wrapText="1"/>
    </xf>
    <xf numFmtId="0" fontId="7" fillId="38" borderId="7" xfId="0" applyFont="1" applyFill="1" applyBorder="1" applyAlignment="1">
      <alignment vertical="center" wrapText="1"/>
    </xf>
    <xf numFmtId="0" fontId="16" fillId="51" borderId="0" xfId="0" applyFont="1" applyFill="1" applyAlignment="1">
      <alignment vertical="center"/>
    </xf>
    <xf numFmtId="2" fontId="0" fillId="51" borderId="0" xfId="0" applyNumberFormat="1" applyFill="1" applyAlignment="1">
      <alignment horizontal="center" vertical="center"/>
    </xf>
    <xf numFmtId="0" fontId="8" fillId="51" borderId="0" xfId="0" applyFont="1" applyFill="1" applyAlignment="1">
      <alignment horizontal="center" vertical="center"/>
    </xf>
    <xf numFmtId="0" fontId="20" fillId="51" borderId="0" xfId="0" applyFont="1" applyFill="1" applyAlignment="1">
      <alignment vertical="center"/>
    </xf>
    <xf numFmtId="0" fontId="5" fillId="51" borderId="0" xfId="4" applyFill="1" applyAlignment="1">
      <alignment horizontal="center" vertical="center"/>
    </xf>
    <xf numFmtId="0" fontId="6" fillId="51" borderId="0" xfId="0" applyFont="1" applyFill="1" applyAlignment="1">
      <alignment horizontal="center" vertical="center" wrapText="1"/>
    </xf>
    <xf numFmtId="0" fontId="19" fillId="51" borderId="0" xfId="4" applyFont="1" applyFill="1" applyBorder="1" applyAlignment="1">
      <alignment horizontal="center" vertical="center"/>
    </xf>
    <xf numFmtId="0" fontId="6" fillId="4" borderId="0" xfId="0" applyFont="1" applyFill="1" applyAlignment="1">
      <alignment horizontal="center" vertical="center"/>
    </xf>
    <xf numFmtId="0" fontId="6" fillId="4" borderId="0" xfId="0" applyFont="1" applyFill="1" applyAlignment="1">
      <alignment horizontal="center" vertical="center" wrapText="1"/>
    </xf>
    <xf numFmtId="0" fontId="6" fillId="4" borderId="5" xfId="0" applyFont="1" applyFill="1" applyBorder="1" applyAlignment="1">
      <alignment horizontal="center" vertical="center"/>
    </xf>
    <xf numFmtId="0" fontId="0" fillId="4" borderId="0" xfId="0" applyFill="1" applyAlignment="1">
      <alignment horizontal="center" vertical="center"/>
    </xf>
    <xf numFmtId="164" fontId="0" fillId="4" borderId="0" xfId="0" applyNumberFormat="1" applyFill="1" applyAlignment="1">
      <alignment horizontal="center" vertical="center" wrapText="1"/>
    </xf>
    <xf numFmtId="164" fontId="0" fillId="4" borderId="5" xfId="0" applyNumberFormat="1" applyFill="1" applyBorder="1" applyAlignment="1">
      <alignment horizontal="center" vertical="center" wrapText="1"/>
    </xf>
    <xf numFmtId="0" fontId="7" fillId="4" borderId="0" xfId="0" applyFont="1" applyFill="1" applyAlignment="1">
      <alignment horizontal="center" vertical="center"/>
    </xf>
    <xf numFmtId="0" fontId="0" fillId="6" borderId="10" xfId="0" applyFill="1" applyBorder="1"/>
    <xf numFmtId="0" fontId="0" fillId="6" borderId="11" xfId="0" applyFill="1" applyBorder="1"/>
    <xf numFmtId="0" fontId="13" fillId="0" borderId="14" xfId="0" applyFont="1" applyBorder="1" applyAlignment="1">
      <alignment horizontal="center" vertical="center"/>
    </xf>
    <xf numFmtId="0" fontId="7" fillId="0" borderId="14" xfId="0" applyFont="1" applyBorder="1" applyAlignment="1">
      <alignment horizontal="center" vertical="center" wrapText="1"/>
    </xf>
    <xf numFmtId="165" fontId="7" fillId="0" borderId="14" xfId="4" applyNumberFormat="1" applyFont="1" applyFill="1" applyBorder="1" applyAlignment="1">
      <alignment horizontal="center" vertical="center"/>
    </xf>
    <xf numFmtId="165" fontId="13" fillId="0" borderId="14" xfId="0" applyNumberFormat="1" applyFont="1" applyBorder="1" applyAlignment="1">
      <alignment horizontal="center" vertical="center"/>
    </xf>
    <xf numFmtId="0" fontId="28" fillId="0" borderId="0" xfId="0" applyFont="1"/>
    <xf numFmtId="0" fontId="0" fillId="0" borderId="10" xfId="0" applyBorder="1" applyAlignment="1">
      <alignment horizontal="center" vertical="center"/>
    </xf>
    <xf numFmtId="0" fontId="0" fillId="31" borderId="9" xfId="0" applyFill="1" applyBorder="1" applyAlignment="1">
      <alignment horizontal="center" vertical="center"/>
    </xf>
    <xf numFmtId="0" fontId="0" fillId="31" borderId="9" xfId="0" applyFill="1" applyBorder="1"/>
    <xf numFmtId="0" fontId="0" fillId="7" borderId="0" xfId="0" applyFill="1"/>
    <xf numFmtId="0" fontId="0" fillId="7" borderId="0" xfId="0" applyFill="1" applyAlignment="1">
      <alignment horizontal="center" vertical="center"/>
    </xf>
    <xf numFmtId="0" fontId="6" fillId="7" borderId="0" xfId="0" applyFont="1" applyFill="1" applyAlignment="1">
      <alignment vertical="center"/>
    </xf>
    <xf numFmtId="0" fontId="6" fillId="7" borderId="0" xfId="0" applyFont="1" applyFill="1" applyAlignment="1">
      <alignment horizontal="center" vertical="center"/>
    </xf>
    <xf numFmtId="165" fontId="0" fillId="7" borderId="0" xfId="0" applyNumberFormat="1" applyFill="1" applyAlignment="1">
      <alignment horizontal="center" vertical="center"/>
    </xf>
    <xf numFmtId="0" fontId="6" fillId="7" borderId="0" xfId="0" applyFont="1" applyFill="1" applyAlignment="1">
      <alignment horizontal="center"/>
    </xf>
    <xf numFmtId="0" fontId="6" fillId="31" borderId="9" xfId="0" applyFont="1" applyFill="1" applyBorder="1" applyAlignment="1">
      <alignment horizontal="center" vertical="center"/>
    </xf>
    <xf numFmtId="0" fontId="6" fillId="31" borderId="9" xfId="0" applyFont="1" applyFill="1" applyBorder="1" applyAlignment="1">
      <alignment horizontal="center" vertical="center" wrapText="1"/>
    </xf>
    <xf numFmtId="0" fontId="16" fillId="48" borderId="0" xfId="0" applyFont="1" applyFill="1"/>
    <xf numFmtId="0" fontId="18" fillId="48" borderId="0" xfId="0" applyFont="1" applyFill="1" applyAlignment="1">
      <alignment wrapText="1"/>
    </xf>
    <xf numFmtId="0" fontId="29" fillId="48" borderId="0" xfId="0" applyFont="1" applyFill="1" applyAlignment="1">
      <alignment horizontal="center" vertical="center"/>
    </xf>
    <xf numFmtId="166" fontId="17" fillId="48" borderId="0" xfId="0" applyNumberFormat="1" applyFont="1" applyFill="1" applyAlignment="1">
      <alignment horizontal="left"/>
    </xf>
    <xf numFmtId="0" fontId="6" fillId="48" borderId="0" xfId="0" applyFont="1" applyFill="1"/>
    <xf numFmtId="0" fontId="30" fillId="48" borderId="0" xfId="0" applyFont="1" applyFill="1" applyAlignment="1">
      <alignment horizontal="left" vertical="center"/>
    </xf>
    <xf numFmtId="0" fontId="17" fillId="48" borderId="0" xfId="0" applyFont="1" applyFill="1" applyAlignment="1">
      <alignment wrapText="1"/>
    </xf>
    <xf numFmtId="0" fontId="17" fillId="48" borderId="0" xfId="0" applyFont="1" applyFill="1" applyAlignment="1">
      <alignment horizontal="center" wrapText="1"/>
    </xf>
    <xf numFmtId="164" fontId="0" fillId="3" borderId="9" xfId="0" applyNumberFormat="1" applyFill="1" applyBorder="1" applyAlignment="1">
      <alignment horizontal="center" vertical="center" wrapText="1"/>
    </xf>
    <xf numFmtId="164" fontId="6" fillId="3" borderId="9" xfId="0" applyNumberFormat="1" applyFont="1" applyFill="1" applyBorder="1" applyAlignment="1">
      <alignment horizontal="center" vertical="center" wrapText="1"/>
    </xf>
    <xf numFmtId="164" fontId="6" fillId="0" borderId="9" xfId="0" applyNumberFormat="1" applyFont="1" applyBorder="1" applyAlignment="1">
      <alignment horizontal="center" vertical="center" wrapText="1"/>
    </xf>
    <xf numFmtId="0" fontId="13" fillId="53" borderId="3" xfId="0" applyFont="1" applyFill="1" applyBorder="1" applyAlignment="1">
      <alignment horizontal="center" vertical="center" wrapText="1"/>
    </xf>
    <xf numFmtId="0" fontId="7" fillId="38" borderId="8" xfId="0" applyFont="1" applyFill="1" applyBorder="1" applyAlignment="1">
      <alignment vertical="center" wrapText="1"/>
    </xf>
    <xf numFmtId="0" fontId="6" fillId="41" borderId="1" xfId="0" applyFont="1" applyFill="1" applyBorder="1" applyAlignment="1">
      <alignment horizontal="center" vertical="center"/>
    </xf>
    <xf numFmtId="0" fontId="0" fillId="41" borderId="2" xfId="0" applyFill="1" applyBorder="1" applyAlignment="1">
      <alignment horizontal="center" vertical="center"/>
    </xf>
    <xf numFmtId="0" fontId="0" fillId="41" borderId="2" xfId="0" applyFill="1" applyBorder="1"/>
    <xf numFmtId="0" fontId="0" fillId="41" borderId="3" xfId="0" applyFill="1" applyBorder="1"/>
    <xf numFmtId="0" fontId="6" fillId="3" borderId="4" xfId="0" applyFont="1" applyFill="1" applyBorder="1" applyAlignment="1">
      <alignment horizontal="center" vertical="center"/>
    </xf>
    <xf numFmtId="0" fontId="8" fillId="3" borderId="13" xfId="0" applyFont="1" applyFill="1" applyBorder="1" applyAlignment="1">
      <alignment horizontal="center" vertical="center"/>
    </xf>
    <xf numFmtId="0" fontId="6" fillId="7" borderId="6" xfId="0" applyFont="1" applyFill="1" applyBorder="1" applyAlignment="1">
      <alignment horizontal="center" vertical="center"/>
    </xf>
    <xf numFmtId="0" fontId="6" fillId="7" borderId="8" xfId="0" applyFont="1" applyFill="1" applyBorder="1" applyAlignment="1">
      <alignment horizontal="center" vertical="center"/>
    </xf>
    <xf numFmtId="0" fontId="6" fillId="7" borderId="12" xfId="0" applyFont="1" applyFill="1" applyBorder="1" applyAlignment="1">
      <alignment horizontal="center" vertical="center"/>
    </xf>
    <xf numFmtId="0" fontId="0" fillId="0" borderId="11" xfId="0" applyBorder="1"/>
    <xf numFmtId="49" fontId="6" fillId="3" borderId="10" xfId="0" applyNumberFormat="1" applyFont="1" applyFill="1" applyBorder="1" applyAlignment="1">
      <alignment vertical="center"/>
    </xf>
    <xf numFmtId="49" fontId="6" fillId="3" borderId="11" xfId="0" applyNumberFormat="1" applyFont="1" applyFill="1" applyBorder="1" applyAlignment="1">
      <alignment vertical="center"/>
    </xf>
    <xf numFmtId="49" fontId="0" fillId="3" borderId="11" xfId="0" applyNumberFormat="1" applyFill="1" applyBorder="1" applyAlignment="1">
      <alignment vertical="center"/>
    </xf>
    <xf numFmtId="0" fontId="0" fillId="54" borderId="0" xfId="0" applyFill="1"/>
    <xf numFmtId="0" fontId="6" fillId="54" borderId="0" xfId="0" applyFont="1" applyFill="1"/>
    <xf numFmtId="0" fontId="5" fillId="54" borderId="0" xfId="4" applyFill="1" applyAlignment="1"/>
    <xf numFmtId="0" fontId="5" fillId="54" borderId="0" xfId="4" applyFill="1"/>
    <xf numFmtId="0" fontId="18" fillId="48" borderId="0" xfId="0" applyFont="1" applyFill="1" applyAlignment="1">
      <alignment vertical="center"/>
    </xf>
    <xf numFmtId="0" fontId="6" fillId="48" borderId="24" xfId="0" applyFont="1" applyFill="1" applyBorder="1" applyAlignment="1">
      <alignment horizontal="center" vertical="center"/>
    </xf>
    <xf numFmtId="0" fontId="31" fillId="48" borderId="27" xfId="0" applyFont="1" applyFill="1" applyBorder="1" applyAlignment="1">
      <alignment horizontal="center" vertical="center"/>
    </xf>
    <xf numFmtId="0" fontId="18" fillId="48" borderId="26" xfId="0" applyFont="1" applyFill="1" applyBorder="1" applyAlignment="1">
      <alignment horizontal="left" vertical="center"/>
    </xf>
    <xf numFmtId="0" fontId="17" fillId="48" borderId="22" xfId="0" applyFont="1" applyFill="1" applyBorder="1" applyAlignment="1">
      <alignment horizontal="center" vertical="center"/>
    </xf>
    <xf numFmtId="0" fontId="17" fillId="48" borderId="27" xfId="0" applyFont="1" applyFill="1" applyBorder="1" applyAlignment="1">
      <alignment horizontal="center" vertical="center"/>
    </xf>
    <xf numFmtId="0" fontId="17" fillId="48" borderId="28" xfId="0" applyFont="1" applyFill="1" applyBorder="1" applyAlignment="1">
      <alignment horizontal="center" vertical="center"/>
    </xf>
    <xf numFmtId="0" fontId="18" fillId="48" borderId="24" xfId="0" applyFont="1" applyFill="1" applyBorder="1" applyAlignment="1">
      <alignment horizontal="left" vertical="center"/>
    </xf>
    <xf numFmtId="0" fontId="18" fillId="48" borderId="29" xfId="0" applyFont="1" applyFill="1" applyBorder="1" applyAlignment="1">
      <alignment horizontal="left" vertical="center"/>
    </xf>
    <xf numFmtId="0" fontId="18" fillId="48" borderId="30" xfId="0" applyFont="1" applyFill="1" applyBorder="1" applyAlignment="1">
      <alignment horizontal="left" vertical="center"/>
    </xf>
    <xf numFmtId="0" fontId="31" fillId="48" borderId="21" xfId="0" applyFont="1" applyFill="1" applyBorder="1" applyAlignment="1">
      <alignment vertical="center"/>
    </xf>
    <xf numFmtId="0" fontId="0" fillId="48" borderId="25" xfId="0" applyFill="1" applyBorder="1" applyAlignment="1">
      <alignment horizontal="center" vertical="center"/>
    </xf>
    <xf numFmtId="0" fontId="31" fillId="48" borderId="25" xfId="0" applyFont="1" applyFill="1" applyBorder="1" applyAlignment="1">
      <alignment vertical="center"/>
    </xf>
    <xf numFmtId="0" fontId="18" fillId="48" borderId="23" xfId="0" applyFont="1" applyFill="1" applyBorder="1" applyAlignment="1">
      <alignment horizontal="left" vertical="center"/>
    </xf>
    <xf numFmtId="0" fontId="0" fillId="48" borderId="27" xfId="0" applyFill="1" applyBorder="1"/>
    <xf numFmtId="0" fontId="18" fillId="48" borderId="32" xfId="0" applyFont="1" applyFill="1" applyBorder="1" applyAlignment="1">
      <alignment horizontal="left" vertical="center"/>
    </xf>
    <xf numFmtId="0" fontId="18" fillId="48" borderId="21" xfId="0" applyFont="1" applyFill="1" applyBorder="1" applyAlignment="1">
      <alignment horizontal="left" vertical="center"/>
    </xf>
    <xf numFmtId="0" fontId="7" fillId="48" borderId="27" xfId="0" applyFont="1" applyFill="1" applyBorder="1" applyAlignment="1">
      <alignment horizontal="center" vertical="center"/>
    </xf>
    <xf numFmtId="0" fontId="6" fillId="48" borderId="35" xfId="0" applyFont="1" applyFill="1" applyBorder="1" applyAlignment="1">
      <alignment horizontal="center" vertical="center"/>
    </xf>
    <xf numFmtId="0" fontId="17" fillId="48" borderId="37" xfId="0" applyFont="1" applyFill="1" applyBorder="1" applyAlignment="1">
      <alignment horizontal="center"/>
    </xf>
    <xf numFmtId="0" fontId="0" fillId="48" borderId="27" xfId="0" applyFill="1" applyBorder="1" applyAlignment="1">
      <alignment horizontal="center" vertical="center"/>
    </xf>
    <xf numFmtId="0" fontId="31" fillId="48" borderId="39" xfId="0" applyFont="1" applyFill="1" applyBorder="1" applyAlignment="1">
      <alignment horizontal="center" vertical="center"/>
    </xf>
    <xf numFmtId="0" fontId="0" fillId="48" borderId="22" xfId="0" applyFill="1" applyBorder="1" applyAlignment="1">
      <alignment horizontal="center" vertical="center"/>
    </xf>
    <xf numFmtId="0" fontId="18" fillId="48" borderId="27" xfId="0" applyFont="1" applyFill="1" applyBorder="1" applyAlignment="1">
      <alignment horizontal="center" vertical="center" wrapText="1"/>
    </xf>
    <xf numFmtId="0" fontId="7" fillId="48" borderId="27" xfId="0" applyFont="1" applyFill="1" applyBorder="1" applyAlignment="1">
      <alignment horizontal="center" vertical="center" wrapText="1"/>
    </xf>
    <xf numFmtId="0" fontId="7" fillId="48" borderId="23" xfId="0" applyFont="1" applyFill="1" applyBorder="1" applyAlignment="1">
      <alignment horizontal="center" vertical="center" wrapText="1"/>
    </xf>
    <xf numFmtId="0" fontId="31" fillId="48" borderId="36" xfId="0" applyFont="1" applyFill="1" applyBorder="1" applyAlignment="1">
      <alignment horizontal="center" vertical="center"/>
    </xf>
    <xf numFmtId="0" fontId="7" fillId="48" borderId="39" xfId="0" applyFont="1" applyFill="1" applyBorder="1" applyAlignment="1">
      <alignment horizontal="center" vertical="center"/>
    </xf>
    <xf numFmtId="0" fontId="7" fillId="48" borderId="40" xfId="0" applyFont="1" applyFill="1" applyBorder="1" applyAlignment="1">
      <alignment horizontal="center" vertical="center"/>
    </xf>
    <xf numFmtId="2" fontId="0" fillId="48" borderId="31" xfId="0" applyNumberFormat="1" applyFill="1" applyBorder="1" applyAlignment="1">
      <alignment horizontal="center" vertical="center"/>
    </xf>
    <xf numFmtId="2" fontId="0" fillId="48" borderId="28" xfId="0" applyNumberFormat="1" applyFill="1" applyBorder="1" applyAlignment="1">
      <alignment horizontal="center" vertical="center"/>
    </xf>
    <xf numFmtId="2" fontId="0" fillId="48" borderId="25" xfId="0" applyNumberFormat="1" applyFill="1" applyBorder="1" applyAlignment="1">
      <alignment horizontal="center" vertical="center"/>
    </xf>
    <xf numFmtId="0" fontId="16" fillId="48" borderId="30" xfId="0" applyFont="1" applyFill="1" applyBorder="1"/>
    <xf numFmtId="166" fontId="18" fillId="48" borderId="31" xfId="0" applyNumberFormat="1" applyFont="1" applyFill="1" applyBorder="1" applyAlignment="1">
      <alignment horizontal="left"/>
    </xf>
    <xf numFmtId="166" fontId="18" fillId="48" borderId="25" xfId="0" applyNumberFormat="1" applyFont="1" applyFill="1" applyBorder="1" applyAlignment="1">
      <alignment horizontal="left"/>
    </xf>
    <xf numFmtId="0" fontId="0" fillId="48" borderId="31" xfId="0" applyFill="1" applyBorder="1" applyAlignment="1">
      <alignment horizontal="center"/>
    </xf>
    <xf numFmtId="0" fontId="0" fillId="48" borderId="28" xfId="0" applyFill="1" applyBorder="1" applyAlignment="1">
      <alignment horizontal="center"/>
    </xf>
    <xf numFmtId="0" fontId="6" fillId="48" borderId="30" xfId="0" applyFont="1" applyFill="1" applyBorder="1" applyAlignment="1">
      <alignment horizontal="center" vertical="center"/>
    </xf>
    <xf numFmtId="0" fontId="0" fillId="48" borderId="25" xfId="0" applyFill="1" applyBorder="1" applyAlignment="1">
      <alignment horizontal="center"/>
    </xf>
    <xf numFmtId="0" fontId="6" fillId="48" borderId="29" xfId="0" applyFont="1" applyFill="1" applyBorder="1" applyAlignment="1">
      <alignment horizontal="center" vertical="center"/>
    </xf>
    <xf numFmtId="0" fontId="6" fillId="48" borderId="26" xfId="0" applyFont="1" applyFill="1" applyBorder="1" applyAlignment="1">
      <alignment horizontal="center" vertical="center"/>
    </xf>
    <xf numFmtId="0" fontId="7" fillId="48" borderId="42" xfId="0" applyFont="1" applyFill="1" applyBorder="1" applyAlignment="1">
      <alignment horizontal="center" vertical="center"/>
    </xf>
    <xf numFmtId="0" fontId="6" fillId="48" borderId="33" xfId="0" applyFont="1" applyFill="1" applyBorder="1"/>
    <xf numFmtId="0" fontId="6" fillId="48" borderId="44" xfId="0" applyFont="1" applyFill="1" applyBorder="1"/>
    <xf numFmtId="0" fontId="6" fillId="48" borderId="33" xfId="0" applyFont="1" applyFill="1" applyBorder="1" applyAlignment="1">
      <alignment horizontal="center" vertical="center"/>
    </xf>
    <xf numFmtId="0" fontId="13" fillId="48" borderId="44" xfId="0" applyFont="1" applyFill="1" applyBorder="1" applyAlignment="1">
      <alignment horizontal="center" vertical="center" wrapText="1"/>
    </xf>
    <xf numFmtId="0" fontId="13" fillId="48" borderId="33" xfId="0" applyFont="1" applyFill="1" applyBorder="1" applyAlignment="1">
      <alignment horizontal="center" vertical="center" wrapText="1"/>
    </xf>
    <xf numFmtId="0" fontId="6" fillId="48" borderId="44" xfId="0" applyFont="1" applyFill="1" applyBorder="1" applyAlignment="1">
      <alignment horizontal="center" vertical="center"/>
    </xf>
    <xf numFmtId="0" fontId="6" fillId="48" borderId="32" xfId="0" applyFont="1" applyFill="1" applyBorder="1" applyAlignment="1">
      <alignment horizontal="center" vertical="center"/>
    </xf>
    <xf numFmtId="0" fontId="18" fillId="48" borderId="30" xfId="0" applyFont="1" applyFill="1" applyBorder="1"/>
    <xf numFmtId="0" fontId="18" fillId="48" borderId="30" xfId="0" applyFont="1" applyFill="1" applyBorder="1" applyAlignment="1">
      <alignment wrapText="1"/>
    </xf>
    <xf numFmtId="0" fontId="18" fillId="48" borderId="30" xfId="0" applyFont="1" applyFill="1" applyBorder="1" applyAlignment="1">
      <alignment horizontal="center" wrapText="1"/>
    </xf>
    <xf numFmtId="0" fontId="7" fillId="48" borderId="30" xfId="0" applyFont="1" applyFill="1" applyBorder="1" applyAlignment="1">
      <alignment horizontal="center" vertical="center" wrapText="1"/>
    </xf>
    <xf numFmtId="0" fontId="7" fillId="48" borderId="29" xfId="0" applyFont="1" applyFill="1" applyBorder="1" applyAlignment="1">
      <alignment horizontal="center" vertical="center" wrapText="1"/>
    </xf>
    <xf numFmtId="166" fontId="18" fillId="48" borderId="27" xfId="0" applyNumberFormat="1" applyFont="1" applyFill="1" applyBorder="1" applyAlignment="1">
      <alignment horizontal="left"/>
    </xf>
    <xf numFmtId="0" fontId="13" fillId="48" borderId="27" xfId="0" applyFont="1" applyFill="1" applyBorder="1" applyAlignment="1">
      <alignment horizontal="center" vertical="center"/>
    </xf>
    <xf numFmtId="0" fontId="0" fillId="48" borderId="30" xfId="0" applyFill="1" applyBorder="1"/>
    <xf numFmtId="0" fontId="17" fillId="48" borderId="21" xfId="0" applyFont="1" applyFill="1" applyBorder="1" applyAlignment="1">
      <alignment horizontal="center" vertical="center"/>
    </xf>
    <xf numFmtId="0" fontId="0" fillId="48" borderId="28" xfId="0" applyFill="1" applyBorder="1" applyAlignment="1">
      <alignment horizontal="center" vertical="center"/>
    </xf>
    <xf numFmtId="166" fontId="18" fillId="48" borderId="28" xfId="0" applyNumberFormat="1" applyFont="1" applyFill="1" applyBorder="1" applyAlignment="1">
      <alignment horizontal="left"/>
    </xf>
    <xf numFmtId="0" fontId="13" fillId="48" borderId="30" xfId="0" applyFont="1" applyFill="1" applyBorder="1" applyAlignment="1">
      <alignment horizontal="center" vertical="center"/>
    </xf>
    <xf numFmtId="0" fontId="0" fillId="48" borderId="40" xfId="0" applyFill="1" applyBorder="1" applyAlignment="1">
      <alignment horizontal="center" vertical="center"/>
    </xf>
    <xf numFmtId="0" fontId="7" fillId="48" borderId="28" xfId="0" applyFont="1" applyFill="1" applyBorder="1" applyAlignment="1">
      <alignment horizontal="center" vertical="center"/>
    </xf>
    <xf numFmtId="0" fontId="31" fillId="48" borderId="42" xfId="0" applyFont="1" applyFill="1" applyBorder="1" applyAlignment="1">
      <alignment horizontal="center" vertical="center"/>
    </xf>
    <xf numFmtId="0" fontId="17" fillId="48" borderId="25" xfId="0" applyFont="1" applyFill="1" applyBorder="1" applyAlignment="1">
      <alignment horizontal="center" vertical="center"/>
    </xf>
    <xf numFmtId="0" fontId="17" fillId="48" borderId="31" xfId="0" applyFont="1" applyFill="1" applyBorder="1" applyAlignment="1">
      <alignment horizontal="center" vertical="center"/>
    </xf>
    <xf numFmtId="0" fontId="0" fillId="48" borderId="28" xfId="0" applyFill="1" applyBorder="1"/>
    <xf numFmtId="0" fontId="17" fillId="48" borderId="32" xfId="0" applyFont="1" applyFill="1" applyBorder="1" applyAlignment="1">
      <alignment horizontal="left" vertical="center"/>
    </xf>
    <xf numFmtId="0" fontId="17" fillId="48" borderId="32" xfId="0" applyFont="1" applyFill="1" applyBorder="1" applyAlignment="1">
      <alignment horizontal="left"/>
    </xf>
    <xf numFmtId="0" fontId="17" fillId="48" borderId="44" xfId="0" applyFont="1" applyFill="1" applyBorder="1" applyAlignment="1">
      <alignment horizontal="left" vertical="center"/>
    </xf>
    <xf numFmtId="0" fontId="17" fillId="48" borderId="30" xfId="0" applyFont="1" applyFill="1" applyBorder="1" applyAlignment="1">
      <alignment horizontal="left"/>
    </xf>
    <xf numFmtId="0" fontId="0" fillId="48" borderId="31" xfId="0" applyFill="1" applyBorder="1"/>
    <xf numFmtId="0" fontId="6" fillId="48" borderId="31" xfId="0" applyFont="1" applyFill="1" applyBorder="1" applyAlignment="1">
      <alignment horizontal="center" vertical="center"/>
    </xf>
    <xf numFmtId="0" fontId="17" fillId="48" borderId="24" xfId="0" applyFont="1" applyFill="1" applyBorder="1" applyAlignment="1">
      <alignment horizontal="left" vertical="center"/>
    </xf>
    <xf numFmtId="0" fontId="6" fillId="48" borderId="25" xfId="0" applyFont="1" applyFill="1" applyBorder="1" applyAlignment="1">
      <alignment horizontal="center" vertical="center"/>
    </xf>
    <xf numFmtId="0" fontId="17" fillId="48" borderId="29" xfId="0" applyFont="1" applyFill="1" applyBorder="1" applyAlignment="1">
      <alignment horizontal="left" vertical="center"/>
    </xf>
    <xf numFmtId="0" fontId="31" fillId="48" borderId="37" xfId="0" applyFont="1" applyFill="1" applyBorder="1" applyAlignment="1">
      <alignment horizontal="center" vertical="center"/>
    </xf>
    <xf numFmtId="0" fontId="30" fillId="48" borderId="32" xfId="0" applyFont="1" applyFill="1" applyBorder="1" applyAlignment="1">
      <alignment horizontal="left" vertical="center"/>
    </xf>
    <xf numFmtId="165" fontId="5" fillId="48" borderId="32" xfId="4" applyNumberFormat="1" applyFill="1" applyBorder="1" applyAlignment="1">
      <alignment horizontal="center" vertical="center"/>
    </xf>
    <xf numFmtId="0" fontId="17" fillId="48" borderId="44" xfId="0" applyFont="1" applyFill="1" applyBorder="1" applyAlignment="1">
      <alignment horizontal="left"/>
    </xf>
    <xf numFmtId="165" fontId="5" fillId="48" borderId="33" xfId="4" applyNumberFormat="1" applyFill="1" applyBorder="1" applyAlignment="1">
      <alignment horizontal="center" vertical="center"/>
    </xf>
    <xf numFmtId="0" fontId="0" fillId="48" borderId="32" xfId="0" applyFill="1" applyBorder="1" applyAlignment="1">
      <alignment horizontal="center" vertical="center"/>
    </xf>
    <xf numFmtId="0" fontId="30" fillId="48" borderId="33" xfId="0" applyFont="1" applyFill="1" applyBorder="1" applyAlignment="1">
      <alignment horizontal="left" vertical="center"/>
    </xf>
    <xf numFmtId="0" fontId="0" fillId="48" borderId="33" xfId="0" applyFill="1" applyBorder="1" applyAlignment="1">
      <alignment horizontal="center" vertical="center"/>
    </xf>
    <xf numFmtId="0" fontId="0" fillId="48" borderId="44" xfId="0" applyFill="1" applyBorder="1" applyAlignment="1">
      <alignment horizontal="center" vertical="center"/>
    </xf>
    <xf numFmtId="0" fontId="18" fillId="48" borderId="31" xfId="0" applyFont="1" applyFill="1" applyBorder="1" applyAlignment="1">
      <alignment horizontal="left" vertical="center"/>
    </xf>
    <xf numFmtId="0" fontId="18" fillId="48" borderId="28" xfId="0" applyFont="1" applyFill="1" applyBorder="1" applyAlignment="1">
      <alignment horizontal="left" vertical="center"/>
    </xf>
    <xf numFmtId="0" fontId="18" fillId="48" borderId="25" xfId="0" applyFont="1" applyFill="1" applyBorder="1" applyAlignment="1">
      <alignment horizontal="left" vertical="center"/>
    </xf>
    <xf numFmtId="165" fontId="5" fillId="48" borderId="44" xfId="4" applyNumberFormat="1" applyFill="1" applyBorder="1" applyAlignment="1">
      <alignment horizontal="center" vertical="center"/>
    </xf>
    <xf numFmtId="0" fontId="7" fillId="48" borderId="24" xfId="0" applyFont="1" applyFill="1" applyBorder="1" applyAlignment="1">
      <alignment horizontal="center" vertical="center" wrapText="1"/>
    </xf>
    <xf numFmtId="49" fontId="18" fillId="48" borderId="28" xfId="0" applyNumberFormat="1" applyFont="1" applyFill="1" applyBorder="1" applyAlignment="1">
      <alignment horizontal="left"/>
    </xf>
    <xf numFmtId="49" fontId="18" fillId="48" borderId="25" xfId="0" applyNumberFormat="1" applyFont="1" applyFill="1" applyBorder="1" applyAlignment="1">
      <alignment horizontal="left"/>
    </xf>
    <xf numFmtId="0" fontId="18" fillId="48" borderId="21" xfId="0" applyFont="1" applyFill="1" applyBorder="1" applyAlignment="1">
      <alignment horizontal="center" vertical="center"/>
    </xf>
    <xf numFmtId="0" fontId="7" fillId="48" borderId="26" xfId="0" applyFont="1" applyFill="1" applyBorder="1" applyAlignment="1">
      <alignment horizontal="center" vertical="center" wrapText="1"/>
    </xf>
    <xf numFmtId="0" fontId="17" fillId="48" borderId="30" xfId="0" applyFont="1" applyFill="1" applyBorder="1" applyAlignment="1">
      <alignment horizontal="left" vertical="center"/>
    </xf>
    <xf numFmtId="0" fontId="17" fillId="48" borderId="33" xfId="0" applyFont="1" applyFill="1" applyBorder="1" applyAlignment="1">
      <alignment horizontal="left" vertical="center"/>
    </xf>
    <xf numFmtId="0" fontId="6" fillId="48" borderId="41" xfId="0" applyFont="1" applyFill="1" applyBorder="1" applyAlignment="1">
      <alignment horizontal="center" vertical="center"/>
    </xf>
    <xf numFmtId="0" fontId="18" fillId="48" borderId="44" xfId="0" applyFont="1" applyFill="1" applyBorder="1" applyAlignment="1">
      <alignment horizontal="left" vertical="center"/>
    </xf>
    <xf numFmtId="0" fontId="18" fillId="48" borderId="26" xfId="0" applyFont="1" applyFill="1" applyBorder="1" applyAlignment="1">
      <alignment vertical="center"/>
    </xf>
    <xf numFmtId="0" fontId="17" fillId="48" borderId="34" xfId="0" applyFont="1" applyFill="1" applyBorder="1" applyAlignment="1">
      <alignment horizontal="center" vertical="center" wrapText="1"/>
    </xf>
    <xf numFmtId="0" fontId="17" fillId="48" borderId="43" xfId="0" applyFont="1" applyFill="1" applyBorder="1" applyAlignment="1">
      <alignment vertical="center" wrapText="1"/>
    </xf>
    <xf numFmtId="0" fontId="17" fillId="48" borderId="21" xfId="0" applyFont="1" applyFill="1" applyBorder="1" applyAlignment="1">
      <alignment horizontal="center" vertical="center" wrapText="1"/>
    </xf>
    <xf numFmtId="0" fontId="29" fillId="48" borderId="0" xfId="0" applyFont="1" applyFill="1" applyAlignment="1">
      <alignment vertical="center"/>
    </xf>
    <xf numFmtId="0" fontId="17" fillId="48" borderId="33" xfId="0" applyFont="1" applyFill="1" applyBorder="1" applyAlignment="1">
      <alignment horizontal="center" vertical="center"/>
    </xf>
    <xf numFmtId="0" fontId="31" fillId="48" borderId="32" xfId="0" applyFont="1" applyFill="1" applyBorder="1" applyAlignment="1">
      <alignment vertical="center"/>
    </xf>
    <xf numFmtId="0" fontId="0" fillId="48" borderId="26" xfId="0" applyFill="1" applyBorder="1" applyAlignment="1">
      <alignment horizontal="left"/>
    </xf>
    <xf numFmtId="0" fontId="0" fillId="48" borderId="0" xfId="0" applyFill="1" applyAlignment="1">
      <alignment horizontal="left"/>
    </xf>
    <xf numFmtId="0" fontId="0" fillId="48" borderId="24" xfId="0" applyFill="1" applyBorder="1" applyAlignment="1">
      <alignment horizontal="left"/>
    </xf>
    <xf numFmtId="0" fontId="0" fillId="48" borderId="30" xfId="0" applyFill="1" applyBorder="1" applyAlignment="1">
      <alignment horizontal="left"/>
    </xf>
    <xf numFmtId="0" fontId="0" fillId="48" borderId="29" xfId="0" applyFill="1" applyBorder="1" applyAlignment="1">
      <alignment horizontal="left"/>
    </xf>
    <xf numFmtId="0" fontId="0" fillId="48" borderId="24" xfId="0" applyFill="1" applyBorder="1"/>
    <xf numFmtId="0" fontId="0" fillId="48" borderId="29" xfId="0" applyFill="1" applyBorder="1"/>
    <xf numFmtId="0" fontId="13" fillId="48" borderId="24" xfId="0" applyFont="1" applyFill="1" applyBorder="1" applyAlignment="1">
      <alignment horizontal="center" vertical="center"/>
    </xf>
    <xf numFmtId="0" fontId="13" fillId="48" borderId="29" xfId="0" applyFont="1" applyFill="1" applyBorder="1" applyAlignment="1">
      <alignment horizontal="center" vertical="center"/>
    </xf>
    <xf numFmtId="0" fontId="13" fillId="48" borderId="24" xfId="0" applyFont="1" applyFill="1" applyBorder="1" applyAlignment="1">
      <alignment horizontal="left" vertical="center"/>
    </xf>
    <xf numFmtId="0" fontId="13" fillId="48" borderId="30" xfId="0" applyFont="1" applyFill="1" applyBorder="1" applyAlignment="1">
      <alignment horizontal="left" vertical="center"/>
    </xf>
    <xf numFmtId="0" fontId="13" fillId="48" borderId="29" xfId="0" applyFont="1" applyFill="1" applyBorder="1" applyAlignment="1">
      <alignment horizontal="left" vertical="center"/>
    </xf>
    <xf numFmtId="0" fontId="13" fillId="48" borderId="0" xfId="0" applyFont="1" applyFill="1" applyAlignment="1">
      <alignment horizontal="left" vertical="center"/>
    </xf>
    <xf numFmtId="0" fontId="13" fillId="48" borderId="23" xfId="0" applyFont="1" applyFill="1" applyBorder="1" applyAlignment="1">
      <alignment horizontal="center" vertical="center"/>
    </xf>
    <xf numFmtId="0" fontId="13" fillId="48" borderId="33" xfId="0" applyFont="1" applyFill="1" applyBorder="1" applyAlignment="1">
      <alignment horizontal="center" vertical="center"/>
    </xf>
    <xf numFmtId="0" fontId="13" fillId="48" borderId="44" xfId="0" applyFont="1" applyFill="1" applyBorder="1" applyAlignment="1">
      <alignment horizontal="center" vertical="center"/>
    </xf>
    <xf numFmtId="0" fontId="13" fillId="48" borderId="22" xfId="0" applyFont="1" applyFill="1" applyBorder="1" applyAlignment="1">
      <alignment horizontal="center" vertical="center"/>
    </xf>
    <xf numFmtId="165" fontId="5" fillId="48" borderId="30" xfId="4" applyNumberFormat="1" applyFill="1" applyBorder="1" applyAlignment="1">
      <alignment horizontal="center" vertical="center"/>
    </xf>
    <xf numFmtId="0" fontId="17" fillId="48" borderId="37" xfId="0" applyFont="1" applyFill="1" applyBorder="1" applyAlignment="1">
      <alignment horizontal="center" vertical="center" wrapText="1"/>
    </xf>
    <xf numFmtId="0" fontId="17" fillId="48" borderId="21" xfId="0" applyFont="1" applyFill="1" applyBorder="1" applyAlignment="1">
      <alignment vertical="center" wrapText="1"/>
    </xf>
    <xf numFmtId="165" fontId="18" fillId="48" borderId="21" xfId="4" applyNumberFormat="1" applyFont="1" applyFill="1" applyBorder="1" applyAlignment="1">
      <alignment vertical="center"/>
    </xf>
    <xf numFmtId="0" fontId="13" fillId="4" borderId="6"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31" fillId="48" borderId="4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13" xfId="0" applyFont="1" applyFill="1" applyBorder="1" applyAlignment="1">
      <alignment horizontal="center" vertical="center"/>
    </xf>
    <xf numFmtId="0" fontId="7" fillId="0" borderId="9" xfId="0" applyFont="1" applyBorder="1" applyAlignment="1">
      <alignment vertical="center"/>
    </xf>
    <xf numFmtId="0" fontId="8" fillId="0" borderId="9" xfId="0" applyFont="1" applyBorder="1" applyAlignment="1">
      <alignment horizontal="center" vertical="center" wrapText="1"/>
    </xf>
    <xf numFmtId="0" fontId="13" fillId="4" borderId="13"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20" borderId="5" xfId="0" applyFont="1" applyFill="1" applyBorder="1" applyAlignment="1">
      <alignment horizontal="center" vertical="center" wrapText="1"/>
    </xf>
    <xf numFmtId="0" fontId="13" fillId="4" borderId="8" xfId="0" applyFont="1" applyFill="1" applyBorder="1" applyAlignment="1">
      <alignment horizontal="center" vertical="center"/>
    </xf>
    <xf numFmtId="0" fontId="7" fillId="4" borderId="8" xfId="0" applyFont="1" applyFill="1" applyBorder="1" applyAlignment="1">
      <alignment vertical="center" wrapText="1"/>
    </xf>
    <xf numFmtId="0" fontId="7" fillId="4" borderId="8" xfId="0" applyFont="1" applyFill="1" applyBorder="1" applyAlignment="1">
      <alignment horizontal="center" vertical="center" wrapText="1"/>
    </xf>
    <xf numFmtId="49" fontId="6" fillId="3" borderId="10" xfId="0" applyNumberFormat="1" applyFont="1" applyFill="1" applyBorder="1" applyAlignment="1">
      <alignment horizontal="center" vertical="center"/>
    </xf>
    <xf numFmtId="0" fontId="6" fillId="3" borderId="10" xfId="0" applyFont="1" applyFill="1" applyBorder="1"/>
    <xf numFmtId="0" fontId="13" fillId="0" borderId="9" xfId="0" applyFont="1" applyBorder="1" applyAlignment="1">
      <alignment horizontal="center" vertical="center" wrapText="1"/>
    </xf>
    <xf numFmtId="0" fontId="22" fillId="0" borderId="9" xfId="0" applyFont="1" applyBorder="1" applyAlignment="1">
      <alignment horizontal="center" vertical="center"/>
    </xf>
    <xf numFmtId="165" fontId="0" fillId="31" borderId="9" xfId="0" applyNumberFormat="1" applyFill="1" applyBorder="1"/>
    <xf numFmtId="165" fontId="0" fillId="0" borderId="13" xfId="0" applyNumberFormat="1" applyBorder="1" applyAlignment="1">
      <alignment horizontal="center" vertical="center"/>
    </xf>
    <xf numFmtId="0" fontId="0" fillId="7" borderId="0" xfId="0" applyFill="1" applyAlignment="1">
      <alignment horizontal="center" vertical="center" wrapText="1"/>
    </xf>
    <xf numFmtId="0" fontId="0" fillId="7" borderId="0" xfId="0" applyFill="1" applyAlignment="1">
      <alignment horizontal="left" vertical="center"/>
    </xf>
    <xf numFmtId="0" fontId="0" fillId="3" borderId="6" xfId="0" applyFill="1" applyBorder="1" applyAlignment="1">
      <alignment horizontal="center" vertical="center"/>
    </xf>
    <xf numFmtId="2" fontId="18" fillId="48" borderId="28" xfId="0" applyNumberFormat="1" applyFont="1" applyFill="1" applyBorder="1" applyAlignment="1">
      <alignment horizontal="center" vertical="center"/>
    </xf>
    <xf numFmtId="0" fontId="18" fillId="48" borderId="28" xfId="0" applyFont="1" applyFill="1" applyBorder="1" applyAlignment="1">
      <alignment horizontal="center"/>
    </xf>
    <xf numFmtId="0" fontId="6" fillId="48" borderId="30" xfId="0" applyFont="1" applyFill="1" applyBorder="1"/>
    <xf numFmtId="0" fontId="13" fillId="48" borderId="30" xfId="0" applyFont="1" applyFill="1" applyBorder="1" applyAlignment="1">
      <alignment horizontal="center" vertical="center" wrapText="1"/>
    </xf>
    <xf numFmtId="0" fontId="6" fillId="48" borderId="29" xfId="0" applyFont="1" applyFill="1" applyBorder="1"/>
    <xf numFmtId="0" fontId="17" fillId="48" borderId="37" xfId="0" applyFont="1" applyFill="1" applyBorder="1" applyAlignment="1">
      <alignment horizontal="center" vertical="center"/>
    </xf>
    <xf numFmtId="0" fontId="17" fillId="48" borderId="38" xfId="0" applyFont="1" applyFill="1" applyBorder="1" applyAlignment="1">
      <alignment horizontal="left"/>
    </xf>
    <xf numFmtId="2" fontId="0" fillId="48" borderId="40" xfId="0" applyNumberFormat="1" applyFill="1" applyBorder="1" applyAlignment="1">
      <alignment horizontal="center" vertical="center"/>
    </xf>
    <xf numFmtId="0" fontId="6" fillId="48" borderId="41" xfId="0" applyFont="1" applyFill="1" applyBorder="1"/>
    <xf numFmtId="0" fontId="13" fillId="48" borderId="41" xfId="0" applyFont="1" applyFill="1" applyBorder="1" applyAlignment="1">
      <alignment horizontal="center" vertical="center" wrapText="1"/>
    </xf>
    <xf numFmtId="0" fontId="17" fillId="48" borderId="40" xfId="0" applyFont="1" applyFill="1" applyBorder="1" applyAlignment="1">
      <alignment horizontal="center" vertical="center"/>
    </xf>
    <xf numFmtId="0" fontId="17" fillId="48" borderId="41" xfId="0" applyFont="1" applyFill="1" applyBorder="1" applyAlignment="1">
      <alignment horizontal="left"/>
    </xf>
    <xf numFmtId="2" fontId="0" fillId="48" borderId="42" xfId="0" applyNumberFormat="1" applyFill="1" applyBorder="1" applyAlignment="1">
      <alignment horizontal="center" vertical="center"/>
    </xf>
    <xf numFmtId="0" fontId="6" fillId="48" borderId="46" xfId="0" applyFont="1" applyFill="1" applyBorder="1"/>
    <xf numFmtId="0" fontId="18" fillId="48" borderId="37" xfId="0" applyFont="1" applyFill="1" applyBorder="1" applyAlignment="1">
      <alignment horizontal="left" vertical="center"/>
    </xf>
    <xf numFmtId="0" fontId="18" fillId="48" borderId="38" xfId="0" applyFont="1" applyFill="1" applyBorder="1" applyAlignment="1">
      <alignment horizontal="left" vertical="center"/>
    </xf>
    <xf numFmtId="0" fontId="18" fillId="48" borderId="40" xfId="0" applyFont="1" applyFill="1" applyBorder="1" applyAlignment="1">
      <alignment horizontal="left" vertical="center"/>
    </xf>
    <xf numFmtId="0" fontId="18" fillId="48" borderId="41" xfId="0" applyFont="1" applyFill="1" applyBorder="1" applyAlignment="1">
      <alignment horizontal="left" vertical="center"/>
    </xf>
    <xf numFmtId="0" fontId="18" fillId="48" borderId="42" xfId="0" applyFont="1" applyFill="1" applyBorder="1" applyAlignment="1">
      <alignment horizontal="left" vertical="center"/>
    </xf>
    <xf numFmtId="0" fontId="18" fillId="48" borderId="46" xfId="0" applyFont="1" applyFill="1" applyBorder="1" applyAlignment="1">
      <alignment horizontal="left" vertical="center"/>
    </xf>
    <xf numFmtId="0" fontId="6" fillId="48" borderId="24" xfId="0" applyFont="1" applyFill="1" applyBorder="1"/>
    <xf numFmtId="2" fontId="18" fillId="48" borderId="21" xfId="0" applyNumberFormat="1" applyFont="1" applyFill="1" applyBorder="1" applyAlignment="1">
      <alignment horizontal="center" vertical="center"/>
    </xf>
    <xf numFmtId="0" fontId="17" fillId="48" borderId="32" xfId="0" applyFont="1" applyFill="1" applyBorder="1"/>
    <xf numFmtId="49" fontId="18" fillId="48" borderId="32" xfId="0" applyNumberFormat="1" applyFont="1" applyFill="1" applyBorder="1" applyAlignment="1">
      <alignment horizontal="left"/>
    </xf>
    <xf numFmtId="0" fontId="17" fillId="48" borderId="30" xfId="0" applyFont="1" applyFill="1" applyBorder="1"/>
    <xf numFmtId="0" fontId="17" fillId="48" borderId="30" xfId="0" applyFont="1" applyFill="1" applyBorder="1" applyAlignment="1">
      <alignment wrapText="1"/>
    </xf>
    <xf numFmtId="0" fontId="17" fillId="48" borderId="30" xfId="0" applyFont="1" applyFill="1" applyBorder="1" applyAlignment="1">
      <alignment horizontal="center" wrapText="1"/>
    </xf>
    <xf numFmtId="166" fontId="17" fillId="48" borderId="30" xfId="0" applyNumberFormat="1" applyFont="1" applyFill="1" applyBorder="1" applyAlignment="1">
      <alignment horizontal="left"/>
    </xf>
    <xf numFmtId="0" fontId="6" fillId="48" borderId="36" xfId="0" applyFont="1" applyFill="1" applyBorder="1" applyAlignment="1">
      <alignment horizontal="center" vertical="center"/>
    </xf>
    <xf numFmtId="0" fontId="6" fillId="48" borderId="39" xfId="0" applyFont="1" applyFill="1" applyBorder="1" applyAlignment="1">
      <alignment horizontal="center" vertical="center"/>
    </xf>
    <xf numFmtId="0" fontId="17" fillId="48" borderId="0" xfId="0" applyFont="1" applyFill="1" applyAlignment="1">
      <alignment vertical="center" wrapText="1"/>
    </xf>
    <xf numFmtId="2" fontId="0" fillId="48" borderId="44" xfId="0" applyNumberFormat="1" applyFill="1" applyBorder="1" applyAlignment="1">
      <alignment horizontal="center" vertical="center"/>
    </xf>
    <xf numFmtId="0" fontId="17" fillId="48" borderId="32" xfId="0" applyFont="1" applyFill="1" applyBorder="1" applyAlignment="1">
      <alignment horizontal="center" vertical="center"/>
    </xf>
    <xf numFmtId="0" fontId="0" fillId="48" borderId="44" xfId="0" applyFill="1" applyBorder="1" applyAlignment="1">
      <alignment horizontal="center"/>
    </xf>
    <xf numFmtId="0" fontId="0" fillId="48" borderId="32" xfId="0" applyFill="1" applyBorder="1" applyAlignment="1">
      <alignment horizontal="center"/>
    </xf>
    <xf numFmtId="0" fontId="0" fillId="48" borderId="33" xfId="0" applyFill="1" applyBorder="1" applyAlignment="1">
      <alignment horizontal="center"/>
    </xf>
    <xf numFmtId="0" fontId="18" fillId="48" borderId="33" xfId="0" applyFont="1" applyFill="1" applyBorder="1" applyAlignment="1">
      <alignment horizontal="left" vertical="center"/>
    </xf>
    <xf numFmtId="0" fontId="18" fillId="48" borderId="33" xfId="0" applyFont="1" applyFill="1" applyBorder="1" applyAlignment="1">
      <alignment horizontal="center" vertical="center"/>
    </xf>
    <xf numFmtId="0" fontId="18" fillId="48" borderId="0" xfId="0" applyFont="1" applyFill="1" applyAlignment="1">
      <alignment horizontal="center" vertical="center"/>
    </xf>
    <xf numFmtId="0" fontId="18" fillId="48" borderId="44" xfId="0" applyFont="1" applyFill="1" applyBorder="1" applyAlignment="1">
      <alignment horizontal="center" vertical="center"/>
    </xf>
    <xf numFmtId="0" fontId="31" fillId="48" borderId="22" xfId="0" applyFont="1" applyFill="1" applyBorder="1" applyAlignment="1">
      <alignment horizontal="center" vertical="center"/>
    </xf>
    <xf numFmtId="0" fontId="6" fillId="48" borderId="27" xfId="0" applyFont="1" applyFill="1" applyBorder="1" applyAlignment="1">
      <alignment horizontal="center" vertical="center"/>
    </xf>
    <xf numFmtId="0" fontId="17" fillId="48" borderId="32" xfId="0" applyFont="1" applyFill="1" applyBorder="1" applyAlignment="1">
      <alignment vertical="center" wrapText="1"/>
    </xf>
    <xf numFmtId="0" fontId="31" fillId="48" borderId="28" xfId="0" applyFont="1" applyFill="1" applyBorder="1" applyAlignment="1">
      <alignment vertical="center"/>
    </xf>
    <xf numFmtId="0" fontId="30" fillId="48" borderId="30" xfId="0" applyFont="1" applyFill="1" applyBorder="1" applyAlignment="1">
      <alignment horizontal="left" vertical="center"/>
    </xf>
    <xf numFmtId="0" fontId="17" fillId="48" borderId="0" xfId="0" applyFont="1" applyFill="1" applyAlignment="1">
      <alignment horizontal="center" vertical="center" wrapText="1"/>
    </xf>
    <xf numFmtId="0" fontId="0" fillId="48" borderId="23" xfId="0" applyFill="1" applyBorder="1"/>
    <xf numFmtId="0" fontId="0" fillId="0" borderId="0" xfId="0" applyAlignment="1">
      <alignment horizontal="center" wrapText="1"/>
    </xf>
    <xf numFmtId="0" fontId="7" fillId="4" borderId="0" xfId="0" applyFont="1" applyFill="1" applyAlignment="1">
      <alignment horizontal="center" vertical="center" wrapText="1"/>
    </xf>
    <xf numFmtId="0" fontId="7" fillId="4" borderId="5" xfId="0" applyFont="1" applyFill="1" applyBorder="1" applyAlignment="1">
      <alignment horizontal="center" vertical="center" wrapText="1"/>
    </xf>
    <xf numFmtId="0" fontId="0" fillId="4" borderId="0" xfId="0" applyFill="1"/>
    <xf numFmtId="165" fontId="7" fillId="4" borderId="0" xfId="4" applyNumberFormat="1" applyFont="1" applyFill="1" applyBorder="1" applyAlignment="1">
      <alignment horizontal="center" vertical="center"/>
    </xf>
    <xf numFmtId="165" fontId="7" fillId="4" borderId="5" xfId="4" applyNumberFormat="1" applyFont="1" applyFill="1" applyBorder="1" applyAlignment="1">
      <alignment horizontal="center" vertical="center"/>
    </xf>
    <xf numFmtId="0" fontId="0" fillId="4" borderId="5" xfId="0" applyFill="1" applyBorder="1"/>
    <xf numFmtId="0" fontId="0" fillId="4" borderId="7" xfId="0" applyFill="1" applyBorder="1"/>
    <xf numFmtId="0" fontId="0" fillId="4" borderId="8" xfId="0" applyFill="1" applyBorder="1"/>
    <xf numFmtId="0" fontId="33" fillId="0" borderId="0" xfId="0" applyFont="1" applyAlignment="1">
      <alignment horizontal="center" vertical="center" wrapText="1"/>
    </xf>
    <xf numFmtId="0" fontId="0" fillId="5" borderId="0" xfId="0" applyFill="1"/>
    <xf numFmtId="0" fontId="16" fillId="5" borderId="0" xfId="0" applyFont="1" applyFill="1" applyAlignment="1">
      <alignment vertical="center"/>
    </xf>
    <xf numFmtId="164" fontId="0" fillId="5" borderId="9" xfId="0" applyNumberFormat="1" applyFill="1" applyBorder="1" applyAlignment="1">
      <alignment horizontal="center" vertical="center"/>
    </xf>
    <xf numFmtId="0" fontId="15" fillId="5" borderId="9" xfId="0" applyFont="1" applyFill="1" applyBorder="1" applyAlignment="1">
      <alignment horizontal="center" vertical="center"/>
    </xf>
    <xf numFmtId="0" fontId="0" fillId="5" borderId="9" xfId="0" applyFill="1" applyBorder="1" applyAlignment="1">
      <alignment horizontal="center" vertical="center" wrapText="1"/>
    </xf>
    <xf numFmtId="0" fontId="6" fillId="5" borderId="10" xfId="0" applyFont="1" applyFill="1" applyBorder="1" applyAlignment="1">
      <alignment horizontal="center" vertical="center"/>
    </xf>
    <xf numFmtId="0" fontId="0" fillId="6" borderId="11" xfId="0" applyFill="1" applyBorder="1" applyAlignment="1">
      <alignment horizontal="center" vertical="center"/>
    </xf>
    <xf numFmtId="0" fontId="0" fillId="6" borderId="13" xfId="0" applyFill="1" applyBorder="1" applyAlignment="1">
      <alignment horizontal="center" vertical="center"/>
    </xf>
    <xf numFmtId="8" fontId="0" fillId="0" borderId="0" xfId="0" applyNumberFormat="1" applyAlignment="1">
      <alignment horizontal="center" vertical="center"/>
    </xf>
    <xf numFmtId="3" fontId="33" fillId="0" borderId="0" xfId="0" applyNumberFormat="1" applyFont="1" applyAlignment="1">
      <alignment horizontal="center" vertical="center" wrapText="1"/>
    </xf>
    <xf numFmtId="0" fontId="33" fillId="0" borderId="0" xfId="0" applyFont="1" applyAlignment="1">
      <alignment vertical="center" wrapText="1"/>
    </xf>
    <xf numFmtId="0" fontId="5" fillId="5" borderId="0" xfId="4" applyFill="1" applyBorder="1" applyAlignment="1">
      <alignment wrapText="1"/>
    </xf>
    <xf numFmtId="0" fontId="0" fillId="5" borderId="0" xfId="0" applyFill="1" applyAlignment="1">
      <alignment horizontal="center" vertical="center"/>
    </xf>
    <xf numFmtId="0" fontId="0" fillId="3" borderId="0" xfId="0" applyFill="1" applyAlignment="1">
      <alignment vertical="center" wrapText="1"/>
    </xf>
    <xf numFmtId="0" fontId="0" fillId="3" borderId="5" xfId="0" applyFill="1" applyBorder="1" applyAlignment="1">
      <alignment vertical="center" wrapText="1"/>
    </xf>
    <xf numFmtId="0" fontId="5" fillId="3" borderId="6" xfId="4" applyFill="1" applyBorder="1" applyAlignment="1">
      <alignment wrapText="1"/>
    </xf>
    <xf numFmtId="0" fontId="6" fillId="3" borderId="0" xfId="0" applyFont="1" applyFill="1" applyAlignment="1">
      <alignment horizontal="center" vertical="center" wrapText="1"/>
    </xf>
    <xf numFmtId="0" fontId="6" fillId="3" borderId="5" xfId="0" applyFont="1" applyFill="1" applyBorder="1" applyAlignment="1">
      <alignment horizontal="center" vertical="center" wrapText="1"/>
    </xf>
    <xf numFmtId="167" fontId="0" fillId="3" borderId="0" xfId="0" applyNumberFormat="1" applyFill="1" applyAlignment="1">
      <alignment horizontal="center" vertical="center"/>
    </xf>
    <xf numFmtId="165" fontId="0" fillId="3" borderId="0" xfId="0" applyNumberFormat="1" applyFill="1" applyAlignment="1">
      <alignment horizontal="center" vertical="center"/>
    </xf>
    <xf numFmtId="165" fontId="6" fillId="3" borderId="5" xfId="0" applyNumberFormat="1" applyFont="1" applyFill="1" applyBorder="1" applyAlignment="1">
      <alignment horizontal="center" vertical="center"/>
    </xf>
    <xf numFmtId="0" fontId="32" fillId="55" borderId="9" xfId="0" applyFont="1" applyFill="1" applyBorder="1" applyAlignment="1">
      <alignment horizontal="center" vertical="center" wrapText="1"/>
    </xf>
    <xf numFmtId="0" fontId="6" fillId="55" borderId="9" xfId="0" applyFont="1" applyFill="1" applyBorder="1" applyAlignment="1">
      <alignment horizontal="center" vertical="center" wrapText="1"/>
    </xf>
    <xf numFmtId="0" fontId="6" fillId="55" borderId="9" xfId="0" applyFont="1" applyFill="1" applyBorder="1" applyAlignment="1">
      <alignment horizontal="center" vertical="center"/>
    </xf>
    <xf numFmtId="0" fontId="0" fillId="55" borderId="9" xfId="0" applyFill="1" applyBorder="1" applyAlignment="1">
      <alignment horizontal="center" vertical="center"/>
    </xf>
    <xf numFmtId="17" fontId="0" fillId="55" borderId="9" xfId="0" applyNumberFormat="1" applyFill="1" applyBorder="1" applyAlignment="1">
      <alignment horizontal="center" vertical="center"/>
    </xf>
    <xf numFmtId="0" fontId="0" fillId="55" borderId="9" xfId="0" applyFill="1" applyBorder="1" applyAlignment="1">
      <alignment horizontal="center" vertical="center" wrapText="1"/>
    </xf>
    <xf numFmtId="167" fontId="0" fillId="55" borderId="9" xfId="0" applyNumberFormat="1" applyFill="1" applyBorder="1" applyAlignment="1">
      <alignment horizontal="center" vertical="center"/>
    </xf>
    <xf numFmtId="165" fontId="0" fillId="55" borderId="9" xfId="0" applyNumberFormat="1" applyFill="1" applyBorder="1" applyAlignment="1">
      <alignment horizontal="center" vertical="center"/>
    </xf>
    <xf numFmtId="0" fontId="7" fillId="55" borderId="9" xfId="0" applyFont="1" applyFill="1" applyBorder="1" applyAlignment="1">
      <alignment horizontal="center" vertical="center"/>
    </xf>
    <xf numFmtId="0" fontId="34" fillId="4" borderId="9" xfId="0" applyFont="1" applyFill="1" applyBorder="1" applyAlignment="1">
      <alignment horizontal="center" vertical="center" wrapText="1"/>
    </xf>
    <xf numFmtId="0" fontId="6" fillId="4" borderId="9" xfId="0" applyFont="1" applyFill="1" applyBorder="1" applyAlignment="1">
      <alignment horizontal="center" vertical="center" wrapText="1"/>
    </xf>
    <xf numFmtId="17" fontId="6" fillId="4" borderId="9" xfId="0" applyNumberFormat="1" applyFont="1" applyFill="1" applyBorder="1" applyAlignment="1">
      <alignment horizontal="center" vertical="center"/>
    </xf>
    <xf numFmtId="0" fontId="6" fillId="5" borderId="9" xfId="0" applyFont="1" applyFill="1" applyBorder="1" applyAlignment="1">
      <alignment horizontal="center" vertical="center" wrapText="1"/>
    </xf>
    <xf numFmtId="0" fontId="31" fillId="48" borderId="31" xfId="0" applyFont="1" applyFill="1" applyBorder="1" applyAlignment="1">
      <alignment vertical="center"/>
    </xf>
    <xf numFmtId="0" fontId="17" fillId="48" borderId="31" xfId="0" applyFont="1" applyFill="1" applyBorder="1" applyAlignment="1">
      <alignment horizontal="left" vertical="center"/>
    </xf>
    <xf numFmtId="0" fontId="17" fillId="48" borderId="28" xfId="0" applyFont="1" applyFill="1" applyBorder="1" applyAlignment="1">
      <alignment horizontal="left" vertical="center"/>
    </xf>
    <xf numFmtId="0" fontId="17" fillId="48" borderId="25" xfId="0" applyFont="1" applyFill="1" applyBorder="1" applyAlignment="1">
      <alignment horizontal="left" vertical="center"/>
    </xf>
    <xf numFmtId="0" fontId="0" fillId="4" borderId="4" xfId="0" applyFill="1" applyBorder="1" applyAlignment="1">
      <alignment horizontal="left" vertical="center"/>
    </xf>
    <xf numFmtId="0" fontId="0" fillId="4" borderId="6" xfId="0" applyFill="1" applyBorder="1" applyAlignment="1">
      <alignment horizontal="left" vertical="center"/>
    </xf>
    <xf numFmtId="165" fontId="12" fillId="55" borderId="9" xfId="0" applyNumberFormat="1" applyFont="1" applyFill="1" applyBorder="1" applyAlignment="1">
      <alignment horizontal="center" vertical="center"/>
    </xf>
    <xf numFmtId="0" fontId="5" fillId="3" borderId="4" xfId="4" applyFill="1" applyBorder="1" applyAlignment="1">
      <alignment wrapText="1"/>
    </xf>
    <xf numFmtId="0" fontId="5" fillId="3" borderId="4" xfId="4" applyFill="1" applyBorder="1"/>
    <xf numFmtId="0" fontId="0" fillId="3" borderId="0" xfId="0" applyFill="1" applyAlignment="1">
      <alignment horizontal="left" vertical="center"/>
    </xf>
    <xf numFmtId="0" fontId="0" fillId="3" borderId="0" xfId="0" applyFill="1" applyAlignment="1">
      <alignment horizontal="left"/>
    </xf>
    <xf numFmtId="166" fontId="0" fillId="5" borderId="9" xfId="0" applyNumberFormat="1" applyFill="1" applyBorder="1" applyAlignment="1">
      <alignment horizontal="center"/>
    </xf>
    <xf numFmtId="164" fontId="0" fillId="5" borderId="9" xfId="0" applyNumberFormat="1" applyFill="1" applyBorder="1" applyAlignment="1">
      <alignment horizontal="center" vertical="center" wrapText="1"/>
    </xf>
    <xf numFmtId="0" fontId="0" fillId="5" borderId="9" xfId="0" applyFill="1" applyBorder="1" applyAlignment="1">
      <alignment horizontal="center"/>
    </xf>
    <xf numFmtId="0" fontId="0" fillId="5" borderId="12" xfId="0" applyFill="1" applyBorder="1"/>
    <xf numFmtId="0" fontId="0" fillId="5" borderId="4" xfId="0" applyFill="1" applyBorder="1" applyAlignment="1">
      <alignment horizontal="center" vertical="center"/>
    </xf>
    <xf numFmtId="0" fontId="4" fillId="5" borderId="0" xfId="0" applyFont="1" applyFill="1" applyAlignment="1">
      <alignment horizontal="center" vertical="center"/>
    </xf>
    <xf numFmtId="0" fontId="0" fillId="23" borderId="10" xfId="0" applyFill="1" applyBorder="1"/>
    <xf numFmtId="0" fontId="0" fillId="23" borderId="11" xfId="0" applyFill="1" applyBorder="1"/>
    <xf numFmtId="0" fontId="0" fillId="23" borderId="13" xfId="0" applyFill="1" applyBorder="1"/>
    <xf numFmtId="0" fontId="0" fillId="23" borderId="10" xfId="0" applyFill="1" applyBorder="1" applyAlignment="1">
      <alignment horizontal="center" vertical="center"/>
    </xf>
    <xf numFmtId="0" fontId="0" fillId="23" borderId="10" xfId="0" applyFill="1" applyBorder="1" applyAlignment="1">
      <alignment horizontal="left" vertical="center" wrapText="1"/>
    </xf>
    <xf numFmtId="0" fontId="36" fillId="0" borderId="0" xfId="0" applyFont="1"/>
    <xf numFmtId="0" fontId="24" fillId="0" borderId="0" xfId="0" applyFont="1" applyAlignment="1">
      <alignment horizontal="center" vertical="center"/>
    </xf>
    <xf numFmtId="165" fontId="24" fillId="0" borderId="0" xfId="0" applyNumberFormat="1" applyFont="1" applyAlignment="1">
      <alignment horizontal="center" vertical="center"/>
    </xf>
    <xf numFmtId="0" fontId="37" fillId="0" borderId="9" xfId="0" applyFont="1" applyBorder="1" applyAlignment="1">
      <alignment horizontal="center" vertical="center"/>
    </xf>
    <xf numFmtId="165" fontId="7" fillId="3" borderId="9" xfId="0" applyNumberFormat="1" applyFont="1" applyFill="1" applyBorder="1" applyAlignment="1">
      <alignment horizontal="center" vertical="center"/>
    </xf>
    <xf numFmtId="0" fontId="7" fillId="3" borderId="9" xfId="0" applyFont="1" applyFill="1" applyBorder="1" applyAlignment="1">
      <alignment horizontal="center" vertical="center" wrapText="1"/>
    </xf>
    <xf numFmtId="0" fontId="24" fillId="0" borderId="9" xfId="0" applyFont="1" applyBorder="1" applyAlignment="1">
      <alignment horizontal="center" vertical="center"/>
    </xf>
    <xf numFmtId="168" fontId="0" fillId="0" borderId="0" xfId="0" applyNumberFormat="1" applyAlignment="1">
      <alignment horizontal="center" vertical="center"/>
    </xf>
    <xf numFmtId="0" fontId="8" fillId="2" borderId="9"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2" borderId="9" xfId="0" applyFill="1" applyBorder="1" applyAlignment="1">
      <alignment horizontal="center"/>
    </xf>
    <xf numFmtId="165" fontId="6" fillId="4" borderId="9" xfId="0" applyNumberFormat="1" applyFont="1" applyFill="1" applyBorder="1" applyAlignment="1">
      <alignment horizontal="center" vertical="center"/>
    </xf>
    <xf numFmtId="0" fontId="8" fillId="0" borderId="0" xfId="0" applyFont="1"/>
    <xf numFmtId="0" fontId="38" fillId="0" borderId="0" xfId="0" applyFont="1" applyAlignment="1">
      <alignment horizontal="center" vertical="center"/>
    </xf>
    <xf numFmtId="0" fontId="6" fillId="0" borderId="0" xfId="0" applyFont="1" applyAlignment="1">
      <alignment horizontal="left" vertical="center"/>
    </xf>
    <xf numFmtId="0" fontId="0" fillId="6" borderId="0" xfId="0" applyFill="1" applyAlignment="1">
      <alignment horizontal="center" vertical="center"/>
    </xf>
    <xf numFmtId="0" fontId="37" fillId="0" borderId="0" xfId="0" applyFont="1" applyAlignment="1">
      <alignment horizontal="center" vertical="center"/>
    </xf>
    <xf numFmtId="0" fontId="40" fillId="0" borderId="0" xfId="0" applyFont="1" applyAlignment="1">
      <alignment horizontal="center" vertical="center"/>
    </xf>
    <xf numFmtId="0" fontId="41" fillId="0" borderId="0" xfId="0" applyFont="1"/>
    <xf numFmtId="0" fontId="0" fillId="0" borderId="0" xfId="0" applyAlignment="1">
      <alignment wrapText="1"/>
    </xf>
    <xf numFmtId="0" fontId="0" fillId="5" borderId="0" xfId="0" applyFill="1" applyAlignment="1">
      <alignment horizontal="center"/>
    </xf>
    <xf numFmtId="0" fontId="6" fillId="3" borderId="10" xfId="0" applyFont="1" applyFill="1" applyBorder="1" applyAlignment="1">
      <alignment horizontal="center" vertical="center"/>
    </xf>
    <xf numFmtId="0" fontId="13" fillId="4" borderId="13" xfId="0" applyFont="1" applyFill="1" applyBorder="1" applyAlignment="1">
      <alignment horizontal="center" vertical="center"/>
    </xf>
    <xf numFmtId="0" fontId="13" fillId="4" borderId="8" xfId="0" applyFont="1" applyFill="1" applyBorder="1" applyAlignment="1">
      <alignment horizontal="center" vertical="center" wrapText="1"/>
    </xf>
    <xf numFmtId="4" fontId="37" fillId="2" borderId="9" xfId="0" applyNumberFormat="1" applyFont="1" applyFill="1" applyBorder="1" applyAlignment="1">
      <alignment horizontal="center" vertical="center"/>
    </xf>
    <xf numFmtId="4" fontId="37" fillId="4" borderId="9" xfId="0" applyNumberFormat="1" applyFont="1" applyFill="1" applyBorder="1" applyAlignment="1">
      <alignment horizontal="center" vertical="center"/>
    </xf>
    <xf numFmtId="0" fontId="37" fillId="4" borderId="9" xfId="0" applyFont="1" applyFill="1" applyBorder="1" applyAlignment="1">
      <alignment horizontal="center" vertical="center"/>
    </xf>
    <xf numFmtId="4" fontId="37" fillId="6" borderId="9" xfId="0" applyNumberFormat="1" applyFont="1" applyFill="1" applyBorder="1" applyAlignment="1">
      <alignment horizontal="center" vertical="center"/>
    </xf>
    <xf numFmtId="4" fontId="14" fillId="6" borderId="9" xfId="0" applyNumberFormat="1" applyFont="1" applyFill="1" applyBorder="1" applyAlignment="1">
      <alignment horizontal="center" vertical="center"/>
    </xf>
    <xf numFmtId="0" fontId="6" fillId="5" borderId="7" xfId="0" applyFont="1" applyFill="1" applyBorder="1" applyAlignment="1">
      <alignment horizontal="center" vertical="center"/>
    </xf>
    <xf numFmtId="0" fontId="6" fillId="5" borderId="8" xfId="0" applyFont="1" applyFill="1" applyBorder="1" applyAlignment="1">
      <alignment horizontal="center" vertical="center"/>
    </xf>
    <xf numFmtId="4" fontId="37" fillId="7" borderId="9" xfId="0" applyNumberFormat="1" applyFont="1" applyFill="1" applyBorder="1" applyAlignment="1">
      <alignment horizontal="center" vertical="center"/>
    </xf>
    <xf numFmtId="4" fontId="14" fillId="7" borderId="9" xfId="0" applyNumberFormat="1" applyFont="1" applyFill="1" applyBorder="1" applyAlignment="1">
      <alignment horizontal="center" vertical="center"/>
    </xf>
    <xf numFmtId="4" fontId="37" fillId="9" borderId="9" xfId="0" applyNumberFormat="1" applyFont="1" applyFill="1" applyBorder="1" applyAlignment="1">
      <alignment horizontal="center" vertical="center"/>
    </xf>
    <xf numFmtId="4" fontId="37" fillId="10" borderId="9" xfId="0" applyNumberFormat="1" applyFont="1" applyFill="1" applyBorder="1" applyAlignment="1">
      <alignment horizontal="center" vertical="center"/>
    </xf>
    <xf numFmtId="4" fontId="37" fillId="11" borderId="9" xfId="0" applyNumberFormat="1" applyFont="1" applyFill="1" applyBorder="1" applyAlignment="1">
      <alignment horizontal="center" vertical="center"/>
    </xf>
    <xf numFmtId="4" fontId="14" fillId="11" borderId="9" xfId="0" applyNumberFormat="1" applyFont="1" applyFill="1" applyBorder="1" applyAlignment="1">
      <alignment horizontal="center" vertical="center"/>
    </xf>
    <xf numFmtId="4" fontId="14" fillId="8" borderId="9" xfId="0" applyNumberFormat="1" applyFont="1" applyFill="1" applyBorder="1" applyAlignment="1">
      <alignment horizontal="center" vertical="center"/>
    </xf>
    <xf numFmtId="4" fontId="37" fillId="8" borderId="9" xfId="0" applyNumberFormat="1" applyFont="1" applyFill="1" applyBorder="1" applyAlignment="1">
      <alignment horizontal="center" vertical="center"/>
    </xf>
    <xf numFmtId="4" fontId="14" fillId="13" borderId="9" xfId="0" applyNumberFormat="1" applyFont="1" applyFill="1" applyBorder="1" applyAlignment="1">
      <alignment horizontal="center" vertical="center"/>
    </xf>
    <xf numFmtId="4" fontId="37" fillId="13" borderId="9" xfId="0" applyNumberFormat="1" applyFont="1" applyFill="1" applyBorder="1" applyAlignment="1">
      <alignment horizontal="center" vertical="center"/>
    </xf>
    <xf numFmtId="3" fontId="6" fillId="13" borderId="9" xfId="0" applyNumberFormat="1" applyFont="1" applyFill="1" applyBorder="1" applyAlignment="1">
      <alignment horizontal="center" vertical="center"/>
    </xf>
    <xf numFmtId="4" fontId="37" fillId="14" borderId="9" xfId="0" applyNumberFormat="1" applyFont="1" applyFill="1" applyBorder="1" applyAlignment="1">
      <alignment horizontal="center" vertical="center"/>
    </xf>
    <xf numFmtId="4" fontId="14" fillId="14" borderId="9" xfId="0" applyNumberFormat="1" applyFont="1" applyFill="1" applyBorder="1" applyAlignment="1">
      <alignment horizontal="center" vertical="center"/>
    </xf>
    <xf numFmtId="4" fontId="37" fillId="15" borderId="9" xfId="0" applyNumberFormat="1" applyFont="1" applyFill="1" applyBorder="1" applyAlignment="1">
      <alignment horizontal="center" vertical="center"/>
    </xf>
    <xf numFmtId="4" fontId="14" fillId="15" borderId="9" xfId="0" applyNumberFormat="1" applyFont="1" applyFill="1" applyBorder="1" applyAlignment="1">
      <alignment horizontal="center" vertical="center"/>
    </xf>
    <xf numFmtId="4" fontId="14" fillId="4" borderId="9" xfId="0" applyNumberFormat="1" applyFont="1" applyFill="1" applyBorder="1" applyAlignment="1">
      <alignment horizontal="center" vertical="center"/>
    </xf>
    <xf numFmtId="0" fontId="37" fillId="16" borderId="9" xfId="0" applyFont="1" applyFill="1" applyBorder="1" applyAlignment="1">
      <alignment horizontal="center" vertical="center"/>
    </xf>
    <xf numFmtId="4" fontId="37" fillId="16" borderId="9" xfId="0" applyNumberFormat="1" applyFont="1" applyFill="1" applyBorder="1" applyAlignment="1">
      <alignment horizontal="center" vertical="center"/>
    </xf>
    <xf numFmtId="4" fontId="14" fillId="16" borderId="9" xfId="0" applyNumberFormat="1" applyFont="1" applyFill="1" applyBorder="1" applyAlignment="1">
      <alignment horizontal="center" vertical="center"/>
    </xf>
    <xf numFmtId="0" fontId="37" fillId="2" borderId="9" xfId="0" applyFont="1" applyFill="1" applyBorder="1" applyAlignment="1">
      <alignment horizontal="center" vertical="center"/>
    </xf>
    <xf numFmtId="4" fontId="14" fillId="2" borderId="9" xfId="0" applyNumberFormat="1" applyFont="1" applyFill="1" applyBorder="1" applyAlignment="1">
      <alignment horizontal="center" vertical="center"/>
    </xf>
    <xf numFmtId="4" fontId="37" fillId="5" borderId="9" xfId="0" applyNumberFormat="1" applyFont="1" applyFill="1" applyBorder="1" applyAlignment="1">
      <alignment horizontal="center" vertical="center"/>
    </xf>
    <xf numFmtId="4" fontId="14" fillId="5" borderId="9" xfId="0" applyNumberFormat="1" applyFont="1" applyFill="1" applyBorder="1" applyAlignment="1">
      <alignment horizontal="center" vertical="center"/>
    </xf>
    <xf numFmtId="4" fontId="37" fillId="7" borderId="9" xfId="0" applyNumberFormat="1" applyFont="1" applyFill="1" applyBorder="1" applyAlignment="1">
      <alignment horizontal="center"/>
    </xf>
    <xf numFmtId="4" fontId="14" fillId="7" borderId="9" xfId="0" applyNumberFormat="1" applyFont="1" applyFill="1" applyBorder="1" applyAlignment="1">
      <alignment horizontal="center"/>
    </xf>
    <xf numFmtId="4" fontId="37" fillId="12" borderId="9" xfId="0" applyNumberFormat="1" applyFont="1" applyFill="1" applyBorder="1" applyAlignment="1">
      <alignment horizontal="center" vertical="center"/>
    </xf>
    <xf numFmtId="4" fontId="14" fillId="12" borderId="9" xfId="0" applyNumberFormat="1" applyFont="1" applyFill="1" applyBorder="1" applyAlignment="1">
      <alignment horizontal="center" vertical="center"/>
    </xf>
    <xf numFmtId="0" fontId="9" fillId="31" borderId="6" xfId="0" applyFont="1" applyFill="1" applyBorder="1" applyAlignment="1">
      <alignment horizontal="center" vertical="center"/>
    </xf>
    <xf numFmtId="0" fontId="9" fillId="31" borderId="7" xfId="0" applyFont="1" applyFill="1" applyBorder="1" applyAlignment="1">
      <alignment horizontal="center" vertical="center"/>
    </xf>
    <xf numFmtId="0" fontId="9" fillId="31" borderId="8" xfId="0" applyFont="1" applyFill="1" applyBorder="1" applyAlignment="1">
      <alignment horizontal="center" vertical="center"/>
    </xf>
    <xf numFmtId="0" fontId="6" fillId="5" borderId="11" xfId="0" applyFont="1" applyFill="1" applyBorder="1" applyAlignment="1">
      <alignment horizontal="center" vertical="center"/>
    </xf>
    <xf numFmtId="0" fontId="37" fillId="5" borderId="9" xfId="0" applyFont="1" applyFill="1" applyBorder="1" applyAlignment="1">
      <alignment horizontal="center" vertical="center"/>
    </xf>
    <xf numFmtId="0" fontId="6" fillId="3" borderId="10" xfId="0" applyFont="1" applyFill="1" applyBorder="1" applyAlignment="1">
      <alignment horizontal="left" vertical="center"/>
    </xf>
    <xf numFmtId="0" fontId="0" fillId="3" borderId="11" xfId="0" applyFill="1" applyBorder="1" applyAlignment="1">
      <alignment horizontal="left" vertical="center"/>
    </xf>
    <xf numFmtId="0" fontId="0" fillId="3" borderId="13" xfId="0" applyFill="1" applyBorder="1" applyAlignment="1">
      <alignment horizontal="left" vertical="center"/>
    </xf>
    <xf numFmtId="0" fontId="9" fillId="3" borderId="8" xfId="0" applyFont="1" applyFill="1" applyBorder="1" applyAlignment="1">
      <alignment vertical="center"/>
    </xf>
    <xf numFmtId="0" fontId="0" fillId="0" borderId="12" xfId="0" applyBorder="1"/>
    <xf numFmtId="0" fontId="9" fillId="3" borderId="1" xfId="0" applyFont="1" applyFill="1" applyBorder="1" applyAlignment="1">
      <alignment horizontal="center" vertical="center"/>
    </xf>
    <xf numFmtId="0" fontId="9" fillId="3" borderId="2" xfId="0" applyFont="1" applyFill="1" applyBorder="1" applyAlignment="1">
      <alignment horizontal="center" vertical="center"/>
    </xf>
    <xf numFmtId="0" fontId="9" fillId="3" borderId="3" xfId="0" applyFont="1" applyFill="1" applyBorder="1" applyAlignment="1">
      <alignment horizontal="center" vertical="center"/>
    </xf>
    <xf numFmtId="0" fontId="21" fillId="0" borderId="0" xfId="0" applyFont="1" applyAlignment="1">
      <alignment horizontal="center" vertical="center"/>
    </xf>
    <xf numFmtId="2" fontId="39" fillId="0" borderId="0" xfId="0" applyNumberFormat="1" applyFont="1" applyAlignment="1">
      <alignment horizontal="left" shrinkToFit="1"/>
    </xf>
    <xf numFmtId="0" fontId="22" fillId="0" borderId="0" xfId="0" applyFont="1" applyAlignment="1">
      <alignment horizontal="center" vertical="center"/>
    </xf>
    <xf numFmtId="0" fontId="35" fillId="0" borderId="0" xfId="0" applyFont="1" applyAlignment="1">
      <alignment horizontal="center" vertical="center" wrapText="1"/>
    </xf>
    <xf numFmtId="0" fontId="40" fillId="0" borderId="0" xfId="0" applyFont="1" applyAlignment="1">
      <alignment vertical="center"/>
    </xf>
    <xf numFmtId="0" fontId="0" fillId="0" borderId="0" xfId="0" applyAlignment="1">
      <alignment horizontal="left" vertical="center"/>
    </xf>
    <xf numFmtId="0" fontId="12" fillId="17" borderId="0" xfId="0" applyFont="1" applyFill="1" applyAlignment="1">
      <alignment horizontal="center" vertical="center"/>
    </xf>
    <xf numFmtId="0" fontId="12" fillId="5" borderId="0" xfId="0" applyFont="1" applyFill="1" applyAlignment="1">
      <alignment horizontal="center" vertical="center"/>
    </xf>
    <xf numFmtId="0" fontId="12" fillId="7" borderId="0" xfId="0" applyFont="1" applyFill="1" applyAlignment="1">
      <alignment horizontal="center" vertical="center"/>
    </xf>
    <xf numFmtId="0" fontId="12" fillId="51" borderId="0" xfId="0" applyFont="1" applyFill="1" applyAlignment="1">
      <alignment horizontal="center" vertical="center"/>
    </xf>
    <xf numFmtId="0" fontId="12" fillId="2" borderId="0" xfId="0" applyFont="1" applyFill="1" applyAlignment="1">
      <alignment horizontal="center" vertical="center"/>
    </xf>
    <xf numFmtId="44" fontId="12" fillId="51" borderId="0" xfId="0" applyNumberFormat="1" applyFont="1" applyFill="1"/>
    <xf numFmtId="3" fontId="0" fillId="51" borderId="0" xfId="0" applyNumberFormat="1" applyFill="1" applyAlignment="1">
      <alignment horizontal="center" vertical="center"/>
    </xf>
    <xf numFmtId="0" fontId="0" fillId="29" borderId="0" xfId="0" applyFill="1" applyAlignment="1">
      <alignment horizontal="center" vertical="center"/>
    </xf>
    <xf numFmtId="165" fontId="0" fillId="29" borderId="0" xfId="0" applyNumberFormat="1" applyFill="1" applyAlignment="1">
      <alignment horizontal="center" vertical="center"/>
    </xf>
    <xf numFmtId="165" fontId="6" fillId="29" borderId="0" xfId="0" applyNumberFormat="1" applyFont="1" applyFill="1" applyAlignment="1">
      <alignment horizontal="center" vertical="center"/>
    </xf>
    <xf numFmtId="0" fontId="6" fillId="3" borderId="10"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13" xfId="0" applyFont="1" applyFill="1" applyBorder="1" applyAlignment="1">
      <alignment horizontal="center" vertical="center"/>
    </xf>
    <xf numFmtId="0" fontId="29" fillId="48" borderId="0" xfId="0" applyFont="1" applyFill="1" applyAlignment="1">
      <alignment horizontal="center" vertical="center"/>
    </xf>
    <xf numFmtId="0" fontId="17" fillId="50" borderId="9" xfId="0" applyFont="1" applyFill="1" applyBorder="1" applyAlignment="1">
      <alignment horizontal="center" vertical="center"/>
    </xf>
    <xf numFmtId="0" fontId="17" fillId="50" borderId="10" xfId="0" applyFont="1" applyFill="1" applyBorder="1" applyAlignment="1">
      <alignment horizontal="center" vertical="center"/>
    </xf>
    <xf numFmtId="0" fontId="17" fillId="50" borderId="11" xfId="0" applyFont="1" applyFill="1" applyBorder="1" applyAlignment="1">
      <alignment horizontal="center" vertical="center"/>
    </xf>
    <xf numFmtId="0" fontId="17" fillId="50" borderId="13" xfId="0" applyFont="1" applyFill="1" applyBorder="1" applyAlignment="1">
      <alignment horizontal="center" vertical="center"/>
    </xf>
    <xf numFmtId="0" fontId="17" fillId="50" borderId="6" xfId="0" applyFont="1" applyFill="1" applyBorder="1" applyAlignment="1">
      <alignment horizontal="center" vertical="center"/>
    </xf>
    <xf numFmtId="0" fontId="17" fillId="50" borderId="7" xfId="0" applyFont="1" applyFill="1" applyBorder="1" applyAlignment="1">
      <alignment horizontal="center" vertical="center"/>
    </xf>
    <xf numFmtId="0" fontId="7" fillId="0" borderId="0" xfId="0" applyFont="1" applyAlignment="1">
      <alignment horizontal="center" vertical="center"/>
    </xf>
    <xf numFmtId="0" fontId="16" fillId="45" borderId="1" xfId="0" applyFont="1" applyFill="1" applyBorder="1" applyAlignment="1">
      <alignment horizontal="center" vertical="center" wrapText="1"/>
    </xf>
    <xf numFmtId="0" fontId="16" fillId="45" borderId="2" xfId="0" applyFont="1" applyFill="1" applyBorder="1" applyAlignment="1">
      <alignment horizontal="center" vertical="center" wrapText="1"/>
    </xf>
    <xf numFmtId="0" fontId="16" fillId="45" borderId="3" xfId="0" applyFont="1" applyFill="1" applyBorder="1" applyAlignment="1">
      <alignment horizontal="center" vertical="center" wrapText="1"/>
    </xf>
    <xf numFmtId="0" fontId="9" fillId="23" borderId="7" xfId="0" applyFont="1" applyFill="1" applyBorder="1" applyAlignment="1">
      <alignment horizontal="center" vertical="center"/>
    </xf>
    <xf numFmtId="0" fontId="9" fillId="23" borderId="8" xfId="0" applyFont="1" applyFill="1" applyBorder="1" applyAlignment="1">
      <alignment horizontal="center" vertical="center"/>
    </xf>
    <xf numFmtId="0" fontId="0" fillId="23" borderId="10" xfId="0" applyFill="1" applyBorder="1" applyAlignment="1">
      <alignment horizontal="center"/>
    </xf>
    <xf numFmtId="0" fontId="0" fillId="23" borderId="11" xfId="0" applyFill="1" applyBorder="1" applyAlignment="1">
      <alignment horizontal="center"/>
    </xf>
    <xf numFmtId="0" fontId="0" fillId="23" borderId="13" xfId="0" applyFill="1" applyBorder="1" applyAlignment="1">
      <alignment horizontal="center"/>
    </xf>
    <xf numFmtId="0" fontId="17" fillId="50" borderId="10" xfId="0" applyFont="1" applyFill="1" applyBorder="1" applyAlignment="1">
      <alignment horizontal="center"/>
    </xf>
    <xf numFmtId="0" fontId="17" fillId="50" borderId="11" xfId="0" applyFont="1" applyFill="1" applyBorder="1" applyAlignment="1">
      <alignment horizontal="center"/>
    </xf>
    <xf numFmtId="0" fontId="17" fillId="50" borderId="13" xfId="0" applyFont="1" applyFill="1" applyBorder="1" applyAlignment="1">
      <alignment horizontal="center"/>
    </xf>
    <xf numFmtId="0" fontId="4" fillId="23" borderId="10" xfId="0" applyFont="1" applyFill="1" applyBorder="1" applyAlignment="1">
      <alignment horizontal="center"/>
    </xf>
    <xf numFmtId="0" fontId="4" fillId="23" borderId="11" xfId="0" applyFont="1" applyFill="1" applyBorder="1" applyAlignment="1">
      <alignment horizontal="center"/>
    </xf>
    <xf numFmtId="0" fontId="4" fillId="23" borderId="13" xfId="0" applyFont="1" applyFill="1" applyBorder="1" applyAlignment="1">
      <alignment horizontal="center"/>
    </xf>
    <xf numFmtId="0" fontId="6" fillId="20" borderId="10" xfId="0" applyFont="1" applyFill="1" applyBorder="1" applyAlignment="1">
      <alignment horizontal="center" vertical="center"/>
    </xf>
    <xf numFmtId="0" fontId="6" fillId="20" borderId="11" xfId="0" applyFont="1" applyFill="1" applyBorder="1" applyAlignment="1">
      <alignment horizontal="center" vertical="center"/>
    </xf>
    <xf numFmtId="0" fontId="6" fillId="20" borderId="13" xfId="0" applyFont="1" applyFill="1" applyBorder="1" applyAlignment="1">
      <alignment horizontal="center" vertical="center"/>
    </xf>
    <xf numFmtId="0" fontId="6" fillId="4" borderId="9"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33" fillId="0" borderId="0" xfId="0" applyFont="1" applyAlignment="1">
      <alignment horizontal="center" vertical="center" wrapText="1"/>
    </xf>
    <xf numFmtId="0" fontId="16" fillId="47" borderId="10" xfId="0" applyFont="1" applyFill="1" applyBorder="1" applyAlignment="1">
      <alignment horizontal="center" vertical="center" wrapText="1"/>
    </xf>
    <xf numFmtId="0" fontId="16" fillId="47" borderId="11" xfId="0" applyFont="1" applyFill="1" applyBorder="1" applyAlignment="1">
      <alignment horizontal="center" vertical="center" wrapText="1"/>
    </xf>
    <xf numFmtId="0" fontId="16" fillId="47" borderId="13" xfId="0" applyFont="1" applyFill="1" applyBorder="1" applyAlignment="1">
      <alignment horizontal="center" vertical="center" wrapText="1"/>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16" fillId="22" borderId="10" xfId="0" applyFont="1" applyFill="1" applyBorder="1" applyAlignment="1">
      <alignment horizontal="center" vertical="center"/>
    </xf>
    <xf numFmtId="0" fontId="16" fillId="22" borderId="11" xfId="0" applyFont="1" applyFill="1" applyBorder="1" applyAlignment="1">
      <alignment horizontal="center" vertical="center"/>
    </xf>
    <xf numFmtId="0" fontId="16" fillId="22" borderId="13" xfId="0" applyFont="1" applyFill="1" applyBorder="1" applyAlignment="1">
      <alignment horizontal="center" vertical="center"/>
    </xf>
    <xf numFmtId="0" fontId="16" fillId="22" borderId="1" xfId="0" applyFont="1" applyFill="1" applyBorder="1" applyAlignment="1">
      <alignment horizontal="center" vertical="center"/>
    </xf>
    <xf numFmtId="0" fontId="16" fillId="22" borderId="2" xfId="0" applyFont="1" applyFill="1" applyBorder="1" applyAlignment="1">
      <alignment horizontal="center" vertical="center"/>
    </xf>
    <xf numFmtId="0" fontId="16" fillId="22" borderId="3" xfId="0" applyFont="1" applyFill="1" applyBorder="1" applyAlignment="1">
      <alignment horizontal="center" vertical="center"/>
    </xf>
    <xf numFmtId="0" fontId="6" fillId="55" borderId="10" xfId="0" applyFont="1" applyFill="1" applyBorder="1" applyAlignment="1">
      <alignment horizontal="center" vertical="center"/>
    </xf>
    <xf numFmtId="0" fontId="6" fillId="55" borderId="13" xfId="0" applyFont="1" applyFill="1" applyBorder="1" applyAlignment="1">
      <alignment horizontal="center" vertical="center"/>
    </xf>
    <xf numFmtId="0" fontId="0" fillId="55" borderId="10" xfId="0" applyFill="1" applyBorder="1" applyAlignment="1">
      <alignment horizontal="center" vertical="center"/>
    </xf>
    <xf numFmtId="0" fontId="0" fillId="55" borderId="13" xfId="0" applyFill="1" applyBorder="1" applyAlignment="1">
      <alignment horizontal="center" vertical="center"/>
    </xf>
    <xf numFmtId="49" fontId="0" fillId="55" borderId="10" xfId="0" applyNumberFormat="1" applyFill="1" applyBorder="1" applyAlignment="1">
      <alignment horizontal="center" vertical="center"/>
    </xf>
    <xf numFmtId="49" fontId="0" fillId="55" borderId="13" xfId="0" applyNumberFormat="1" applyFill="1" applyBorder="1" applyAlignment="1">
      <alignment horizontal="center" vertical="center"/>
    </xf>
    <xf numFmtId="49" fontId="0" fillId="55" borderId="10" xfId="0" applyNumberFormat="1" applyFill="1" applyBorder="1" applyAlignment="1">
      <alignment horizontal="center" vertical="center" wrapText="1"/>
    </xf>
    <xf numFmtId="49" fontId="0" fillId="55" borderId="13" xfId="0" applyNumberFormat="1" applyFill="1" applyBorder="1" applyAlignment="1">
      <alignment horizontal="center" vertical="center" wrapText="1"/>
    </xf>
    <xf numFmtId="0" fontId="34" fillId="20" borderId="10" xfId="0" applyFont="1" applyFill="1" applyBorder="1" applyAlignment="1">
      <alignment horizontal="center" vertical="center" wrapText="1"/>
    </xf>
    <xf numFmtId="0" fontId="34" fillId="20" borderId="11" xfId="0" applyFont="1" applyFill="1" applyBorder="1" applyAlignment="1">
      <alignment horizontal="center" vertical="center" wrapText="1"/>
    </xf>
    <xf numFmtId="0" fontId="34" fillId="20" borderId="13" xfId="0" applyFont="1" applyFill="1" applyBorder="1" applyAlignment="1">
      <alignment horizontal="center" vertical="center" wrapText="1"/>
    </xf>
    <xf numFmtId="0" fontId="0" fillId="18" borderId="10" xfId="0" applyFill="1" applyBorder="1" applyAlignment="1">
      <alignment horizontal="center"/>
    </xf>
    <xf numFmtId="0" fontId="0" fillId="18" borderId="11" xfId="0" applyFill="1" applyBorder="1" applyAlignment="1">
      <alignment horizontal="center"/>
    </xf>
    <xf numFmtId="0" fontId="0" fillId="18" borderId="13" xfId="0" applyFill="1" applyBorder="1" applyAlignment="1">
      <alignment horizontal="center"/>
    </xf>
    <xf numFmtId="0" fontId="17" fillId="33" borderId="14" xfId="0" applyFont="1" applyFill="1" applyBorder="1" applyAlignment="1">
      <alignment horizontal="center" vertical="center"/>
    </xf>
    <xf numFmtId="0" fontId="17" fillId="41" borderId="9" xfId="0" applyFont="1" applyFill="1" applyBorder="1" applyAlignment="1">
      <alignment horizontal="center" vertical="center"/>
    </xf>
    <xf numFmtId="0" fontId="17" fillId="41" borderId="10" xfId="0" applyFont="1" applyFill="1" applyBorder="1" applyAlignment="1">
      <alignment horizontal="center" vertical="center"/>
    </xf>
    <xf numFmtId="0" fontId="17" fillId="41" borderId="11" xfId="0" applyFont="1" applyFill="1" applyBorder="1" applyAlignment="1">
      <alignment horizontal="center" vertical="center"/>
    </xf>
    <xf numFmtId="0" fontId="17" fillId="41" borderId="13" xfId="0" applyFont="1" applyFill="1" applyBorder="1" applyAlignment="1">
      <alignment horizontal="center" vertical="center"/>
    </xf>
    <xf numFmtId="0" fontId="6" fillId="43" borderId="7" xfId="0" applyFont="1" applyFill="1" applyBorder="1" applyAlignment="1">
      <alignment horizontal="center" vertical="center"/>
    </xf>
    <xf numFmtId="0" fontId="6" fillId="43" borderId="8" xfId="0" applyFont="1" applyFill="1" applyBorder="1" applyAlignment="1">
      <alignment horizontal="center" vertical="center"/>
    </xf>
    <xf numFmtId="0" fontId="0" fillId="18" borderId="10" xfId="0" applyFill="1" applyBorder="1" applyAlignment="1">
      <alignment horizontal="center" vertical="center"/>
    </xf>
    <xf numFmtId="0" fontId="0" fillId="18" borderId="11" xfId="0" applyFill="1" applyBorder="1" applyAlignment="1">
      <alignment horizontal="center" vertical="center"/>
    </xf>
    <xf numFmtId="0" fontId="0" fillId="18" borderId="13" xfId="0" applyFill="1" applyBorder="1" applyAlignment="1">
      <alignment horizontal="center" vertical="center"/>
    </xf>
    <xf numFmtId="0" fontId="6" fillId="0" borderId="0" xfId="0" applyFont="1" applyAlignment="1">
      <alignment horizontal="center" vertical="center"/>
    </xf>
    <xf numFmtId="0" fontId="17" fillId="22" borderId="0" xfId="0" applyFont="1" applyFill="1" applyAlignment="1">
      <alignment horizontal="center" vertical="center"/>
    </xf>
    <xf numFmtId="0" fontId="17" fillId="22" borderId="5" xfId="0" applyFont="1" applyFill="1" applyBorder="1" applyAlignment="1">
      <alignment horizontal="center" vertical="center"/>
    </xf>
    <xf numFmtId="0" fontId="0" fillId="20" borderId="1" xfId="0" applyFill="1" applyBorder="1" applyAlignment="1">
      <alignment horizontal="center" vertical="center" wrapText="1"/>
    </xf>
    <xf numFmtId="0" fontId="0" fillId="20" borderId="2" xfId="0" applyFill="1" applyBorder="1" applyAlignment="1">
      <alignment horizontal="center" vertical="center" wrapText="1"/>
    </xf>
    <xf numFmtId="0" fontId="0" fillId="20" borderId="3" xfId="0" applyFill="1" applyBorder="1" applyAlignment="1">
      <alignment horizontal="center" vertical="center" wrapText="1"/>
    </xf>
    <xf numFmtId="0" fontId="9" fillId="31" borderId="1" xfId="0" applyFont="1" applyFill="1" applyBorder="1" applyAlignment="1">
      <alignment horizontal="center" vertical="center"/>
    </xf>
    <xf numFmtId="0" fontId="9" fillId="31" borderId="2" xfId="0" applyFont="1" applyFill="1" applyBorder="1" applyAlignment="1">
      <alignment horizontal="center" vertical="center"/>
    </xf>
    <xf numFmtId="0" fontId="9" fillId="31" borderId="3" xfId="0" applyFont="1" applyFill="1" applyBorder="1" applyAlignment="1">
      <alignment horizontal="center" vertical="center"/>
    </xf>
    <xf numFmtId="0" fontId="9" fillId="31" borderId="6" xfId="0" applyFont="1" applyFill="1" applyBorder="1" applyAlignment="1">
      <alignment horizontal="center" vertical="center"/>
    </xf>
    <xf numFmtId="0" fontId="9" fillId="31" borderId="7" xfId="0" applyFont="1" applyFill="1" applyBorder="1" applyAlignment="1">
      <alignment horizontal="center" vertical="center"/>
    </xf>
    <xf numFmtId="0" fontId="9" fillId="31" borderId="8"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6" borderId="10" xfId="0" applyFill="1" applyBorder="1" applyAlignment="1">
      <alignment horizontal="center" vertical="center"/>
    </xf>
    <xf numFmtId="0" fontId="0" fillId="6" borderId="11" xfId="0" applyFill="1" applyBorder="1" applyAlignment="1">
      <alignment horizontal="center" vertical="center"/>
    </xf>
    <xf numFmtId="0" fontId="0" fillId="6" borderId="13" xfId="0" applyFill="1" applyBorder="1" applyAlignment="1">
      <alignment horizontal="center"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6" fillId="0" borderId="13" xfId="0" applyFont="1" applyBorder="1" applyAlignment="1">
      <alignment horizontal="left" vertical="center"/>
    </xf>
    <xf numFmtId="0" fontId="9" fillId="31" borderId="10" xfId="0" applyFont="1" applyFill="1" applyBorder="1" applyAlignment="1">
      <alignment horizontal="center" vertical="center"/>
    </xf>
    <xf numFmtId="0" fontId="9" fillId="31" borderId="11" xfId="0" applyFont="1" applyFill="1" applyBorder="1" applyAlignment="1">
      <alignment horizontal="center" vertical="center"/>
    </xf>
    <xf numFmtId="0" fontId="9" fillId="31" borderId="13" xfId="0" applyFont="1" applyFill="1" applyBorder="1" applyAlignment="1">
      <alignment horizontal="center" vertical="center"/>
    </xf>
    <xf numFmtId="0" fontId="6" fillId="5" borderId="10" xfId="0" applyFont="1" applyFill="1" applyBorder="1" applyAlignment="1">
      <alignment horizontal="center" vertical="center"/>
    </xf>
    <xf numFmtId="0" fontId="6" fillId="5" borderId="11" xfId="0" applyFont="1" applyFill="1" applyBorder="1" applyAlignment="1">
      <alignment horizontal="center" vertical="center"/>
    </xf>
    <xf numFmtId="0" fontId="6" fillId="5" borderId="13" xfId="0" applyFont="1" applyFill="1" applyBorder="1" applyAlignment="1">
      <alignment horizontal="center" vertical="center"/>
    </xf>
    <xf numFmtId="0" fontId="6" fillId="32" borderId="10" xfId="0" applyFont="1" applyFill="1" applyBorder="1" applyAlignment="1">
      <alignment horizontal="center"/>
    </xf>
    <xf numFmtId="0" fontId="6" fillId="32" borderId="11" xfId="0" applyFont="1" applyFill="1" applyBorder="1" applyAlignment="1">
      <alignment horizontal="center"/>
    </xf>
    <xf numFmtId="0" fontId="6" fillId="32" borderId="13" xfId="0" applyFont="1" applyFill="1" applyBorder="1" applyAlignment="1">
      <alignment horizontal="center"/>
    </xf>
    <xf numFmtId="0" fontId="6" fillId="31" borderId="10" xfId="0" applyFont="1" applyFill="1" applyBorder="1" applyAlignment="1">
      <alignment horizontal="center" vertical="center"/>
    </xf>
    <xf numFmtId="0" fontId="6" fillId="31" borderId="11" xfId="0" applyFont="1" applyFill="1" applyBorder="1" applyAlignment="1">
      <alignment horizontal="center" vertical="center"/>
    </xf>
    <xf numFmtId="0" fontId="6" fillId="31" borderId="13" xfId="0" applyFont="1" applyFill="1" applyBorder="1" applyAlignment="1">
      <alignment horizontal="center" vertical="center"/>
    </xf>
    <xf numFmtId="0" fontId="6" fillId="7" borderId="1" xfId="0" applyFont="1" applyFill="1" applyBorder="1" applyAlignment="1">
      <alignment horizontal="center" vertical="center"/>
    </xf>
    <xf numFmtId="0" fontId="6" fillId="7" borderId="2" xfId="0" applyFont="1" applyFill="1" applyBorder="1" applyAlignment="1">
      <alignment horizontal="center" vertical="center"/>
    </xf>
    <xf numFmtId="0" fontId="6" fillId="7" borderId="3" xfId="0" applyFont="1" applyFill="1" applyBorder="1" applyAlignment="1">
      <alignment horizontal="center" vertical="center"/>
    </xf>
    <xf numFmtId="0" fontId="17" fillId="44" borderId="10" xfId="0" applyFont="1" applyFill="1" applyBorder="1" applyAlignment="1">
      <alignment horizontal="center" vertical="center" wrapText="1"/>
    </xf>
    <xf numFmtId="0" fontId="17" fillId="44" borderId="11" xfId="0" applyFont="1" applyFill="1" applyBorder="1" applyAlignment="1">
      <alignment horizontal="center" vertical="center" wrapText="1"/>
    </xf>
    <xf numFmtId="0" fontId="17" fillId="44" borderId="13" xfId="0" applyFont="1" applyFill="1" applyBorder="1" applyAlignment="1">
      <alignment horizontal="center" vertical="center" wrapText="1"/>
    </xf>
    <xf numFmtId="0" fontId="17" fillId="37" borderId="10" xfId="0" applyFont="1" applyFill="1" applyBorder="1" applyAlignment="1">
      <alignment horizontal="center"/>
    </xf>
    <xf numFmtId="0" fontId="17" fillId="37" borderId="11" xfId="0" applyFont="1" applyFill="1" applyBorder="1" applyAlignment="1">
      <alignment horizontal="center"/>
    </xf>
    <xf numFmtId="0" fontId="17" fillId="37" borderId="13" xfId="0" applyFont="1" applyFill="1" applyBorder="1" applyAlignment="1">
      <alignment horizontal="center"/>
    </xf>
    <xf numFmtId="0" fontId="6" fillId="32" borderId="10" xfId="0" applyFont="1" applyFill="1" applyBorder="1" applyAlignment="1">
      <alignment horizontal="center" vertical="center"/>
    </xf>
    <xf numFmtId="0" fontId="6" fillId="32" borderId="11" xfId="0" applyFont="1" applyFill="1" applyBorder="1" applyAlignment="1">
      <alignment horizontal="center" vertical="center"/>
    </xf>
    <xf numFmtId="0" fontId="6" fillId="32" borderId="13" xfId="0" applyFont="1" applyFill="1" applyBorder="1" applyAlignment="1">
      <alignment horizontal="center" vertical="center"/>
    </xf>
    <xf numFmtId="0" fontId="13" fillId="26" borderId="10" xfId="0" applyFont="1" applyFill="1" applyBorder="1" applyAlignment="1">
      <alignment horizontal="center"/>
    </xf>
    <xf numFmtId="0" fontId="13" fillId="26" borderId="11" xfId="0" applyFont="1" applyFill="1" applyBorder="1" applyAlignment="1">
      <alignment horizontal="center"/>
    </xf>
    <xf numFmtId="0" fontId="13" fillId="26" borderId="13" xfId="0" applyFont="1" applyFill="1" applyBorder="1" applyAlignment="1">
      <alignment horizontal="center"/>
    </xf>
    <xf numFmtId="0" fontId="6" fillId="7" borderId="10" xfId="0" applyFont="1" applyFill="1" applyBorder="1" applyAlignment="1">
      <alignment horizontal="center"/>
    </xf>
    <xf numFmtId="0" fontId="6" fillId="7" borderId="11" xfId="0" applyFont="1" applyFill="1" applyBorder="1" applyAlignment="1">
      <alignment horizontal="center"/>
    </xf>
    <xf numFmtId="0" fontId="6" fillId="7" borderId="13" xfId="0" applyFont="1" applyFill="1" applyBorder="1" applyAlignment="1">
      <alignment horizontal="center"/>
    </xf>
    <xf numFmtId="0" fontId="6" fillId="23" borderId="10" xfId="0" applyFont="1" applyFill="1" applyBorder="1" applyAlignment="1">
      <alignment horizontal="center"/>
    </xf>
    <xf numFmtId="0" fontId="6" fillId="23" borderId="11" xfId="0" applyFont="1" applyFill="1" applyBorder="1" applyAlignment="1">
      <alignment horizontal="center"/>
    </xf>
    <xf numFmtId="0" fontId="6" fillId="23" borderId="13" xfId="0" applyFont="1" applyFill="1" applyBorder="1" applyAlignment="1">
      <alignment horizontal="center"/>
    </xf>
    <xf numFmtId="0" fontId="6" fillId="25" borderId="10" xfId="0" applyFont="1" applyFill="1" applyBorder="1" applyAlignment="1">
      <alignment horizontal="center"/>
    </xf>
    <xf numFmtId="0" fontId="6" fillId="25" borderId="11" xfId="0" applyFont="1" applyFill="1" applyBorder="1" applyAlignment="1">
      <alignment horizontal="center"/>
    </xf>
    <xf numFmtId="0" fontId="6" fillId="25" borderId="13" xfId="0" applyFont="1" applyFill="1" applyBorder="1" applyAlignment="1">
      <alignment horizontal="center"/>
    </xf>
    <xf numFmtId="0" fontId="6" fillId="18" borderId="10" xfId="0" applyFont="1" applyFill="1" applyBorder="1" applyAlignment="1">
      <alignment horizontal="center" vertical="center"/>
    </xf>
    <xf numFmtId="0" fontId="6" fillId="18" borderId="11" xfId="0" applyFont="1" applyFill="1" applyBorder="1" applyAlignment="1">
      <alignment horizontal="center" vertical="center"/>
    </xf>
    <xf numFmtId="0" fontId="6" fillId="18" borderId="13" xfId="0" applyFont="1" applyFill="1" applyBorder="1" applyAlignment="1">
      <alignment horizontal="center" vertical="center"/>
    </xf>
    <xf numFmtId="0" fontId="6" fillId="4" borderId="10" xfId="0" applyFont="1" applyFill="1" applyBorder="1" applyAlignment="1">
      <alignment horizontal="center"/>
    </xf>
    <xf numFmtId="0" fontId="6" fillId="4" borderId="11" xfId="0" applyFont="1" applyFill="1" applyBorder="1" applyAlignment="1">
      <alignment horizontal="center"/>
    </xf>
    <xf numFmtId="0" fontId="6" fillId="4" borderId="13" xfId="0" applyFont="1" applyFill="1" applyBorder="1" applyAlignment="1">
      <alignment horizontal="center"/>
    </xf>
    <xf numFmtId="0" fontId="6" fillId="27" borderId="10" xfId="0" applyFont="1" applyFill="1" applyBorder="1" applyAlignment="1">
      <alignment horizontal="center"/>
    </xf>
    <xf numFmtId="0" fontId="6" fillId="27" borderId="11" xfId="0" applyFont="1" applyFill="1" applyBorder="1" applyAlignment="1">
      <alignment horizontal="center"/>
    </xf>
    <xf numFmtId="0" fontId="6" fillId="27" borderId="13" xfId="0" applyFont="1" applyFill="1" applyBorder="1" applyAlignment="1">
      <alignment horizontal="center"/>
    </xf>
    <xf numFmtId="0" fontId="6" fillId="19" borderId="10" xfId="0" applyFont="1" applyFill="1" applyBorder="1" applyAlignment="1">
      <alignment horizontal="center"/>
    </xf>
    <xf numFmtId="0" fontId="6" fillId="19" borderId="11" xfId="0" applyFont="1" applyFill="1" applyBorder="1" applyAlignment="1">
      <alignment horizontal="center"/>
    </xf>
    <xf numFmtId="0" fontId="6" fillId="19" borderId="13" xfId="0" applyFont="1" applyFill="1" applyBorder="1" applyAlignment="1">
      <alignment horizontal="center"/>
    </xf>
    <xf numFmtId="0" fontId="6" fillId="28" borderId="10" xfId="0" applyFont="1" applyFill="1" applyBorder="1" applyAlignment="1">
      <alignment horizontal="center"/>
    </xf>
    <xf numFmtId="0" fontId="6" fillId="28" borderId="11" xfId="0" applyFont="1" applyFill="1" applyBorder="1" applyAlignment="1">
      <alignment horizontal="center"/>
    </xf>
    <xf numFmtId="0" fontId="6" fillId="28" borderId="13" xfId="0" applyFont="1" applyFill="1" applyBorder="1" applyAlignment="1">
      <alignment horizontal="center"/>
    </xf>
    <xf numFmtId="0" fontId="6" fillId="17" borderId="10" xfId="0" applyFont="1" applyFill="1" applyBorder="1" applyAlignment="1">
      <alignment horizontal="center" vertical="center"/>
    </xf>
    <xf numFmtId="0" fontId="6" fillId="17" borderId="11" xfId="0" applyFont="1" applyFill="1" applyBorder="1" applyAlignment="1">
      <alignment horizontal="center" vertical="center"/>
    </xf>
    <xf numFmtId="0" fontId="6" fillId="17" borderId="13" xfId="0" applyFont="1" applyFill="1" applyBorder="1" applyAlignment="1">
      <alignment horizontal="center" vertical="center"/>
    </xf>
    <xf numFmtId="0" fontId="6" fillId="16" borderId="10" xfId="0" applyFont="1" applyFill="1" applyBorder="1" applyAlignment="1">
      <alignment horizontal="center"/>
    </xf>
    <xf numFmtId="0" fontId="6" fillId="16" borderId="11" xfId="0" applyFont="1" applyFill="1" applyBorder="1" applyAlignment="1">
      <alignment horizontal="center"/>
    </xf>
    <xf numFmtId="0" fontId="6" fillId="16" borderId="13" xfId="0" applyFont="1" applyFill="1" applyBorder="1" applyAlignment="1">
      <alignment horizontal="center"/>
    </xf>
    <xf numFmtId="0" fontId="6" fillId="5" borderId="10" xfId="0" applyFont="1" applyFill="1" applyBorder="1" applyAlignment="1">
      <alignment horizontal="center"/>
    </xf>
    <xf numFmtId="0" fontId="6" fillId="5" borderId="11" xfId="0" applyFont="1" applyFill="1" applyBorder="1" applyAlignment="1">
      <alignment horizontal="center"/>
    </xf>
    <xf numFmtId="0" fontId="6" fillId="5" borderId="13" xfId="0" applyFont="1" applyFill="1" applyBorder="1" applyAlignment="1">
      <alignment horizontal="center"/>
    </xf>
    <xf numFmtId="0" fontId="6" fillId="24" borderId="10" xfId="0" applyFont="1" applyFill="1" applyBorder="1" applyAlignment="1">
      <alignment horizontal="center"/>
    </xf>
    <xf numFmtId="0" fontId="6" fillId="24" borderId="11" xfId="0" applyFont="1" applyFill="1" applyBorder="1" applyAlignment="1">
      <alignment horizontal="center"/>
    </xf>
    <xf numFmtId="0" fontId="6" fillId="24" borderId="13" xfId="0" applyFont="1" applyFill="1" applyBorder="1" applyAlignment="1">
      <alignment horizontal="center"/>
    </xf>
    <xf numFmtId="49" fontId="6" fillId="4" borderId="11" xfId="0" applyNumberFormat="1" applyFont="1" applyFill="1" applyBorder="1" applyAlignment="1">
      <alignment horizontal="center" vertical="center"/>
    </xf>
    <xf numFmtId="49" fontId="6" fillId="4" borderId="13" xfId="0" applyNumberFormat="1" applyFont="1" applyFill="1" applyBorder="1" applyAlignment="1">
      <alignment horizontal="center" vertical="center"/>
    </xf>
    <xf numFmtId="0" fontId="6" fillId="14" borderId="10" xfId="0" applyFont="1" applyFill="1" applyBorder="1" applyAlignment="1">
      <alignment horizontal="center"/>
    </xf>
    <xf numFmtId="0" fontId="6" fillId="14" borderId="11" xfId="0" applyFont="1" applyFill="1" applyBorder="1" applyAlignment="1">
      <alignment horizontal="center"/>
    </xf>
    <xf numFmtId="0" fontId="6" fillId="14" borderId="13" xfId="0" applyFont="1" applyFill="1" applyBorder="1" applyAlignment="1">
      <alignment horizontal="center"/>
    </xf>
    <xf numFmtId="0" fontId="17" fillId="30" borderId="10" xfId="0" applyFont="1" applyFill="1" applyBorder="1" applyAlignment="1">
      <alignment horizontal="center"/>
    </xf>
    <xf numFmtId="0" fontId="17" fillId="30" borderId="11" xfId="0" applyFont="1" applyFill="1" applyBorder="1" applyAlignment="1">
      <alignment horizontal="center"/>
    </xf>
    <xf numFmtId="0" fontId="17" fillId="30" borderId="13" xfId="0" applyFont="1" applyFill="1" applyBorder="1" applyAlignment="1">
      <alignment horizontal="center"/>
    </xf>
    <xf numFmtId="0" fontId="6" fillId="21" borderId="10" xfId="0" applyFont="1" applyFill="1" applyBorder="1" applyAlignment="1">
      <alignment horizontal="center"/>
    </xf>
    <xf numFmtId="0" fontId="6" fillId="21" borderId="11" xfId="0" applyFont="1" applyFill="1" applyBorder="1" applyAlignment="1">
      <alignment horizontal="center"/>
    </xf>
    <xf numFmtId="0" fontId="6" fillId="21" borderId="13" xfId="0" applyFont="1" applyFill="1" applyBorder="1" applyAlignment="1">
      <alignment horizontal="center"/>
    </xf>
    <xf numFmtId="0" fontId="6" fillId="34" borderId="10" xfId="0" applyFont="1" applyFill="1" applyBorder="1" applyAlignment="1">
      <alignment horizontal="center" vertical="center"/>
    </xf>
    <xf numFmtId="0" fontId="6" fillId="34" borderId="11" xfId="0" applyFont="1" applyFill="1" applyBorder="1" applyAlignment="1">
      <alignment horizontal="center" vertical="center"/>
    </xf>
    <xf numFmtId="0" fontId="6" fillId="34" borderId="13" xfId="0" applyFont="1" applyFill="1" applyBorder="1" applyAlignment="1">
      <alignment horizontal="center" vertical="center"/>
    </xf>
    <xf numFmtId="0" fontId="6" fillId="29" borderId="10" xfId="0" applyFont="1" applyFill="1" applyBorder="1" applyAlignment="1">
      <alignment horizontal="center"/>
    </xf>
    <xf numFmtId="0" fontId="6" fillId="29" borderId="11" xfId="0" applyFont="1" applyFill="1" applyBorder="1" applyAlignment="1">
      <alignment horizontal="center"/>
    </xf>
    <xf numFmtId="0" fontId="6" fillId="29" borderId="13" xfId="0" applyFont="1" applyFill="1" applyBorder="1" applyAlignment="1">
      <alignment horizontal="center"/>
    </xf>
    <xf numFmtId="0" fontId="17" fillId="33" borderId="10" xfId="0" applyFont="1" applyFill="1" applyBorder="1" applyAlignment="1">
      <alignment horizontal="center"/>
    </xf>
    <xf numFmtId="0" fontId="17" fillId="33" borderId="11" xfId="0" applyFont="1" applyFill="1" applyBorder="1" applyAlignment="1">
      <alignment horizontal="center"/>
    </xf>
    <xf numFmtId="0" fontId="17" fillId="33" borderId="13" xfId="0" applyFont="1" applyFill="1" applyBorder="1" applyAlignment="1">
      <alignment horizontal="center"/>
    </xf>
    <xf numFmtId="0" fontId="6" fillId="43" borderId="10" xfId="0" applyFont="1" applyFill="1" applyBorder="1" applyAlignment="1">
      <alignment horizontal="center"/>
    </xf>
    <xf numFmtId="0" fontId="6" fillId="43" borderId="11" xfId="0" applyFont="1" applyFill="1" applyBorder="1" applyAlignment="1">
      <alignment horizontal="center"/>
    </xf>
    <xf numFmtId="0" fontId="6" fillId="43" borderId="13" xfId="0" applyFont="1" applyFill="1" applyBorder="1" applyAlignment="1">
      <alignment horizontal="center"/>
    </xf>
    <xf numFmtId="0" fontId="16" fillId="52" borderId="10" xfId="0" applyFont="1" applyFill="1" applyBorder="1" applyAlignment="1">
      <alignment horizontal="center" vertical="center"/>
    </xf>
    <xf numFmtId="0" fontId="16" fillId="52" borderId="11" xfId="0" applyFont="1" applyFill="1" applyBorder="1" applyAlignment="1">
      <alignment horizontal="center" vertical="center"/>
    </xf>
    <xf numFmtId="0" fontId="16" fillId="52" borderId="13" xfId="0" applyFont="1" applyFill="1" applyBorder="1" applyAlignment="1">
      <alignment horizontal="center" vertical="center"/>
    </xf>
    <xf numFmtId="0" fontId="16" fillId="47" borderId="10" xfId="0" applyFont="1" applyFill="1" applyBorder="1" applyAlignment="1">
      <alignment horizontal="center" vertical="center"/>
    </xf>
    <xf numFmtId="0" fontId="16" fillId="47" borderId="11" xfId="0" applyFont="1" applyFill="1" applyBorder="1" applyAlignment="1">
      <alignment horizontal="center" vertical="center"/>
    </xf>
    <xf numFmtId="0" fontId="16" fillId="47" borderId="13" xfId="0" applyFont="1" applyFill="1" applyBorder="1" applyAlignment="1">
      <alignment horizontal="center" vertical="center"/>
    </xf>
    <xf numFmtId="0" fontId="16" fillId="46" borderId="10" xfId="0" applyFont="1" applyFill="1" applyBorder="1" applyAlignment="1">
      <alignment horizontal="center" vertical="center"/>
    </xf>
    <xf numFmtId="0" fontId="16" fillId="46" borderId="11" xfId="0" applyFont="1" applyFill="1" applyBorder="1" applyAlignment="1">
      <alignment horizontal="center" vertical="center"/>
    </xf>
    <xf numFmtId="0" fontId="16" fillId="46" borderId="13" xfId="0" applyFont="1" applyFill="1" applyBorder="1" applyAlignment="1">
      <alignment horizontal="center" vertical="center"/>
    </xf>
    <xf numFmtId="0" fontId="16" fillId="22" borderId="0" xfId="0" applyFont="1" applyFill="1" applyAlignment="1">
      <alignment horizontal="center" vertical="center"/>
    </xf>
    <xf numFmtId="0" fontId="16" fillId="22" borderId="5" xfId="0" applyFont="1" applyFill="1" applyBorder="1" applyAlignment="1">
      <alignment horizontal="center" vertical="center"/>
    </xf>
    <xf numFmtId="0" fontId="16" fillId="46" borderId="1" xfId="0" applyFont="1" applyFill="1" applyBorder="1" applyAlignment="1">
      <alignment horizontal="center" vertical="center"/>
    </xf>
    <xf numFmtId="0" fontId="16" fillId="46" borderId="2" xfId="0" applyFont="1" applyFill="1" applyBorder="1" applyAlignment="1">
      <alignment horizontal="center" vertical="center"/>
    </xf>
    <xf numFmtId="0" fontId="16" fillId="46" borderId="3" xfId="0" applyFont="1" applyFill="1" applyBorder="1" applyAlignment="1">
      <alignment horizontal="center" vertical="center"/>
    </xf>
    <xf numFmtId="0" fontId="13" fillId="4" borderId="9"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3" fillId="4" borderId="10" xfId="0" applyFont="1" applyFill="1" applyBorder="1" applyAlignment="1">
      <alignment horizontal="center" vertical="center"/>
    </xf>
    <xf numFmtId="0" fontId="13" fillId="4" borderId="13" xfId="0" applyFont="1" applyFill="1" applyBorder="1" applyAlignment="1">
      <alignment horizontal="center" vertical="center"/>
    </xf>
    <xf numFmtId="0" fontId="0" fillId="0" borderId="9" xfId="0" applyBorder="1" applyAlignment="1">
      <alignment horizontal="center" vertical="center"/>
    </xf>
    <xf numFmtId="0" fontId="6" fillId="4" borderId="10" xfId="0" applyFont="1" applyFill="1" applyBorder="1" applyAlignment="1">
      <alignment horizontal="center" vertical="center"/>
    </xf>
    <xf numFmtId="0" fontId="6" fillId="4" borderId="13" xfId="0" applyFont="1" applyFill="1" applyBorder="1" applyAlignment="1">
      <alignment horizontal="center" vertical="center"/>
    </xf>
    <xf numFmtId="49" fontId="6" fillId="4" borderId="10" xfId="0" applyNumberFormat="1" applyFont="1" applyFill="1" applyBorder="1" applyAlignment="1">
      <alignment horizontal="center" vertical="center"/>
    </xf>
    <xf numFmtId="0" fontId="6" fillId="0" borderId="9" xfId="0" applyFont="1" applyBorder="1" applyAlignment="1">
      <alignment horizontal="center" vertical="center" wrapText="1"/>
    </xf>
    <xf numFmtId="0" fontId="0" fillId="0" borderId="14" xfId="0" applyBorder="1" applyAlignment="1">
      <alignment horizontal="center" vertical="center"/>
    </xf>
    <xf numFmtId="0" fontId="0" fillId="0" borderId="12" xfId="0" applyBorder="1" applyAlignment="1">
      <alignment horizontal="center" vertical="center"/>
    </xf>
  </cellXfs>
  <cellStyles count="6">
    <cellStyle name="Hiperlink" xfId="4" builtinId="8"/>
    <cellStyle name="Hiperlink 2" xfId="3" xr:uid="{00000000-0005-0000-0000-000000000000}"/>
    <cellStyle name="Normal" xfId="0" builtinId="0"/>
    <cellStyle name="Normal 2" xfId="2" xr:uid="{00000000-0005-0000-0000-000003000000}"/>
    <cellStyle name="Vírgula 2" xfId="1" xr:uid="{00000000-0005-0000-0000-000004000000}"/>
    <cellStyle name="Vírgula 2 2" xfId="5" xr:uid="{00000000-0005-0000-0000-000005000000}"/>
  </cellStyles>
  <dxfs count="0"/>
  <tableStyles count="0" defaultTableStyle="TableStyleMedium2" defaultPivotStyle="PivotStyleLight16"/>
  <colors>
    <mruColors>
      <color rgb="FFF7FBFF"/>
      <color rgb="FFE1F0FF"/>
      <color rgb="FFC6FEBE"/>
      <color rgb="FFE5F5FF"/>
      <color rgb="FFD1F3FF"/>
      <color rgb="FFFFEED5"/>
      <color rgb="FFFFE5E5"/>
      <color rgb="FFFFFFA3"/>
      <color rgb="FFD5FFEF"/>
      <color rgb="FFFFA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image" Target="../media/image9.jpeg"/><Relationship Id="rId18" Type="http://schemas.openxmlformats.org/officeDocument/2006/relationships/hyperlink" Target="#Embarca&#231;&#227;o!A1"/><Relationship Id="rId3" Type="http://schemas.openxmlformats.org/officeDocument/2006/relationships/hyperlink" Target="#Maquinas!A1"/><Relationship Id="rId21" Type="http://schemas.openxmlformats.org/officeDocument/2006/relationships/hyperlink" Target="#In&#237;cio!A1"/><Relationship Id="rId7" Type="http://schemas.openxmlformats.org/officeDocument/2006/relationships/image" Target="../media/image3.jpeg"/><Relationship Id="rId12" Type="http://schemas.openxmlformats.org/officeDocument/2006/relationships/image" Target="../media/image8.jpeg"/><Relationship Id="rId17" Type="http://schemas.openxmlformats.org/officeDocument/2006/relationships/hyperlink" Target="#Constru&#231;&#227;o!A1"/><Relationship Id="rId2" Type="http://schemas.openxmlformats.org/officeDocument/2006/relationships/hyperlink" Target="#Carv&#227;o!A1"/><Relationship Id="rId16" Type="http://schemas.openxmlformats.org/officeDocument/2006/relationships/hyperlink" Target="#Legisla&#231;&#227;o!A1"/><Relationship Id="rId20" Type="http://schemas.openxmlformats.org/officeDocument/2006/relationships/hyperlink" Target="#M.Diversos!A1"/><Relationship Id="rId1" Type="http://schemas.openxmlformats.org/officeDocument/2006/relationships/hyperlink" Target="#Ca&#231;a!A1"/><Relationship Id="rId6" Type="http://schemas.openxmlformats.org/officeDocument/2006/relationships/image" Target="../media/image2.jpeg"/><Relationship Id="rId11" Type="http://schemas.openxmlformats.org/officeDocument/2006/relationships/image" Target="../media/image7.jpeg"/><Relationship Id="rId24" Type="http://schemas.openxmlformats.org/officeDocument/2006/relationships/image" Target="../media/image13.jpeg"/><Relationship Id="rId5" Type="http://schemas.openxmlformats.org/officeDocument/2006/relationships/image" Target="../media/image1.jpeg"/><Relationship Id="rId15" Type="http://schemas.openxmlformats.org/officeDocument/2006/relationships/image" Target="../media/image11.jpeg"/><Relationship Id="rId23" Type="http://schemas.openxmlformats.org/officeDocument/2006/relationships/image" Target="../media/image12.png"/><Relationship Id="rId10" Type="http://schemas.openxmlformats.org/officeDocument/2006/relationships/image" Target="../media/image6.jpeg"/><Relationship Id="rId19" Type="http://schemas.openxmlformats.org/officeDocument/2006/relationships/hyperlink" Target="#Motosserras!A1"/><Relationship Id="rId4" Type="http://schemas.openxmlformats.org/officeDocument/2006/relationships/hyperlink" Target="#Pesca!A1"/><Relationship Id="rId9" Type="http://schemas.openxmlformats.org/officeDocument/2006/relationships/image" Target="../media/image5.jpeg"/><Relationship Id="rId14" Type="http://schemas.openxmlformats.org/officeDocument/2006/relationships/image" Target="../media/image10.jpeg"/><Relationship Id="rId22" Type="http://schemas.openxmlformats.org/officeDocument/2006/relationships/hyperlink" Target="#Principal!A1"/></Relationships>
</file>

<file path=xl/drawings/_rels/drawing10.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image" Target="../media/image9.jpeg"/><Relationship Id="rId18" Type="http://schemas.openxmlformats.org/officeDocument/2006/relationships/hyperlink" Target="#Motosserras!A1"/><Relationship Id="rId26" Type="http://schemas.openxmlformats.org/officeDocument/2006/relationships/hyperlink" Target="#Legisla&#231;&#227;o!A1"/><Relationship Id="rId3" Type="http://schemas.openxmlformats.org/officeDocument/2006/relationships/hyperlink" Target="#Maquinas!A1"/><Relationship Id="rId21" Type="http://schemas.openxmlformats.org/officeDocument/2006/relationships/hyperlink" Target="#Principal!A1"/><Relationship Id="rId7" Type="http://schemas.openxmlformats.org/officeDocument/2006/relationships/image" Target="../media/image3.jpeg"/><Relationship Id="rId12" Type="http://schemas.openxmlformats.org/officeDocument/2006/relationships/image" Target="../media/image8.jpeg"/><Relationship Id="rId17" Type="http://schemas.openxmlformats.org/officeDocument/2006/relationships/hyperlink" Target="#Embarca&#231;&#227;o!A1"/><Relationship Id="rId25" Type="http://schemas.openxmlformats.org/officeDocument/2006/relationships/image" Target="../media/image16.png"/><Relationship Id="rId2" Type="http://schemas.openxmlformats.org/officeDocument/2006/relationships/hyperlink" Target="#Carv&#227;o!A1"/><Relationship Id="rId16" Type="http://schemas.openxmlformats.org/officeDocument/2006/relationships/hyperlink" Target="#Constru&#231;&#227;o!A1"/><Relationship Id="rId20" Type="http://schemas.openxmlformats.org/officeDocument/2006/relationships/hyperlink" Target="#In&#237;cio!A1"/><Relationship Id="rId1" Type="http://schemas.openxmlformats.org/officeDocument/2006/relationships/hyperlink" Target="#Ca&#231;a!A1"/><Relationship Id="rId6" Type="http://schemas.openxmlformats.org/officeDocument/2006/relationships/image" Target="../media/image2.jpeg"/><Relationship Id="rId11" Type="http://schemas.openxmlformats.org/officeDocument/2006/relationships/image" Target="../media/image7.jpeg"/><Relationship Id="rId24" Type="http://schemas.openxmlformats.org/officeDocument/2006/relationships/image" Target="../media/image15.png"/><Relationship Id="rId5" Type="http://schemas.openxmlformats.org/officeDocument/2006/relationships/image" Target="../media/image1.jpeg"/><Relationship Id="rId15" Type="http://schemas.openxmlformats.org/officeDocument/2006/relationships/image" Target="../media/image11.jpeg"/><Relationship Id="rId23" Type="http://schemas.openxmlformats.org/officeDocument/2006/relationships/image" Target="../media/image13.jpeg"/><Relationship Id="rId10" Type="http://schemas.openxmlformats.org/officeDocument/2006/relationships/image" Target="../media/image6.jpeg"/><Relationship Id="rId19" Type="http://schemas.openxmlformats.org/officeDocument/2006/relationships/hyperlink" Target="#M.Diversos!A1"/><Relationship Id="rId4" Type="http://schemas.openxmlformats.org/officeDocument/2006/relationships/hyperlink" Target="#Pesca!A1"/><Relationship Id="rId9" Type="http://schemas.openxmlformats.org/officeDocument/2006/relationships/image" Target="../media/image5.jpeg"/><Relationship Id="rId14" Type="http://schemas.openxmlformats.org/officeDocument/2006/relationships/image" Target="../media/image10.jpeg"/><Relationship Id="rId22"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image" Target="../media/image9.jpeg"/><Relationship Id="rId18" Type="http://schemas.openxmlformats.org/officeDocument/2006/relationships/hyperlink" Target="#Embarca&#231;&#227;o!A1"/><Relationship Id="rId26" Type="http://schemas.openxmlformats.org/officeDocument/2006/relationships/image" Target="../media/image18.tiff"/><Relationship Id="rId3" Type="http://schemas.openxmlformats.org/officeDocument/2006/relationships/hyperlink" Target="#Maquinas!A1"/><Relationship Id="rId21" Type="http://schemas.openxmlformats.org/officeDocument/2006/relationships/hyperlink" Target="#In&#237;cio!A1"/><Relationship Id="rId7" Type="http://schemas.openxmlformats.org/officeDocument/2006/relationships/image" Target="../media/image3.jpeg"/><Relationship Id="rId12" Type="http://schemas.openxmlformats.org/officeDocument/2006/relationships/image" Target="../media/image8.jpeg"/><Relationship Id="rId17" Type="http://schemas.openxmlformats.org/officeDocument/2006/relationships/hyperlink" Target="#Constru&#231;&#227;o!A1"/><Relationship Id="rId25" Type="http://schemas.openxmlformats.org/officeDocument/2006/relationships/image" Target="../media/image17.jpeg"/><Relationship Id="rId2" Type="http://schemas.openxmlformats.org/officeDocument/2006/relationships/hyperlink" Target="#Carv&#227;o!A1"/><Relationship Id="rId16" Type="http://schemas.openxmlformats.org/officeDocument/2006/relationships/hyperlink" Target="#Legisla&#231;&#227;o!A1"/><Relationship Id="rId20" Type="http://schemas.openxmlformats.org/officeDocument/2006/relationships/hyperlink" Target="#M.Diversos!A1"/><Relationship Id="rId29" Type="http://schemas.openxmlformats.org/officeDocument/2006/relationships/image" Target="../media/image21.png"/><Relationship Id="rId1" Type="http://schemas.openxmlformats.org/officeDocument/2006/relationships/hyperlink" Target="#Ca&#231;a!A1"/><Relationship Id="rId6" Type="http://schemas.openxmlformats.org/officeDocument/2006/relationships/image" Target="../media/image2.jpeg"/><Relationship Id="rId11" Type="http://schemas.openxmlformats.org/officeDocument/2006/relationships/image" Target="../media/image7.jpeg"/><Relationship Id="rId24" Type="http://schemas.openxmlformats.org/officeDocument/2006/relationships/image" Target="../media/image13.jpeg"/><Relationship Id="rId32" Type="http://schemas.openxmlformats.org/officeDocument/2006/relationships/image" Target="../media/image24.jpeg"/><Relationship Id="rId5" Type="http://schemas.openxmlformats.org/officeDocument/2006/relationships/image" Target="../media/image1.jpeg"/><Relationship Id="rId15" Type="http://schemas.openxmlformats.org/officeDocument/2006/relationships/image" Target="../media/image11.jpeg"/><Relationship Id="rId23" Type="http://schemas.openxmlformats.org/officeDocument/2006/relationships/image" Target="../media/image12.png"/><Relationship Id="rId28" Type="http://schemas.openxmlformats.org/officeDocument/2006/relationships/image" Target="../media/image20.jpeg"/><Relationship Id="rId10" Type="http://schemas.openxmlformats.org/officeDocument/2006/relationships/image" Target="../media/image6.jpeg"/><Relationship Id="rId19" Type="http://schemas.openxmlformats.org/officeDocument/2006/relationships/hyperlink" Target="#Motosserras!A1"/><Relationship Id="rId31" Type="http://schemas.openxmlformats.org/officeDocument/2006/relationships/image" Target="../media/image23.png"/><Relationship Id="rId4" Type="http://schemas.openxmlformats.org/officeDocument/2006/relationships/hyperlink" Target="#Pesca!A1"/><Relationship Id="rId9" Type="http://schemas.openxmlformats.org/officeDocument/2006/relationships/image" Target="../media/image5.jpeg"/><Relationship Id="rId14" Type="http://schemas.openxmlformats.org/officeDocument/2006/relationships/image" Target="../media/image10.jpeg"/><Relationship Id="rId22" Type="http://schemas.openxmlformats.org/officeDocument/2006/relationships/hyperlink" Target="#Principal!A1"/><Relationship Id="rId27" Type="http://schemas.openxmlformats.org/officeDocument/2006/relationships/image" Target="../media/image19.png"/><Relationship Id="rId30"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4.jpeg"/><Relationship Id="rId18" Type="http://schemas.openxmlformats.org/officeDocument/2006/relationships/hyperlink" Target="#Legisla&#231;&#227;o!A1"/><Relationship Id="rId3" Type="http://schemas.openxmlformats.org/officeDocument/2006/relationships/image" Target="../media/image3.jpeg"/><Relationship Id="rId21" Type="http://schemas.openxmlformats.org/officeDocument/2006/relationships/hyperlink" Target="#Motosserras!A1"/><Relationship Id="rId7" Type="http://schemas.openxmlformats.org/officeDocument/2006/relationships/image" Target="../media/image13.jpeg"/><Relationship Id="rId12" Type="http://schemas.openxmlformats.org/officeDocument/2006/relationships/image" Target="../media/image2.jpeg"/><Relationship Id="rId17" Type="http://schemas.openxmlformats.org/officeDocument/2006/relationships/image" Target="../media/image10.jpeg"/><Relationship Id="rId2" Type="http://schemas.openxmlformats.org/officeDocument/2006/relationships/hyperlink" Target="#Carv&#227;o!A1"/><Relationship Id="rId16" Type="http://schemas.openxmlformats.org/officeDocument/2006/relationships/image" Target="../media/image9.jpeg"/><Relationship Id="rId20" Type="http://schemas.openxmlformats.org/officeDocument/2006/relationships/hyperlink" Target="#Embarca&#231;&#227;o!A1"/><Relationship Id="rId1" Type="http://schemas.openxmlformats.org/officeDocument/2006/relationships/hyperlink" Target="#Ca&#231;a!A1"/><Relationship Id="rId6" Type="http://schemas.openxmlformats.org/officeDocument/2006/relationships/hyperlink" Target="#In&#237;cio!A1"/><Relationship Id="rId11" Type="http://schemas.openxmlformats.org/officeDocument/2006/relationships/image" Target="../media/image1.jpeg"/><Relationship Id="rId5" Type="http://schemas.openxmlformats.org/officeDocument/2006/relationships/image" Target="../media/image7.jpeg"/><Relationship Id="rId15" Type="http://schemas.openxmlformats.org/officeDocument/2006/relationships/image" Target="../media/image8.jpeg"/><Relationship Id="rId10" Type="http://schemas.openxmlformats.org/officeDocument/2006/relationships/hyperlink" Target="#Pesca!A1"/><Relationship Id="rId19" Type="http://schemas.openxmlformats.org/officeDocument/2006/relationships/hyperlink" Target="#Constru&#231;&#227;o!A1"/><Relationship Id="rId4" Type="http://schemas.openxmlformats.org/officeDocument/2006/relationships/image" Target="../media/image6.jpeg"/><Relationship Id="rId9" Type="http://schemas.openxmlformats.org/officeDocument/2006/relationships/hyperlink" Target="#Maquinas!A1"/><Relationship Id="rId14" Type="http://schemas.openxmlformats.org/officeDocument/2006/relationships/image" Target="../media/image5.jpeg"/><Relationship Id="rId22" Type="http://schemas.openxmlformats.org/officeDocument/2006/relationships/hyperlink" Target="#M.Diversos!A1"/></Relationships>
</file>

<file path=xl/drawings/_rels/drawing3.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image" Target="../media/image9.jpeg"/><Relationship Id="rId18" Type="http://schemas.openxmlformats.org/officeDocument/2006/relationships/hyperlink" Target="#Embarca&#231;&#227;o!A1"/><Relationship Id="rId3" Type="http://schemas.openxmlformats.org/officeDocument/2006/relationships/hyperlink" Target="#Maquinas!A1"/><Relationship Id="rId21" Type="http://schemas.openxmlformats.org/officeDocument/2006/relationships/hyperlink" Target="#In&#237;cio!A1"/><Relationship Id="rId7" Type="http://schemas.openxmlformats.org/officeDocument/2006/relationships/image" Target="../media/image3.jpeg"/><Relationship Id="rId12" Type="http://schemas.openxmlformats.org/officeDocument/2006/relationships/image" Target="../media/image8.jpeg"/><Relationship Id="rId17" Type="http://schemas.openxmlformats.org/officeDocument/2006/relationships/hyperlink" Target="#Constru&#231;&#227;o!A1"/><Relationship Id="rId2" Type="http://schemas.openxmlformats.org/officeDocument/2006/relationships/hyperlink" Target="#Carv&#227;o!A1"/><Relationship Id="rId16" Type="http://schemas.openxmlformats.org/officeDocument/2006/relationships/hyperlink" Target="#Legisla&#231;&#227;o!A1"/><Relationship Id="rId20" Type="http://schemas.openxmlformats.org/officeDocument/2006/relationships/hyperlink" Target="#M.Diversos!A1"/><Relationship Id="rId1" Type="http://schemas.openxmlformats.org/officeDocument/2006/relationships/hyperlink" Target="#Ca&#231;a!A1"/><Relationship Id="rId6" Type="http://schemas.openxmlformats.org/officeDocument/2006/relationships/image" Target="../media/image2.jpeg"/><Relationship Id="rId11" Type="http://schemas.openxmlformats.org/officeDocument/2006/relationships/image" Target="../media/image7.jpeg"/><Relationship Id="rId24" Type="http://schemas.openxmlformats.org/officeDocument/2006/relationships/image" Target="../media/image13.jpeg"/><Relationship Id="rId5" Type="http://schemas.openxmlformats.org/officeDocument/2006/relationships/image" Target="../media/image1.jpeg"/><Relationship Id="rId15" Type="http://schemas.openxmlformats.org/officeDocument/2006/relationships/image" Target="../media/image11.jpeg"/><Relationship Id="rId23" Type="http://schemas.openxmlformats.org/officeDocument/2006/relationships/image" Target="../media/image12.png"/><Relationship Id="rId10" Type="http://schemas.openxmlformats.org/officeDocument/2006/relationships/image" Target="../media/image6.jpeg"/><Relationship Id="rId19" Type="http://schemas.openxmlformats.org/officeDocument/2006/relationships/hyperlink" Target="#Motosserras!A1"/><Relationship Id="rId4" Type="http://schemas.openxmlformats.org/officeDocument/2006/relationships/hyperlink" Target="#Pesca!A1"/><Relationship Id="rId9" Type="http://schemas.openxmlformats.org/officeDocument/2006/relationships/image" Target="../media/image5.jpeg"/><Relationship Id="rId14" Type="http://schemas.openxmlformats.org/officeDocument/2006/relationships/image" Target="../media/image10.jpeg"/><Relationship Id="rId22" Type="http://schemas.openxmlformats.org/officeDocument/2006/relationships/hyperlink" Target="#Principal!A1"/></Relationships>
</file>

<file path=xl/drawings/_rels/drawing4.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image" Target="../media/image9.jpeg"/><Relationship Id="rId18" Type="http://schemas.openxmlformats.org/officeDocument/2006/relationships/hyperlink" Target="#Embarca&#231;&#227;o!A1"/><Relationship Id="rId3" Type="http://schemas.openxmlformats.org/officeDocument/2006/relationships/hyperlink" Target="#Maquinas!A1"/><Relationship Id="rId21" Type="http://schemas.openxmlformats.org/officeDocument/2006/relationships/hyperlink" Target="#In&#237;cio!A1"/><Relationship Id="rId7" Type="http://schemas.openxmlformats.org/officeDocument/2006/relationships/image" Target="../media/image3.jpeg"/><Relationship Id="rId12" Type="http://schemas.openxmlformats.org/officeDocument/2006/relationships/image" Target="../media/image8.jpeg"/><Relationship Id="rId17" Type="http://schemas.openxmlformats.org/officeDocument/2006/relationships/hyperlink" Target="#Constru&#231;&#227;o!A1"/><Relationship Id="rId2" Type="http://schemas.openxmlformats.org/officeDocument/2006/relationships/hyperlink" Target="#Carv&#227;o!A1"/><Relationship Id="rId16" Type="http://schemas.openxmlformats.org/officeDocument/2006/relationships/hyperlink" Target="#Legisla&#231;&#227;o!A1"/><Relationship Id="rId20" Type="http://schemas.openxmlformats.org/officeDocument/2006/relationships/hyperlink" Target="#M.Diversos!A1"/><Relationship Id="rId1" Type="http://schemas.openxmlformats.org/officeDocument/2006/relationships/hyperlink" Target="#Ca&#231;a!A1"/><Relationship Id="rId6" Type="http://schemas.openxmlformats.org/officeDocument/2006/relationships/image" Target="../media/image2.jpeg"/><Relationship Id="rId11" Type="http://schemas.openxmlformats.org/officeDocument/2006/relationships/image" Target="../media/image7.jpeg"/><Relationship Id="rId24" Type="http://schemas.openxmlformats.org/officeDocument/2006/relationships/image" Target="../media/image13.jpeg"/><Relationship Id="rId5" Type="http://schemas.openxmlformats.org/officeDocument/2006/relationships/image" Target="../media/image1.jpeg"/><Relationship Id="rId15" Type="http://schemas.openxmlformats.org/officeDocument/2006/relationships/image" Target="../media/image11.jpeg"/><Relationship Id="rId23" Type="http://schemas.openxmlformats.org/officeDocument/2006/relationships/image" Target="../media/image12.png"/><Relationship Id="rId10" Type="http://schemas.openxmlformats.org/officeDocument/2006/relationships/image" Target="../media/image6.jpeg"/><Relationship Id="rId19" Type="http://schemas.openxmlformats.org/officeDocument/2006/relationships/hyperlink" Target="#Motosserras!A1"/><Relationship Id="rId4" Type="http://schemas.openxmlformats.org/officeDocument/2006/relationships/hyperlink" Target="#Pesca!A1"/><Relationship Id="rId9" Type="http://schemas.openxmlformats.org/officeDocument/2006/relationships/image" Target="../media/image5.jpeg"/><Relationship Id="rId14" Type="http://schemas.openxmlformats.org/officeDocument/2006/relationships/image" Target="../media/image10.jpeg"/><Relationship Id="rId22" Type="http://schemas.openxmlformats.org/officeDocument/2006/relationships/hyperlink" Target="#Principal!A1"/></Relationships>
</file>

<file path=xl/drawings/_rels/drawing5.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image" Target="../media/image9.jpeg"/><Relationship Id="rId18" Type="http://schemas.openxmlformats.org/officeDocument/2006/relationships/hyperlink" Target="#Embarca&#231;&#227;o!A1"/><Relationship Id="rId3" Type="http://schemas.openxmlformats.org/officeDocument/2006/relationships/hyperlink" Target="#Maquinas!A1"/><Relationship Id="rId21" Type="http://schemas.openxmlformats.org/officeDocument/2006/relationships/hyperlink" Target="#In&#237;cio!A1"/><Relationship Id="rId7" Type="http://schemas.openxmlformats.org/officeDocument/2006/relationships/image" Target="../media/image3.jpeg"/><Relationship Id="rId12" Type="http://schemas.openxmlformats.org/officeDocument/2006/relationships/image" Target="../media/image8.jpeg"/><Relationship Id="rId17" Type="http://schemas.openxmlformats.org/officeDocument/2006/relationships/hyperlink" Target="#Constru&#231;&#227;o!A1"/><Relationship Id="rId2" Type="http://schemas.openxmlformats.org/officeDocument/2006/relationships/hyperlink" Target="#Carv&#227;o!A1"/><Relationship Id="rId16" Type="http://schemas.openxmlformats.org/officeDocument/2006/relationships/hyperlink" Target="#Legisla&#231;&#227;o!A1"/><Relationship Id="rId20" Type="http://schemas.openxmlformats.org/officeDocument/2006/relationships/hyperlink" Target="#M.Diversos!A1"/><Relationship Id="rId1" Type="http://schemas.openxmlformats.org/officeDocument/2006/relationships/hyperlink" Target="#Ca&#231;a!A1"/><Relationship Id="rId6" Type="http://schemas.openxmlformats.org/officeDocument/2006/relationships/image" Target="../media/image2.jpeg"/><Relationship Id="rId11" Type="http://schemas.openxmlformats.org/officeDocument/2006/relationships/image" Target="../media/image7.jpeg"/><Relationship Id="rId24" Type="http://schemas.openxmlformats.org/officeDocument/2006/relationships/image" Target="../media/image13.jpeg"/><Relationship Id="rId5" Type="http://schemas.openxmlformats.org/officeDocument/2006/relationships/image" Target="../media/image1.jpeg"/><Relationship Id="rId15" Type="http://schemas.openxmlformats.org/officeDocument/2006/relationships/image" Target="../media/image11.jpeg"/><Relationship Id="rId23" Type="http://schemas.openxmlformats.org/officeDocument/2006/relationships/image" Target="../media/image12.png"/><Relationship Id="rId10" Type="http://schemas.openxmlformats.org/officeDocument/2006/relationships/image" Target="../media/image6.jpeg"/><Relationship Id="rId19" Type="http://schemas.openxmlformats.org/officeDocument/2006/relationships/hyperlink" Target="#Motosserras!A1"/><Relationship Id="rId4" Type="http://schemas.openxmlformats.org/officeDocument/2006/relationships/hyperlink" Target="#Pesca!A1"/><Relationship Id="rId9" Type="http://schemas.openxmlformats.org/officeDocument/2006/relationships/image" Target="../media/image5.jpeg"/><Relationship Id="rId14" Type="http://schemas.openxmlformats.org/officeDocument/2006/relationships/image" Target="../media/image10.jpeg"/><Relationship Id="rId22" Type="http://schemas.openxmlformats.org/officeDocument/2006/relationships/hyperlink" Target="#Principal!A1"/></Relationships>
</file>

<file path=xl/drawings/_rels/drawing6.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image" Target="../media/image9.jpeg"/><Relationship Id="rId18" Type="http://schemas.openxmlformats.org/officeDocument/2006/relationships/hyperlink" Target="#Embarca&#231;&#227;o!A1"/><Relationship Id="rId3" Type="http://schemas.openxmlformats.org/officeDocument/2006/relationships/hyperlink" Target="#Maquinas!A1"/><Relationship Id="rId21" Type="http://schemas.openxmlformats.org/officeDocument/2006/relationships/hyperlink" Target="#In&#237;cio!A1"/><Relationship Id="rId7" Type="http://schemas.openxmlformats.org/officeDocument/2006/relationships/image" Target="../media/image3.jpeg"/><Relationship Id="rId12" Type="http://schemas.openxmlformats.org/officeDocument/2006/relationships/image" Target="../media/image8.jpeg"/><Relationship Id="rId17" Type="http://schemas.openxmlformats.org/officeDocument/2006/relationships/hyperlink" Target="#Constru&#231;&#227;o!A1"/><Relationship Id="rId2" Type="http://schemas.openxmlformats.org/officeDocument/2006/relationships/hyperlink" Target="#Carv&#227;o!A1"/><Relationship Id="rId16" Type="http://schemas.openxmlformats.org/officeDocument/2006/relationships/hyperlink" Target="#Legisla&#231;&#227;o!A1"/><Relationship Id="rId20" Type="http://schemas.openxmlformats.org/officeDocument/2006/relationships/hyperlink" Target="#M.Diversos!A1"/><Relationship Id="rId1" Type="http://schemas.openxmlformats.org/officeDocument/2006/relationships/hyperlink" Target="#Ca&#231;a!A1"/><Relationship Id="rId6" Type="http://schemas.openxmlformats.org/officeDocument/2006/relationships/image" Target="../media/image2.jpeg"/><Relationship Id="rId11" Type="http://schemas.openxmlformats.org/officeDocument/2006/relationships/image" Target="../media/image7.jpeg"/><Relationship Id="rId24" Type="http://schemas.openxmlformats.org/officeDocument/2006/relationships/image" Target="../media/image13.jpeg"/><Relationship Id="rId5" Type="http://schemas.openxmlformats.org/officeDocument/2006/relationships/image" Target="../media/image1.jpeg"/><Relationship Id="rId15" Type="http://schemas.openxmlformats.org/officeDocument/2006/relationships/image" Target="../media/image11.jpeg"/><Relationship Id="rId23" Type="http://schemas.openxmlformats.org/officeDocument/2006/relationships/image" Target="../media/image12.png"/><Relationship Id="rId10" Type="http://schemas.openxmlformats.org/officeDocument/2006/relationships/image" Target="../media/image6.jpeg"/><Relationship Id="rId19" Type="http://schemas.openxmlformats.org/officeDocument/2006/relationships/hyperlink" Target="#Motosserras!A1"/><Relationship Id="rId4" Type="http://schemas.openxmlformats.org/officeDocument/2006/relationships/hyperlink" Target="#Pesca!A1"/><Relationship Id="rId9" Type="http://schemas.openxmlformats.org/officeDocument/2006/relationships/image" Target="../media/image5.jpeg"/><Relationship Id="rId14" Type="http://schemas.openxmlformats.org/officeDocument/2006/relationships/image" Target="../media/image10.jpeg"/><Relationship Id="rId22" Type="http://schemas.openxmlformats.org/officeDocument/2006/relationships/hyperlink" Target="#Principal!A1"/></Relationships>
</file>

<file path=xl/drawings/_rels/drawing7.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image" Target="../media/image9.jpeg"/><Relationship Id="rId18" Type="http://schemas.openxmlformats.org/officeDocument/2006/relationships/hyperlink" Target="#Embarca&#231;&#227;o!A1"/><Relationship Id="rId3" Type="http://schemas.openxmlformats.org/officeDocument/2006/relationships/hyperlink" Target="#Maquinas!A1"/><Relationship Id="rId21" Type="http://schemas.openxmlformats.org/officeDocument/2006/relationships/hyperlink" Target="#In&#237;cio!A1"/><Relationship Id="rId7" Type="http://schemas.openxmlformats.org/officeDocument/2006/relationships/image" Target="../media/image3.jpeg"/><Relationship Id="rId12" Type="http://schemas.openxmlformats.org/officeDocument/2006/relationships/image" Target="../media/image8.jpeg"/><Relationship Id="rId17" Type="http://schemas.openxmlformats.org/officeDocument/2006/relationships/hyperlink" Target="#Constru&#231;&#227;o!A1"/><Relationship Id="rId2" Type="http://schemas.openxmlformats.org/officeDocument/2006/relationships/hyperlink" Target="#Carv&#227;o!A1"/><Relationship Id="rId16" Type="http://schemas.openxmlformats.org/officeDocument/2006/relationships/hyperlink" Target="#Legisla&#231;&#227;o!A1"/><Relationship Id="rId20" Type="http://schemas.openxmlformats.org/officeDocument/2006/relationships/hyperlink" Target="#M.Diversos!A1"/><Relationship Id="rId1" Type="http://schemas.openxmlformats.org/officeDocument/2006/relationships/hyperlink" Target="#Ca&#231;a!A1"/><Relationship Id="rId6" Type="http://schemas.openxmlformats.org/officeDocument/2006/relationships/image" Target="../media/image2.jpeg"/><Relationship Id="rId11" Type="http://schemas.openxmlformats.org/officeDocument/2006/relationships/image" Target="../media/image7.jpeg"/><Relationship Id="rId24" Type="http://schemas.openxmlformats.org/officeDocument/2006/relationships/image" Target="../media/image14.jpeg"/><Relationship Id="rId5" Type="http://schemas.openxmlformats.org/officeDocument/2006/relationships/image" Target="../media/image1.jpeg"/><Relationship Id="rId15" Type="http://schemas.openxmlformats.org/officeDocument/2006/relationships/image" Target="../media/image11.jpeg"/><Relationship Id="rId23" Type="http://schemas.openxmlformats.org/officeDocument/2006/relationships/image" Target="../media/image12.png"/><Relationship Id="rId10" Type="http://schemas.openxmlformats.org/officeDocument/2006/relationships/image" Target="../media/image6.jpeg"/><Relationship Id="rId19" Type="http://schemas.openxmlformats.org/officeDocument/2006/relationships/hyperlink" Target="#Motosserras!A1"/><Relationship Id="rId4" Type="http://schemas.openxmlformats.org/officeDocument/2006/relationships/hyperlink" Target="#Pesca!A1"/><Relationship Id="rId9" Type="http://schemas.openxmlformats.org/officeDocument/2006/relationships/image" Target="../media/image5.jpeg"/><Relationship Id="rId14" Type="http://schemas.openxmlformats.org/officeDocument/2006/relationships/image" Target="../media/image10.jpeg"/><Relationship Id="rId22" Type="http://schemas.openxmlformats.org/officeDocument/2006/relationships/hyperlink" Target="#Principal!A1"/></Relationships>
</file>

<file path=xl/drawings/_rels/drawing8.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image" Target="../media/image9.jpeg"/><Relationship Id="rId18" Type="http://schemas.openxmlformats.org/officeDocument/2006/relationships/hyperlink" Target="#Embarca&#231;&#227;o!A1"/><Relationship Id="rId3" Type="http://schemas.openxmlformats.org/officeDocument/2006/relationships/hyperlink" Target="#Maquinas!A1"/><Relationship Id="rId21" Type="http://schemas.openxmlformats.org/officeDocument/2006/relationships/hyperlink" Target="#Principal!A1"/><Relationship Id="rId7" Type="http://schemas.openxmlformats.org/officeDocument/2006/relationships/image" Target="../media/image3.jpeg"/><Relationship Id="rId12" Type="http://schemas.openxmlformats.org/officeDocument/2006/relationships/image" Target="../media/image8.jpeg"/><Relationship Id="rId17" Type="http://schemas.openxmlformats.org/officeDocument/2006/relationships/hyperlink" Target="#Constru&#231;&#227;o!A1"/><Relationship Id="rId2" Type="http://schemas.openxmlformats.org/officeDocument/2006/relationships/hyperlink" Target="#Carv&#227;o!A1"/><Relationship Id="rId16" Type="http://schemas.openxmlformats.org/officeDocument/2006/relationships/hyperlink" Target="#Legisla&#231;&#227;o!A1"/><Relationship Id="rId20" Type="http://schemas.openxmlformats.org/officeDocument/2006/relationships/hyperlink" Target="#In&#237;cio!A1"/><Relationship Id="rId1" Type="http://schemas.openxmlformats.org/officeDocument/2006/relationships/hyperlink" Target="#Ca&#231;a!A1"/><Relationship Id="rId6" Type="http://schemas.openxmlformats.org/officeDocument/2006/relationships/image" Target="../media/image2.jpeg"/><Relationship Id="rId11" Type="http://schemas.openxmlformats.org/officeDocument/2006/relationships/image" Target="../media/image7.jpeg"/><Relationship Id="rId5" Type="http://schemas.openxmlformats.org/officeDocument/2006/relationships/image" Target="../media/image1.jpeg"/><Relationship Id="rId15" Type="http://schemas.openxmlformats.org/officeDocument/2006/relationships/image" Target="../media/image11.jpeg"/><Relationship Id="rId23" Type="http://schemas.openxmlformats.org/officeDocument/2006/relationships/image" Target="../media/image13.jpeg"/><Relationship Id="rId10" Type="http://schemas.openxmlformats.org/officeDocument/2006/relationships/image" Target="../media/image6.jpeg"/><Relationship Id="rId19" Type="http://schemas.openxmlformats.org/officeDocument/2006/relationships/hyperlink" Target="#Motosserras!A1"/><Relationship Id="rId4" Type="http://schemas.openxmlformats.org/officeDocument/2006/relationships/hyperlink" Target="#Pesca!A1"/><Relationship Id="rId9" Type="http://schemas.openxmlformats.org/officeDocument/2006/relationships/image" Target="../media/image5.jpeg"/><Relationship Id="rId14" Type="http://schemas.openxmlformats.org/officeDocument/2006/relationships/image" Target="../media/image10.jpeg"/><Relationship Id="rId22" Type="http://schemas.openxmlformats.org/officeDocument/2006/relationships/image" Target="../media/image12.png"/></Relationships>
</file>

<file path=xl/drawings/_rels/drawing9.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image" Target="../media/image9.jpeg"/><Relationship Id="rId18" Type="http://schemas.openxmlformats.org/officeDocument/2006/relationships/hyperlink" Target="#Embarca&#231;&#227;o!A1"/><Relationship Id="rId3" Type="http://schemas.openxmlformats.org/officeDocument/2006/relationships/hyperlink" Target="#Maquinas!A1"/><Relationship Id="rId21" Type="http://schemas.openxmlformats.org/officeDocument/2006/relationships/hyperlink" Target="#In&#237;cio!A1"/><Relationship Id="rId7" Type="http://schemas.openxmlformats.org/officeDocument/2006/relationships/image" Target="../media/image3.jpeg"/><Relationship Id="rId12" Type="http://schemas.openxmlformats.org/officeDocument/2006/relationships/image" Target="../media/image8.jpeg"/><Relationship Id="rId17" Type="http://schemas.openxmlformats.org/officeDocument/2006/relationships/hyperlink" Target="#Constru&#231;&#227;o!A1"/><Relationship Id="rId2" Type="http://schemas.openxmlformats.org/officeDocument/2006/relationships/hyperlink" Target="#Carv&#227;o!A1"/><Relationship Id="rId16" Type="http://schemas.openxmlformats.org/officeDocument/2006/relationships/hyperlink" Target="#Legisla&#231;&#227;o!A1"/><Relationship Id="rId20" Type="http://schemas.openxmlformats.org/officeDocument/2006/relationships/hyperlink" Target="#M.Diversos!A1"/><Relationship Id="rId1" Type="http://schemas.openxmlformats.org/officeDocument/2006/relationships/hyperlink" Target="#Ca&#231;a!A1"/><Relationship Id="rId6" Type="http://schemas.openxmlformats.org/officeDocument/2006/relationships/image" Target="../media/image2.jpeg"/><Relationship Id="rId11" Type="http://schemas.openxmlformats.org/officeDocument/2006/relationships/image" Target="../media/image7.jpeg"/><Relationship Id="rId24" Type="http://schemas.openxmlformats.org/officeDocument/2006/relationships/image" Target="../media/image13.jpeg"/><Relationship Id="rId5" Type="http://schemas.openxmlformats.org/officeDocument/2006/relationships/image" Target="../media/image1.jpeg"/><Relationship Id="rId15" Type="http://schemas.openxmlformats.org/officeDocument/2006/relationships/image" Target="../media/image11.jpeg"/><Relationship Id="rId23" Type="http://schemas.openxmlformats.org/officeDocument/2006/relationships/image" Target="../media/image12.png"/><Relationship Id="rId10" Type="http://schemas.openxmlformats.org/officeDocument/2006/relationships/image" Target="../media/image6.jpeg"/><Relationship Id="rId19" Type="http://schemas.openxmlformats.org/officeDocument/2006/relationships/hyperlink" Target="#Motosserras!A1"/><Relationship Id="rId4" Type="http://schemas.openxmlformats.org/officeDocument/2006/relationships/hyperlink" Target="#Pesca!A1"/><Relationship Id="rId9" Type="http://schemas.openxmlformats.org/officeDocument/2006/relationships/image" Target="../media/image5.jpeg"/><Relationship Id="rId14" Type="http://schemas.openxmlformats.org/officeDocument/2006/relationships/image" Target="../media/image10.jpeg"/><Relationship Id="rId22" Type="http://schemas.openxmlformats.org/officeDocument/2006/relationships/hyperlink" Target="#Principal!A1"/></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23</xdr:col>
      <xdr:colOff>238126</xdr:colOff>
      <xdr:row>9</xdr:row>
      <xdr:rowOff>181927</xdr:rowOff>
    </xdr:to>
    <xdr:sp macro="" textlink="">
      <xdr:nvSpPr>
        <xdr:cNvPr id="52" name="Retângulo 51">
          <a:extLst>
            <a:ext uri="{FF2B5EF4-FFF2-40B4-BE49-F238E27FC236}">
              <a16:creationId xmlns:a16="http://schemas.microsoft.com/office/drawing/2014/main" id="{00000000-0008-0000-0000-000034000000}"/>
            </a:ext>
          </a:extLst>
        </xdr:cNvPr>
        <xdr:cNvSpPr/>
      </xdr:nvSpPr>
      <xdr:spPr>
        <a:xfrm>
          <a:off x="1" y="0"/>
          <a:ext cx="14258925" cy="1896427"/>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clientData/>
  </xdr:twoCellAnchor>
  <xdr:twoCellAnchor>
    <xdr:from>
      <xdr:col>3</xdr:col>
      <xdr:colOff>419101</xdr:colOff>
      <xdr:row>9</xdr:row>
      <xdr:rowOff>183762</xdr:rowOff>
    </xdr:from>
    <xdr:to>
      <xdr:col>5</xdr:col>
      <xdr:colOff>350970</xdr:colOff>
      <xdr:row>11</xdr:row>
      <xdr:rowOff>180093</xdr:rowOff>
    </xdr:to>
    <xdr:grpSp>
      <xdr:nvGrpSpPr>
        <xdr:cNvPr id="53" name="Grupo 52">
          <a:extLst>
            <a:ext uri="{FF2B5EF4-FFF2-40B4-BE49-F238E27FC236}">
              <a16:creationId xmlns:a16="http://schemas.microsoft.com/office/drawing/2014/main" id="{00000000-0008-0000-0000-000035000000}"/>
            </a:ext>
          </a:extLst>
        </xdr:cNvPr>
        <xdr:cNvGrpSpPr/>
      </xdr:nvGrpSpPr>
      <xdr:grpSpPr>
        <a:xfrm>
          <a:off x="2247901" y="1898262"/>
          <a:ext cx="1151069" cy="377331"/>
          <a:chOff x="10981" y="1525835"/>
          <a:chExt cx="921013" cy="377331"/>
        </a:xfrm>
        <a:solidFill>
          <a:schemeClr val="bg1">
            <a:lumMod val="85000"/>
          </a:schemeClr>
        </a:solidFill>
      </xdr:grpSpPr>
      <xdr:sp macro="" textlink="">
        <xdr:nvSpPr>
          <xdr:cNvPr id="54" name="Arredondar Retângulo no Mesmo Canto Lateral 53">
            <a:extLst>
              <a:ext uri="{FF2B5EF4-FFF2-40B4-BE49-F238E27FC236}">
                <a16:creationId xmlns:a16="http://schemas.microsoft.com/office/drawing/2014/main" id="{00000000-0008-0000-0000-000036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55" name="Retângulo 54">
            <a:hlinkClick xmlns:r="http://schemas.openxmlformats.org/officeDocument/2006/relationships" r:id="rId1"/>
            <a:extLst>
              <a:ext uri="{FF2B5EF4-FFF2-40B4-BE49-F238E27FC236}">
                <a16:creationId xmlns:a16="http://schemas.microsoft.com/office/drawing/2014/main" id="{00000000-0008-0000-0000-000037000000}"/>
              </a:ext>
            </a:extLst>
          </xdr:cNvPr>
          <xdr:cNvSpPr/>
        </xdr:nvSpPr>
        <xdr:spPr>
          <a:xfrm>
            <a:off x="183533" y="1583823"/>
            <a:ext cx="528286"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Caça</a:t>
            </a:r>
          </a:p>
        </xdr:txBody>
      </xdr:sp>
    </xdr:grpSp>
    <xdr:clientData/>
  </xdr:twoCellAnchor>
  <xdr:twoCellAnchor>
    <xdr:from>
      <xdr:col>5</xdr:col>
      <xdr:colOff>361952</xdr:colOff>
      <xdr:row>9</xdr:row>
      <xdr:rowOff>183762</xdr:rowOff>
    </xdr:from>
    <xdr:to>
      <xdr:col>7</xdr:col>
      <xdr:colOff>265246</xdr:colOff>
      <xdr:row>11</xdr:row>
      <xdr:rowOff>180093</xdr:rowOff>
    </xdr:to>
    <xdr:grpSp>
      <xdr:nvGrpSpPr>
        <xdr:cNvPr id="56" name="Grupo 55">
          <a:extLst>
            <a:ext uri="{FF2B5EF4-FFF2-40B4-BE49-F238E27FC236}">
              <a16:creationId xmlns:a16="http://schemas.microsoft.com/office/drawing/2014/main" id="{00000000-0008-0000-0000-000038000000}"/>
            </a:ext>
          </a:extLst>
        </xdr:cNvPr>
        <xdr:cNvGrpSpPr/>
      </xdr:nvGrpSpPr>
      <xdr:grpSpPr>
        <a:xfrm>
          <a:off x="3409952" y="1898262"/>
          <a:ext cx="1122494" cy="377331"/>
          <a:chOff x="10981" y="1525835"/>
          <a:chExt cx="921013" cy="377331"/>
        </a:xfrm>
        <a:solidFill>
          <a:schemeClr val="bg1">
            <a:lumMod val="85000"/>
          </a:schemeClr>
        </a:solidFill>
      </xdr:grpSpPr>
      <xdr:sp macro="" textlink="">
        <xdr:nvSpPr>
          <xdr:cNvPr id="57" name="Arredondar Retângulo no Mesmo Canto Lateral 56">
            <a:extLst>
              <a:ext uri="{FF2B5EF4-FFF2-40B4-BE49-F238E27FC236}">
                <a16:creationId xmlns:a16="http://schemas.microsoft.com/office/drawing/2014/main" id="{00000000-0008-0000-0000-000039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58" name="Retângulo 57">
            <a:hlinkClick xmlns:r="http://schemas.openxmlformats.org/officeDocument/2006/relationships" r:id="rId2"/>
            <a:extLst>
              <a:ext uri="{FF2B5EF4-FFF2-40B4-BE49-F238E27FC236}">
                <a16:creationId xmlns:a16="http://schemas.microsoft.com/office/drawing/2014/main" id="{00000000-0008-0000-0000-00003A000000}"/>
              </a:ext>
            </a:extLst>
          </xdr:cNvPr>
          <xdr:cNvSpPr/>
        </xdr:nvSpPr>
        <xdr:spPr>
          <a:xfrm>
            <a:off x="102292" y="1583823"/>
            <a:ext cx="690767"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Carvão</a:t>
            </a:r>
          </a:p>
        </xdr:txBody>
      </xdr:sp>
    </xdr:grpSp>
    <xdr:clientData/>
  </xdr:twoCellAnchor>
  <xdr:twoCellAnchor>
    <xdr:from>
      <xdr:col>11</xdr:col>
      <xdr:colOff>545907</xdr:colOff>
      <xdr:row>9</xdr:row>
      <xdr:rowOff>183762</xdr:rowOff>
    </xdr:from>
    <xdr:to>
      <xdr:col>13</xdr:col>
      <xdr:colOff>361950</xdr:colOff>
      <xdr:row>11</xdr:row>
      <xdr:rowOff>180093</xdr:rowOff>
    </xdr:to>
    <xdr:grpSp>
      <xdr:nvGrpSpPr>
        <xdr:cNvPr id="59" name="Grupo 58">
          <a:extLst>
            <a:ext uri="{FF2B5EF4-FFF2-40B4-BE49-F238E27FC236}">
              <a16:creationId xmlns:a16="http://schemas.microsoft.com/office/drawing/2014/main" id="{00000000-0008-0000-0000-00003B000000}"/>
            </a:ext>
          </a:extLst>
        </xdr:cNvPr>
        <xdr:cNvGrpSpPr/>
      </xdr:nvGrpSpPr>
      <xdr:grpSpPr>
        <a:xfrm>
          <a:off x="7251507" y="1898262"/>
          <a:ext cx="1035243" cy="377331"/>
          <a:chOff x="10981" y="1525835"/>
          <a:chExt cx="921013" cy="377331"/>
        </a:xfrm>
        <a:solidFill>
          <a:schemeClr val="bg1">
            <a:lumMod val="85000"/>
          </a:schemeClr>
        </a:solidFill>
      </xdr:grpSpPr>
      <xdr:sp macro="" textlink="">
        <xdr:nvSpPr>
          <xdr:cNvPr id="60" name="Arredondar Retângulo no Mesmo Canto Lateral 59">
            <a:extLst>
              <a:ext uri="{FF2B5EF4-FFF2-40B4-BE49-F238E27FC236}">
                <a16:creationId xmlns:a16="http://schemas.microsoft.com/office/drawing/2014/main" id="{00000000-0008-0000-0000-00003C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61" name="Retângulo 60">
            <a:extLst>
              <a:ext uri="{FF2B5EF4-FFF2-40B4-BE49-F238E27FC236}">
                <a16:creationId xmlns:a16="http://schemas.microsoft.com/office/drawing/2014/main" id="{00000000-0008-0000-0000-00003D000000}"/>
              </a:ext>
            </a:extLst>
          </xdr:cNvPr>
          <xdr:cNvSpPr/>
        </xdr:nvSpPr>
        <xdr:spPr>
          <a:xfrm>
            <a:off x="135637" y="1583823"/>
            <a:ext cx="624082"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Lenha</a:t>
            </a:r>
          </a:p>
        </xdr:txBody>
      </xdr:sp>
    </xdr:grpSp>
    <xdr:clientData/>
  </xdr:twoCellAnchor>
  <xdr:twoCellAnchor>
    <xdr:from>
      <xdr:col>13</xdr:col>
      <xdr:colOff>372932</xdr:colOff>
      <xdr:row>9</xdr:row>
      <xdr:rowOff>183762</xdr:rowOff>
    </xdr:from>
    <xdr:to>
      <xdr:col>15</xdr:col>
      <xdr:colOff>314326</xdr:colOff>
      <xdr:row>11</xdr:row>
      <xdr:rowOff>180093</xdr:rowOff>
    </xdr:to>
    <xdr:grpSp>
      <xdr:nvGrpSpPr>
        <xdr:cNvPr id="62" name="Grupo 61">
          <a:extLst>
            <a:ext uri="{FF2B5EF4-FFF2-40B4-BE49-F238E27FC236}">
              <a16:creationId xmlns:a16="http://schemas.microsoft.com/office/drawing/2014/main" id="{00000000-0008-0000-0000-00003E000000}"/>
            </a:ext>
          </a:extLst>
        </xdr:cNvPr>
        <xdr:cNvGrpSpPr/>
      </xdr:nvGrpSpPr>
      <xdr:grpSpPr>
        <a:xfrm>
          <a:off x="8297732" y="1898262"/>
          <a:ext cx="1160594" cy="377331"/>
          <a:chOff x="10981" y="1525835"/>
          <a:chExt cx="921013" cy="377331"/>
        </a:xfrm>
        <a:solidFill>
          <a:schemeClr val="bg1">
            <a:lumMod val="85000"/>
          </a:schemeClr>
        </a:solidFill>
      </xdr:grpSpPr>
      <xdr:sp macro="" textlink="">
        <xdr:nvSpPr>
          <xdr:cNvPr id="63" name="Arredondar Retângulo no Mesmo Canto Lateral 62">
            <a:extLst>
              <a:ext uri="{FF2B5EF4-FFF2-40B4-BE49-F238E27FC236}">
                <a16:creationId xmlns:a16="http://schemas.microsoft.com/office/drawing/2014/main" id="{00000000-0008-0000-0000-00003F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64" name="Retângulo 63">
            <a:hlinkClick xmlns:r="http://schemas.openxmlformats.org/officeDocument/2006/relationships" r:id="rId3"/>
            <a:extLst>
              <a:ext uri="{FF2B5EF4-FFF2-40B4-BE49-F238E27FC236}">
                <a16:creationId xmlns:a16="http://schemas.microsoft.com/office/drawing/2014/main" id="{00000000-0008-0000-0000-000040000000}"/>
              </a:ext>
            </a:extLst>
          </xdr:cNvPr>
          <xdr:cNvSpPr/>
        </xdr:nvSpPr>
        <xdr:spPr>
          <a:xfrm>
            <a:off x="30512" y="1583823"/>
            <a:ext cx="834332"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Maquina</a:t>
            </a:r>
          </a:p>
        </xdr:txBody>
      </xdr:sp>
    </xdr:grpSp>
    <xdr:clientData/>
  </xdr:twoCellAnchor>
  <xdr:twoCellAnchor>
    <xdr:from>
      <xdr:col>19</xdr:col>
      <xdr:colOff>220532</xdr:colOff>
      <xdr:row>9</xdr:row>
      <xdr:rowOff>183762</xdr:rowOff>
    </xdr:from>
    <xdr:to>
      <xdr:col>21</xdr:col>
      <xdr:colOff>152401</xdr:colOff>
      <xdr:row>11</xdr:row>
      <xdr:rowOff>180093</xdr:rowOff>
    </xdr:to>
    <xdr:grpSp>
      <xdr:nvGrpSpPr>
        <xdr:cNvPr id="65" name="Grupo 64">
          <a:extLst>
            <a:ext uri="{FF2B5EF4-FFF2-40B4-BE49-F238E27FC236}">
              <a16:creationId xmlns:a16="http://schemas.microsoft.com/office/drawing/2014/main" id="{00000000-0008-0000-0000-000041000000}"/>
            </a:ext>
          </a:extLst>
        </xdr:cNvPr>
        <xdr:cNvGrpSpPr/>
      </xdr:nvGrpSpPr>
      <xdr:grpSpPr>
        <a:xfrm>
          <a:off x="11802932" y="1898262"/>
          <a:ext cx="1151069" cy="377331"/>
          <a:chOff x="10981" y="1525835"/>
          <a:chExt cx="921013" cy="377331"/>
        </a:xfrm>
        <a:solidFill>
          <a:schemeClr val="bg1">
            <a:lumMod val="85000"/>
          </a:schemeClr>
        </a:solidFill>
      </xdr:grpSpPr>
      <xdr:sp macro="" textlink="">
        <xdr:nvSpPr>
          <xdr:cNvPr id="66" name="Arredondar Retângulo no Mesmo Canto Lateral 65">
            <a:extLst>
              <a:ext uri="{FF2B5EF4-FFF2-40B4-BE49-F238E27FC236}">
                <a16:creationId xmlns:a16="http://schemas.microsoft.com/office/drawing/2014/main" id="{00000000-0008-0000-0000-000042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67" name="Retângulo 66">
            <a:hlinkClick xmlns:r="http://schemas.openxmlformats.org/officeDocument/2006/relationships" r:id="rId4"/>
            <a:extLst>
              <a:ext uri="{FF2B5EF4-FFF2-40B4-BE49-F238E27FC236}">
                <a16:creationId xmlns:a16="http://schemas.microsoft.com/office/drawing/2014/main" id="{00000000-0008-0000-0000-000043000000}"/>
              </a:ext>
            </a:extLst>
          </xdr:cNvPr>
          <xdr:cNvSpPr/>
        </xdr:nvSpPr>
        <xdr:spPr>
          <a:xfrm>
            <a:off x="138748" y="1583823"/>
            <a:ext cx="598818"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Pesca</a:t>
            </a:r>
          </a:p>
        </xdr:txBody>
      </xdr:sp>
    </xdr:grpSp>
    <xdr:clientData/>
  </xdr:twoCellAnchor>
  <xdr:twoCellAnchor editAs="oneCell">
    <xdr:from>
      <xdr:col>19</xdr:col>
      <xdr:colOff>342901</xdr:colOff>
      <xdr:row>6</xdr:row>
      <xdr:rowOff>77153</xdr:rowOff>
    </xdr:from>
    <xdr:to>
      <xdr:col>21</xdr:col>
      <xdr:colOff>9526</xdr:colOff>
      <xdr:row>10</xdr:row>
      <xdr:rowOff>104446</xdr:rowOff>
    </xdr:to>
    <xdr:pic>
      <xdr:nvPicPr>
        <xdr:cNvPr id="68" name="Imagem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25301" y="1220153"/>
          <a:ext cx="885825" cy="789293"/>
        </a:xfrm>
        <a:prstGeom prst="ellipse">
          <a:avLst/>
        </a:prstGeom>
        <a:ln>
          <a:noFill/>
        </a:ln>
        <a:effectLst>
          <a:softEdge rad="112500"/>
        </a:effectLst>
      </xdr:spPr>
    </xdr:pic>
    <xdr:clientData/>
  </xdr:twoCellAnchor>
  <xdr:twoCellAnchor editAs="oneCell">
    <xdr:from>
      <xdr:col>17</xdr:col>
      <xdr:colOff>333377</xdr:colOff>
      <xdr:row>6</xdr:row>
      <xdr:rowOff>96202</xdr:rowOff>
    </xdr:from>
    <xdr:to>
      <xdr:col>19</xdr:col>
      <xdr:colOff>209551</xdr:colOff>
      <xdr:row>10</xdr:row>
      <xdr:rowOff>153542</xdr:rowOff>
    </xdr:to>
    <xdr:pic>
      <xdr:nvPicPr>
        <xdr:cNvPr id="69" name="Imagem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96577" y="1239202"/>
          <a:ext cx="1095374" cy="819340"/>
        </a:xfrm>
        <a:prstGeom prst="ellipse">
          <a:avLst/>
        </a:prstGeom>
        <a:ln>
          <a:noFill/>
        </a:ln>
        <a:effectLst>
          <a:softEdge rad="112500"/>
        </a:effectLst>
      </xdr:spPr>
    </xdr:pic>
    <xdr:clientData/>
  </xdr:twoCellAnchor>
  <xdr:twoCellAnchor editAs="oneCell">
    <xdr:from>
      <xdr:col>3</xdr:col>
      <xdr:colOff>561976</xdr:colOff>
      <xdr:row>6</xdr:row>
      <xdr:rowOff>115252</xdr:rowOff>
    </xdr:from>
    <xdr:to>
      <xdr:col>5</xdr:col>
      <xdr:colOff>142876</xdr:colOff>
      <xdr:row>10</xdr:row>
      <xdr:rowOff>95828</xdr:rowOff>
    </xdr:to>
    <xdr:pic>
      <xdr:nvPicPr>
        <xdr:cNvPr id="70" name="Imagem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390776" y="1258252"/>
          <a:ext cx="800100" cy="742576"/>
        </a:xfrm>
        <a:prstGeom prst="rect">
          <a:avLst/>
        </a:prstGeom>
        <a:ln>
          <a:noFill/>
        </a:ln>
        <a:effectLst>
          <a:softEdge rad="112500"/>
        </a:effectLst>
      </xdr:spPr>
    </xdr:pic>
    <xdr:clientData/>
  </xdr:twoCellAnchor>
  <xdr:twoCellAnchor editAs="oneCell">
    <xdr:from>
      <xdr:col>13</xdr:col>
      <xdr:colOff>504826</xdr:colOff>
      <xdr:row>6</xdr:row>
      <xdr:rowOff>162878</xdr:rowOff>
    </xdr:from>
    <xdr:to>
      <xdr:col>15</xdr:col>
      <xdr:colOff>200026</xdr:colOff>
      <xdr:row>10</xdr:row>
      <xdr:rowOff>101918</xdr:rowOff>
    </xdr:to>
    <xdr:pic>
      <xdr:nvPicPr>
        <xdr:cNvPr id="71" name="Imagem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429626" y="1305878"/>
          <a:ext cx="914400" cy="701040"/>
        </a:xfrm>
        <a:prstGeom prst="rect">
          <a:avLst/>
        </a:prstGeom>
        <a:ln>
          <a:noFill/>
        </a:ln>
        <a:effectLst>
          <a:softEdge rad="112500"/>
        </a:effectLst>
      </xdr:spPr>
    </xdr:pic>
    <xdr:clientData/>
  </xdr:twoCellAnchor>
  <xdr:twoCellAnchor editAs="oneCell">
    <xdr:from>
      <xdr:col>9</xdr:col>
      <xdr:colOff>381000</xdr:colOff>
      <xdr:row>6</xdr:row>
      <xdr:rowOff>124777</xdr:rowOff>
    </xdr:from>
    <xdr:to>
      <xdr:col>11</xdr:col>
      <xdr:colOff>339767</xdr:colOff>
      <xdr:row>10</xdr:row>
      <xdr:rowOff>67626</xdr:rowOff>
    </xdr:to>
    <xdr:pic>
      <xdr:nvPicPr>
        <xdr:cNvPr id="72" name="Imagem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867400" y="1267777"/>
          <a:ext cx="1177967" cy="704849"/>
        </a:xfrm>
        <a:prstGeom prst="ellipse">
          <a:avLst/>
        </a:prstGeom>
        <a:ln>
          <a:noFill/>
        </a:ln>
        <a:effectLst>
          <a:softEdge rad="112500"/>
        </a:effectLst>
      </xdr:spPr>
    </xdr:pic>
    <xdr:clientData/>
  </xdr:twoCellAnchor>
  <xdr:twoCellAnchor editAs="oneCell">
    <xdr:from>
      <xdr:col>2</xdr:col>
      <xdr:colOff>114301</xdr:colOff>
      <xdr:row>6</xdr:row>
      <xdr:rowOff>20002</xdr:rowOff>
    </xdr:from>
    <xdr:to>
      <xdr:col>3</xdr:col>
      <xdr:colOff>152401</xdr:colOff>
      <xdr:row>10</xdr:row>
      <xdr:rowOff>84378</xdr:rowOff>
    </xdr:to>
    <xdr:pic>
      <xdr:nvPicPr>
        <xdr:cNvPr id="73" name="Imagem 72">
          <a:extLst>
            <a:ext uri="{FF2B5EF4-FFF2-40B4-BE49-F238E27FC236}">
              <a16:creationId xmlns:a16="http://schemas.microsoft.com/office/drawing/2014/main" id="{00000000-0008-0000-0000-000049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33501" y="1163002"/>
          <a:ext cx="647700" cy="826376"/>
        </a:xfrm>
        <a:prstGeom prst="rect">
          <a:avLst/>
        </a:prstGeom>
        <a:ln>
          <a:noFill/>
        </a:ln>
        <a:effectLst>
          <a:softEdge rad="112500"/>
        </a:effectLst>
      </xdr:spPr>
    </xdr:pic>
    <xdr:clientData/>
  </xdr:twoCellAnchor>
  <xdr:twoCellAnchor editAs="oneCell">
    <xdr:from>
      <xdr:col>5</xdr:col>
      <xdr:colOff>361951</xdr:colOff>
      <xdr:row>6</xdr:row>
      <xdr:rowOff>115253</xdr:rowOff>
    </xdr:from>
    <xdr:to>
      <xdr:col>7</xdr:col>
      <xdr:colOff>190500</xdr:colOff>
      <xdr:row>10</xdr:row>
      <xdr:rowOff>123865</xdr:rowOff>
    </xdr:to>
    <xdr:pic>
      <xdr:nvPicPr>
        <xdr:cNvPr id="74" name="Imagem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09951" y="1258253"/>
          <a:ext cx="1047749" cy="770612"/>
        </a:xfrm>
        <a:prstGeom prst="rect">
          <a:avLst/>
        </a:prstGeom>
        <a:ln>
          <a:noFill/>
        </a:ln>
        <a:effectLst>
          <a:softEdge rad="112500"/>
        </a:effectLst>
      </xdr:spPr>
    </xdr:pic>
    <xdr:clientData/>
  </xdr:twoCellAnchor>
  <xdr:twoCellAnchor editAs="oneCell">
    <xdr:from>
      <xdr:col>12</xdr:col>
      <xdr:colOff>66676</xdr:colOff>
      <xdr:row>6</xdr:row>
      <xdr:rowOff>143827</xdr:rowOff>
    </xdr:from>
    <xdr:to>
      <xdr:col>13</xdr:col>
      <xdr:colOff>247651</xdr:colOff>
      <xdr:row>10</xdr:row>
      <xdr:rowOff>64245</xdr:rowOff>
    </xdr:to>
    <xdr:pic>
      <xdr:nvPicPr>
        <xdr:cNvPr id="75" name="Imagem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381876" y="1286827"/>
          <a:ext cx="790575" cy="682418"/>
        </a:xfrm>
        <a:prstGeom prst="rect">
          <a:avLst/>
        </a:prstGeom>
        <a:ln>
          <a:noFill/>
        </a:ln>
        <a:effectLst>
          <a:softEdge rad="112500"/>
        </a:effectLst>
      </xdr:spPr>
    </xdr:pic>
    <xdr:clientData/>
  </xdr:twoCellAnchor>
  <xdr:twoCellAnchor editAs="oneCell">
    <xdr:from>
      <xdr:col>7</xdr:col>
      <xdr:colOff>514351</xdr:colOff>
      <xdr:row>6</xdr:row>
      <xdr:rowOff>105728</xdr:rowOff>
    </xdr:from>
    <xdr:to>
      <xdr:col>9</xdr:col>
      <xdr:colOff>76201</xdr:colOff>
      <xdr:row>11</xdr:row>
      <xdr:rowOff>4396</xdr:rowOff>
    </xdr:to>
    <xdr:pic>
      <xdr:nvPicPr>
        <xdr:cNvPr id="76" name="Imagem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781551" y="1248728"/>
          <a:ext cx="781050" cy="851168"/>
        </a:xfrm>
        <a:prstGeom prst="rect">
          <a:avLst/>
        </a:prstGeom>
        <a:ln>
          <a:noFill/>
        </a:ln>
        <a:effectLst>
          <a:softEdge rad="112500"/>
        </a:effectLst>
      </xdr:spPr>
    </xdr:pic>
    <xdr:clientData/>
  </xdr:twoCellAnchor>
  <xdr:twoCellAnchor editAs="oneCell">
    <xdr:from>
      <xdr:col>15</xdr:col>
      <xdr:colOff>485776</xdr:colOff>
      <xdr:row>6</xdr:row>
      <xdr:rowOff>115253</xdr:rowOff>
    </xdr:from>
    <xdr:to>
      <xdr:col>17</xdr:col>
      <xdr:colOff>66676</xdr:colOff>
      <xdr:row>10</xdr:row>
      <xdr:rowOff>90535</xdr:rowOff>
    </xdr:to>
    <xdr:pic>
      <xdr:nvPicPr>
        <xdr:cNvPr id="77" name="Imagem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629776" y="1258253"/>
          <a:ext cx="800100" cy="737282"/>
        </a:xfrm>
        <a:prstGeom prst="rect">
          <a:avLst/>
        </a:prstGeom>
        <a:ln>
          <a:noFill/>
        </a:ln>
        <a:effectLst>
          <a:softEdge rad="112500"/>
        </a:effectLst>
      </xdr:spPr>
    </xdr:pic>
    <xdr:clientData/>
  </xdr:twoCellAnchor>
  <xdr:twoCellAnchor editAs="oneCell">
    <xdr:from>
      <xdr:col>0</xdr:col>
      <xdr:colOff>0</xdr:colOff>
      <xdr:row>0</xdr:row>
      <xdr:rowOff>951</xdr:rowOff>
    </xdr:from>
    <xdr:to>
      <xdr:col>22</xdr:col>
      <xdr:colOff>523876</xdr:colOff>
      <xdr:row>5</xdr:row>
      <xdr:rowOff>172402</xdr:rowOff>
    </xdr:to>
    <xdr:pic>
      <xdr:nvPicPr>
        <xdr:cNvPr id="78" name="Imagem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951"/>
          <a:ext cx="13935076" cy="1123951"/>
        </a:xfrm>
        <a:prstGeom prst="rect">
          <a:avLst/>
        </a:prstGeom>
      </xdr:spPr>
    </xdr:pic>
    <xdr:clientData/>
  </xdr:twoCellAnchor>
  <xdr:twoCellAnchor>
    <xdr:from>
      <xdr:col>21</xdr:col>
      <xdr:colOff>163382</xdr:colOff>
      <xdr:row>9</xdr:row>
      <xdr:rowOff>183762</xdr:rowOff>
    </xdr:from>
    <xdr:to>
      <xdr:col>23</xdr:col>
      <xdr:colOff>57151</xdr:colOff>
      <xdr:row>11</xdr:row>
      <xdr:rowOff>180093</xdr:rowOff>
    </xdr:to>
    <xdr:grpSp>
      <xdr:nvGrpSpPr>
        <xdr:cNvPr id="79" name="Grupo 78">
          <a:extLst>
            <a:ext uri="{FF2B5EF4-FFF2-40B4-BE49-F238E27FC236}">
              <a16:creationId xmlns:a16="http://schemas.microsoft.com/office/drawing/2014/main" id="{00000000-0008-0000-0000-00004F000000}"/>
            </a:ext>
          </a:extLst>
        </xdr:cNvPr>
        <xdr:cNvGrpSpPr/>
      </xdr:nvGrpSpPr>
      <xdr:grpSpPr>
        <a:xfrm>
          <a:off x="12964982" y="1898262"/>
          <a:ext cx="1112969" cy="377331"/>
          <a:chOff x="10981" y="1525835"/>
          <a:chExt cx="921013" cy="377331"/>
        </a:xfrm>
        <a:solidFill>
          <a:schemeClr val="bg1">
            <a:lumMod val="85000"/>
          </a:schemeClr>
        </a:solidFill>
      </xdr:grpSpPr>
      <xdr:sp macro="" textlink="">
        <xdr:nvSpPr>
          <xdr:cNvPr id="80" name="Arredondar Retângulo no Mesmo Canto Lateral 79">
            <a:extLst>
              <a:ext uri="{FF2B5EF4-FFF2-40B4-BE49-F238E27FC236}">
                <a16:creationId xmlns:a16="http://schemas.microsoft.com/office/drawing/2014/main" id="{00000000-0008-0000-0000-000050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81" name="Retângulo 80">
            <a:hlinkClick xmlns:r="http://schemas.openxmlformats.org/officeDocument/2006/relationships" r:id="rId16"/>
            <a:extLst>
              <a:ext uri="{FF2B5EF4-FFF2-40B4-BE49-F238E27FC236}">
                <a16:creationId xmlns:a16="http://schemas.microsoft.com/office/drawing/2014/main" id="{00000000-0008-0000-0000-000051000000}"/>
              </a:ext>
            </a:extLst>
          </xdr:cNvPr>
          <xdr:cNvSpPr/>
        </xdr:nvSpPr>
        <xdr:spPr>
          <a:xfrm>
            <a:off x="53678" y="1583823"/>
            <a:ext cx="768964"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Legislação</a:t>
            </a:r>
          </a:p>
        </xdr:txBody>
      </xdr:sp>
    </xdr:grpSp>
    <xdr:clientData/>
  </xdr:twoCellAnchor>
  <xdr:oneCellAnchor>
    <xdr:from>
      <xdr:col>21</xdr:col>
      <xdr:colOff>480664</xdr:colOff>
      <xdr:row>6</xdr:row>
      <xdr:rowOff>51250</xdr:rowOff>
    </xdr:from>
    <xdr:ext cx="505523" cy="937629"/>
    <xdr:sp macro="" textlink="">
      <xdr:nvSpPr>
        <xdr:cNvPr id="82" name="Retângulo 81">
          <a:extLst>
            <a:ext uri="{FF2B5EF4-FFF2-40B4-BE49-F238E27FC236}">
              <a16:creationId xmlns:a16="http://schemas.microsoft.com/office/drawing/2014/main" id="{00000000-0008-0000-0000-000052000000}"/>
            </a:ext>
          </a:extLst>
        </xdr:cNvPr>
        <xdr:cNvSpPr/>
      </xdr:nvSpPr>
      <xdr:spPr>
        <a:xfrm>
          <a:off x="13282264" y="1194250"/>
          <a:ext cx="505523" cy="937629"/>
        </a:xfrm>
        <a:prstGeom prst="rect">
          <a:avLst/>
        </a:prstGeom>
        <a:noFill/>
      </xdr:spPr>
      <xdr:txBody>
        <a:bodyPr wrap="none" lIns="91440" tIns="45720" rIns="91440" bIns="45720">
          <a:spAutoFit/>
        </a:bodyPr>
        <a:lstStyle/>
        <a:p>
          <a:pPr algn="ctr"/>
          <a:r>
            <a:rPr lang="pt-BR" sz="5400" b="1" cap="none" spc="0">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a:t>
          </a:r>
        </a:p>
      </xdr:txBody>
    </xdr:sp>
    <xdr:clientData/>
  </xdr:oneCellAnchor>
  <xdr:twoCellAnchor>
    <xdr:from>
      <xdr:col>7</xdr:col>
      <xdr:colOff>276227</xdr:colOff>
      <xdr:row>9</xdr:row>
      <xdr:rowOff>183762</xdr:rowOff>
    </xdr:from>
    <xdr:to>
      <xdr:col>9</xdr:col>
      <xdr:colOff>179521</xdr:colOff>
      <xdr:row>11</xdr:row>
      <xdr:rowOff>180093</xdr:rowOff>
    </xdr:to>
    <xdr:grpSp>
      <xdr:nvGrpSpPr>
        <xdr:cNvPr id="83" name="Grupo 82">
          <a:extLst>
            <a:ext uri="{FF2B5EF4-FFF2-40B4-BE49-F238E27FC236}">
              <a16:creationId xmlns:a16="http://schemas.microsoft.com/office/drawing/2014/main" id="{00000000-0008-0000-0000-000053000000}"/>
            </a:ext>
          </a:extLst>
        </xdr:cNvPr>
        <xdr:cNvGrpSpPr/>
      </xdr:nvGrpSpPr>
      <xdr:grpSpPr>
        <a:xfrm>
          <a:off x="4543427" y="1898262"/>
          <a:ext cx="1122494" cy="377331"/>
          <a:chOff x="10981" y="1525835"/>
          <a:chExt cx="921013" cy="377331"/>
        </a:xfrm>
        <a:solidFill>
          <a:schemeClr val="bg1">
            <a:lumMod val="85000"/>
          </a:schemeClr>
        </a:solidFill>
      </xdr:grpSpPr>
      <xdr:sp macro="" textlink="">
        <xdr:nvSpPr>
          <xdr:cNvPr id="84" name="Arredondar Retângulo no Mesmo Canto Lateral 83">
            <a:extLst>
              <a:ext uri="{FF2B5EF4-FFF2-40B4-BE49-F238E27FC236}">
                <a16:creationId xmlns:a16="http://schemas.microsoft.com/office/drawing/2014/main" id="{00000000-0008-0000-0000-000054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85" name="Retângulo 84">
            <a:hlinkClick xmlns:r="http://schemas.openxmlformats.org/officeDocument/2006/relationships" r:id="rId17"/>
            <a:extLst>
              <a:ext uri="{FF2B5EF4-FFF2-40B4-BE49-F238E27FC236}">
                <a16:creationId xmlns:a16="http://schemas.microsoft.com/office/drawing/2014/main" id="{00000000-0008-0000-0000-000055000000}"/>
              </a:ext>
            </a:extLst>
          </xdr:cNvPr>
          <xdr:cNvSpPr/>
        </xdr:nvSpPr>
        <xdr:spPr>
          <a:xfrm>
            <a:off x="31972" y="1583823"/>
            <a:ext cx="831411"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Construção</a:t>
            </a:r>
          </a:p>
        </xdr:txBody>
      </xdr:sp>
    </xdr:grpSp>
    <xdr:clientData/>
  </xdr:twoCellAnchor>
  <xdr:twoCellAnchor>
    <xdr:from>
      <xdr:col>9</xdr:col>
      <xdr:colOff>193518</xdr:colOff>
      <xdr:row>9</xdr:row>
      <xdr:rowOff>183762</xdr:rowOff>
    </xdr:from>
    <xdr:to>
      <xdr:col>11</xdr:col>
      <xdr:colOff>531730</xdr:colOff>
      <xdr:row>11</xdr:row>
      <xdr:rowOff>180093</xdr:rowOff>
    </xdr:to>
    <xdr:grpSp>
      <xdr:nvGrpSpPr>
        <xdr:cNvPr id="86" name="Grupo 85">
          <a:extLst>
            <a:ext uri="{FF2B5EF4-FFF2-40B4-BE49-F238E27FC236}">
              <a16:creationId xmlns:a16="http://schemas.microsoft.com/office/drawing/2014/main" id="{00000000-0008-0000-0000-000056000000}"/>
            </a:ext>
          </a:extLst>
        </xdr:cNvPr>
        <xdr:cNvGrpSpPr/>
      </xdr:nvGrpSpPr>
      <xdr:grpSpPr>
        <a:xfrm>
          <a:off x="5679918" y="1898262"/>
          <a:ext cx="1557412" cy="377331"/>
          <a:chOff x="10981" y="1525835"/>
          <a:chExt cx="921013" cy="377331"/>
        </a:xfrm>
        <a:solidFill>
          <a:schemeClr val="bg1">
            <a:lumMod val="85000"/>
          </a:schemeClr>
        </a:solidFill>
      </xdr:grpSpPr>
      <xdr:sp macro="" textlink="">
        <xdr:nvSpPr>
          <xdr:cNvPr id="87" name="Arredondar Retângulo no Mesmo Canto Lateral 86">
            <a:extLst>
              <a:ext uri="{FF2B5EF4-FFF2-40B4-BE49-F238E27FC236}">
                <a16:creationId xmlns:a16="http://schemas.microsoft.com/office/drawing/2014/main" id="{00000000-0008-0000-0000-000057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88" name="Retângulo 87">
            <a:hlinkClick xmlns:r="http://schemas.openxmlformats.org/officeDocument/2006/relationships" r:id="rId18"/>
            <a:extLst>
              <a:ext uri="{FF2B5EF4-FFF2-40B4-BE49-F238E27FC236}">
                <a16:creationId xmlns:a16="http://schemas.microsoft.com/office/drawing/2014/main" id="{00000000-0008-0000-0000-000058000000}"/>
              </a:ext>
            </a:extLst>
          </xdr:cNvPr>
          <xdr:cNvSpPr/>
        </xdr:nvSpPr>
        <xdr:spPr>
          <a:xfrm>
            <a:off x="74539" y="1583823"/>
            <a:ext cx="815044" cy="311496"/>
          </a:xfrm>
          <a:prstGeom prst="rect">
            <a:avLst/>
          </a:prstGeom>
          <a:grpFill/>
        </xdr:spPr>
        <xdr:txBody>
          <a:bodyPr wrap="squar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Embarcação</a:t>
            </a:r>
          </a:p>
        </xdr:txBody>
      </xdr:sp>
    </xdr:grpSp>
    <xdr:clientData/>
  </xdr:twoCellAnchor>
  <xdr:twoCellAnchor>
    <xdr:from>
      <xdr:col>17</xdr:col>
      <xdr:colOff>287207</xdr:colOff>
      <xdr:row>9</xdr:row>
      <xdr:rowOff>183762</xdr:rowOff>
    </xdr:from>
    <xdr:to>
      <xdr:col>19</xdr:col>
      <xdr:colOff>209551</xdr:colOff>
      <xdr:row>11</xdr:row>
      <xdr:rowOff>180093</xdr:rowOff>
    </xdr:to>
    <xdr:grpSp>
      <xdr:nvGrpSpPr>
        <xdr:cNvPr id="89" name="Grupo 88">
          <a:extLst>
            <a:ext uri="{FF2B5EF4-FFF2-40B4-BE49-F238E27FC236}">
              <a16:creationId xmlns:a16="http://schemas.microsoft.com/office/drawing/2014/main" id="{00000000-0008-0000-0000-000059000000}"/>
            </a:ext>
          </a:extLst>
        </xdr:cNvPr>
        <xdr:cNvGrpSpPr/>
      </xdr:nvGrpSpPr>
      <xdr:grpSpPr>
        <a:xfrm>
          <a:off x="10650407" y="1898262"/>
          <a:ext cx="1141544" cy="377331"/>
          <a:chOff x="10981" y="1525835"/>
          <a:chExt cx="921013" cy="377331"/>
        </a:xfrm>
        <a:solidFill>
          <a:schemeClr val="bg1">
            <a:lumMod val="85000"/>
          </a:schemeClr>
        </a:solidFill>
      </xdr:grpSpPr>
      <xdr:sp macro="" textlink="">
        <xdr:nvSpPr>
          <xdr:cNvPr id="90" name="Arredondar Retângulo no Mesmo Canto Lateral 89">
            <a:extLst>
              <a:ext uri="{FF2B5EF4-FFF2-40B4-BE49-F238E27FC236}">
                <a16:creationId xmlns:a16="http://schemas.microsoft.com/office/drawing/2014/main" id="{00000000-0008-0000-0000-00005A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91" name="Retângulo 90">
            <a:hlinkClick xmlns:r="http://schemas.openxmlformats.org/officeDocument/2006/relationships" r:id="rId19"/>
            <a:extLst>
              <a:ext uri="{FF2B5EF4-FFF2-40B4-BE49-F238E27FC236}">
                <a16:creationId xmlns:a16="http://schemas.microsoft.com/office/drawing/2014/main" id="{00000000-0008-0000-0000-00005B000000}"/>
              </a:ext>
            </a:extLst>
          </xdr:cNvPr>
          <xdr:cNvSpPr/>
        </xdr:nvSpPr>
        <xdr:spPr>
          <a:xfrm>
            <a:off x="32730" y="1583823"/>
            <a:ext cx="829900"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Motosserra</a:t>
            </a:r>
          </a:p>
        </xdr:txBody>
      </xdr:sp>
    </xdr:grpSp>
    <xdr:clientData/>
  </xdr:twoCellAnchor>
  <xdr:twoCellAnchor>
    <xdr:from>
      <xdr:col>15</xdr:col>
      <xdr:colOff>325307</xdr:colOff>
      <xdr:row>9</xdr:row>
      <xdr:rowOff>183762</xdr:rowOff>
    </xdr:from>
    <xdr:to>
      <xdr:col>17</xdr:col>
      <xdr:colOff>276227</xdr:colOff>
      <xdr:row>11</xdr:row>
      <xdr:rowOff>180093</xdr:rowOff>
    </xdr:to>
    <xdr:grpSp>
      <xdr:nvGrpSpPr>
        <xdr:cNvPr id="92" name="Grupo 91">
          <a:extLst>
            <a:ext uri="{FF2B5EF4-FFF2-40B4-BE49-F238E27FC236}">
              <a16:creationId xmlns:a16="http://schemas.microsoft.com/office/drawing/2014/main" id="{00000000-0008-0000-0000-00005C000000}"/>
            </a:ext>
          </a:extLst>
        </xdr:cNvPr>
        <xdr:cNvGrpSpPr/>
      </xdr:nvGrpSpPr>
      <xdr:grpSpPr>
        <a:xfrm>
          <a:off x="9469307" y="1898262"/>
          <a:ext cx="1170120" cy="377331"/>
          <a:chOff x="18539" y="1525835"/>
          <a:chExt cx="921013" cy="377331"/>
        </a:xfrm>
        <a:solidFill>
          <a:schemeClr val="bg1">
            <a:lumMod val="85000"/>
          </a:schemeClr>
        </a:solidFill>
      </xdr:grpSpPr>
      <xdr:sp macro="" textlink="">
        <xdr:nvSpPr>
          <xdr:cNvPr id="93" name="Arredondar Retângulo no Mesmo Canto Lateral 92">
            <a:extLst>
              <a:ext uri="{FF2B5EF4-FFF2-40B4-BE49-F238E27FC236}">
                <a16:creationId xmlns:a16="http://schemas.microsoft.com/office/drawing/2014/main" id="{00000000-0008-0000-0000-00005D000000}"/>
              </a:ext>
            </a:extLst>
          </xdr:cNvPr>
          <xdr:cNvSpPr/>
        </xdr:nvSpPr>
        <xdr:spPr>
          <a:xfrm rot="10800000">
            <a:off x="18539"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94" name="Retângulo 93">
            <a:hlinkClick xmlns:r="http://schemas.openxmlformats.org/officeDocument/2006/relationships" r:id="rId20"/>
            <a:extLst>
              <a:ext uri="{FF2B5EF4-FFF2-40B4-BE49-F238E27FC236}">
                <a16:creationId xmlns:a16="http://schemas.microsoft.com/office/drawing/2014/main" id="{00000000-0008-0000-0000-00005E000000}"/>
              </a:ext>
            </a:extLst>
          </xdr:cNvPr>
          <xdr:cNvSpPr/>
        </xdr:nvSpPr>
        <xdr:spPr>
          <a:xfrm>
            <a:off x="121736" y="1583823"/>
            <a:ext cx="651888"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a:t>
            </a:r>
            <a:r>
              <a:rPr lang="pt-BR" sz="1400" b="0" cap="none" spc="0" baseline="0">
                <a:ln w="0"/>
                <a:solidFill>
                  <a:schemeClr val="accent6">
                    <a:lumMod val="50000"/>
                  </a:schemeClr>
                </a:solidFill>
                <a:effectLst>
                  <a:outerShdw blurRad="38100" dist="19050" dir="2700000" algn="tl" rotWithShape="0">
                    <a:schemeClr val="dk1">
                      <a:alpha val="40000"/>
                    </a:schemeClr>
                  </a:outerShdw>
                </a:effectLst>
              </a:rPr>
              <a:t> </a:t>
            </a:r>
            <a:r>
              <a:rPr lang="pt-BR" sz="1400" b="0" cap="none" spc="0">
                <a:ln w="0"/>
                <a:solidFill>
                  <a:schemeClr val="accent6">
                    <a:lumMod val="50000"/>
                  </a:schemeClr>
                </a:solidFill>
                <a:effectLst>
                  <a:outerShdw blurRad="38100" dist="19050" dir="2700000" algn="tl" rotWithShape="0">
                    <a:schemeClr val="dk1">
                      <a:alpha val="40000"/>
                    </a:schemeClr>
                  </a:outerShdw>
                </a:effectLst>
              </a:rPr>
              <a:t>Diversos</a:t>
            </a:r>
          </a:p>
        </xdr:txBody>
      </xdr:sp>
    </xdr:grpSp>
    <xdr:clientData/>
  </xdr:twoCellAnchor>
  <xdr:twoCellAnchor>
    <xdr:from>
      <xdr:col>0</xdr:col>
      <xdr:colOff>1</xdr:colOff>
      <xdr:row>9</xdr:row>
      <xdr:rowOff>181927</xdr:rowOff>
    </xdr:from>
    <xdr:to>
      <xdr:col>1</xdr:col>
      <xdr:colOff>503370</xdr:colOff>
      <xdr:row>11</xdr:row>
      <xdr:rowOff>178258</xdr:rowOff>
    </xdr:to>
    <xdr:grpSp>
      <xdr:nvGrpSpPr>
        <xdr:cNvPr id="95" name="Grupo 94">
          <a:extLst>
            <a:ext uri="{FF2B5EF4-FFF2-40B4-BE49-F238E27FC236}">
              <a16:creationId xmlns:a16="http://schemas.microsoft.com/office/drawing/2014/main" id="{00000000-0008-0000-0000-00005F000000}"/>
            </a:ext>
          </a:extLst>
        </xdr:cNvPr>
        <xdr:cNvGrpSpPr/>
      </xdr:nvGrpSpPr>
      <xdr:grpSpPr>
        <a:xfrm>
          <a:off x="1" y="1896427"/>
          <a:ext cx="1112969" cy="377331"/>
          <a:chOff x="10981" y="1525835"/>
          <a:chExt cx="921013" cy="377331"/>
        </a:xfrm>
        <a:solidFill>
          <a:schemeClr val="accent6">
            <a:lumMod val="20000"/>
            <a:lumOff val="80000"/>
          </a:schemeClr>
        </a:solidFill>
      </xdr:grpSpPr>
      <xdr:sp macro="" textlink="">
        <xdr:nvSpPr>
          <xdr:cNvPr id="96" name="Arredondar Retângulo no Mesmo Canto Lateral 95">
            <a:extLst>
              <a:ext uri="{FF2B5EF4-FFF2-40B4-BE49-F238E27FC236}">
                <a16:creationId xmlns:a16="http://schemas.microsoft.com/office/drawing/2014/main" id="{00000000-0008-0000-0000-000060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97" name="Retângulo 96">
            <a:hlinkClick xmlns:r="http://schemas.openxmlformats.org/officeDocument/2006/relationships" r:id="rId21"/>
            <a:extLst>
              <a:ext uri="{FF2B5EF4-FFF2-40B4-BE49-F238E27FC236}">
                <a16:creationId xmlns:a16="http://schemas.microsoft.com/office/drawing/2014/main" id="{00000000-0008-0000-0000-000061000000}"/>
              </a:ext>
            </a:extLst>
          </xdr:cNvPr>
          <xdr:cNvSpPr/>
        </xdr:nvSpPr>
        <xdr:spPr>
          <a:xfrm>
            <a:off x="208826" y="1583823"/>
            <a:ext cx="477710"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Início</a:t>
            </a:r>
          </a:p>
        </xdr:txBody>
      </xdr:sp>
    </xdr:grpSp>
    <xdr:clientData/>
  </xdr:twoCellAnchor>
  <xdr:twoCellAnchor editAs="oneCell">
    <xdr:from>
      <xdr:col>1</xdr:col>
      <xdr:colOff>514351</xdr:colOff>
      <xdr:row>9</xdr:row>
      <xdr:rowOff>181927</xdr:rowOff>
    </xdr:from>
    <xdr:to>
      <xdr:col>3</xdr:col>
      <xdr:colOff>410816</xdr:colOff>
      <xdr:row>12</xdr:row>
      <xdr:rowOff>67667</xdr:rowOff>
    </xdr:to>
    <xdr:pic>
      <xdr:nvPicPr>
        <xdr:cNvPr id="98" name="Imagem 97">
          <a:hlinkClick xmlns:r="http://schemas.openxmlformats.org/officeDocument/2006/relationships" r:id="rId22"/>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23"/>
        <a:stretch>
          <a:fillRect/>
        </a:stretch>
      </xdr:blipFill>
      <xdr:spPr>
        <a:xfrm>
          <a:off x="1123951" y="1896427"/>
          <a:ext cx="1115665" cy="457240"/>
        </a:xfrm>
        <a:prstGeom prst="rect">
          <a:avLst/>
        </a:prstGeom>
      </xdr:spPr>
    </xdr:pic>
    <xdr:clientData/>
  </xdr:twoCellAnchor>
  <xdr:twoCellAnchor editAs="oneCell">
    <xdr:from>
      <xdr:col>0</xdr:col>
      <xdr:colOff>152402</xdr:colOff>
      <xdr:row>6</xdr:row>
      <xdr:rowOff>10478</xdr:rowOff>
    </xdr:from>
    <xdr:to>
      <xdr:col>1</xdr:col>
      <xdr:colOff>361952</xdr:colOff>
      <xdr:row>10</xdr:row>
      <xdr:rowOff>67628</xdr:rowOff>
    </xdr:to>
    <xdr:pic>
      <xdr:nvPicPr>
        <xdr:cNvPr id="99" name="Imagem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2402" y="1153478"/>
          <a:ext cx="819150" cy="819150"/>
        </a:xfrm>
        <a:prstGeom prst="ellipse">
          <a:avLst/>
        </a:prstGeom>
        <a:ln>
          <a:noFill/>
        </a:ln>
        <a:effectLst>
          <a:softEdge rad="112500"/>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685801</xdr:colOff>
      <xdr:row>9</xdr:row>
      <xdr:rowOff>181927</xdr:rowOff>
    </xdr:to>
    <xdr:sp macro="" textlink="">
      <xdr:nvSpPr>
        <xdr:cNvPr id="100" name="Retângulo 99">
          <a:extLst>
            <a:ext uri="{FF2B5EF4-FFF2-40B4-BE49-F238E27FC236}">
              <a16:creationId xmlns:a16="http://schemas.microsoft.com/office/drawing/2014/main" id="{00000000-0008-0000-0A00-000064000000}"/>
            </a:ext>
          </a:extLst>
        </xdr:cNvPr>
        <xdr:cNvSpPr/>
      </xdr:nvSpPr>
      <xdr:spPr>
        <a:xfrm>
          <a:off x="1" y="0"/>
          <a:ext cx="14258925" cy="1896427"/>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clientData/>
  </xdr:twoCellAnchor>
  <xdr:twoCellAnchor>
    <xdr:from>
      <xdr:col>2</xdr:col>
      <xdr:colOff>952501</xdr:colOff>
      <xdr:row>9</xdr:row>
      <xdr:rowOff>183762</xdr:rowOff>
    </xdr:from>
    <xdr:to>
      <xdr:col>3</xdr:col>
      <xdr:colOff>131895</xdr:colOff>
      <xdr:row>11</xdr:row>
      <xdr:rowOff>180093</xdr:rowOff>
    </xdr:to>
    <xdr:grpSp>
      <xdr:nvGrpSpPr>
        <xdr:cNvPr id="101" name="Grupo 100">
          <a:extLst>
            <a:ext uri="{FF2B5EF4-FFF2-40B4-BE49-F238E27FC236}">
              <a16:creationId xmlns:a16="http://schemas.microsoft.com/office/drawing/2014/main" id="{00000000-0008-0000-0A00-000065000000}"/>
            </a:ext>
          </a:extLst>
        </xdr:cNvPr>
        <xdr:cNvGrpSpPr/>
      </xdr:nvGrpSpPr>
      <xdr:grpSpPr>
        <a:xfrm>
          <a:off x="2247901" y="1898262"/>
          <a:ext cx="1151069" cy="377331"/>
          <a:chOff x="10981" y="1525835"/>
          <a:chExt cx="921013" cy="377331"/>
        </a:xfrm>
        <a:solidFill>
          <a:schemeClr val="bg1">
            <a:lumMod val="85000"/>
          </a:schemeClr>
        </a:solidFill>
      </xdr:grpSpPr>
      <xdr:sp macro="" textlink="">
        <xdr:nvSpPr>
          <xdr:cNvPr id="102" name="Arredondar Retângulo no Mesmo Canto Lateral 101">
            <a:extLst>
              <a:ext uri="{FF2B5EF4-FFF2-40B4-BE49-F238E27FC236}">
                <a16:creationId xmlns:a16="http://schemas.microsoft.com/office/drawing/2014/main" id="{00000000-0008-0000-0A00-000066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03" name="Retângulo 102">
            <a:hlinkClick xmlns:r="http://schemas.openxmlformats.org/officeDocument/2006/relationships" r:id="rId1"/>
            <a:extLst>
              <a:ext uri="{FF2B5EF4-FFF2-40B4-BE49-F238E27FC236}">
                <a16:creationId xmlns:a16="http://schemas.microsoft.com/office/drawing/2014/main" id="{00000000-0008-0000-0A00-000067000000}"/>
              </a:ext>
            </a:extLst>
          </xdr:cNvPr>
          <xdr:cNvSpPr/>
        </xdr:nvSpPr>
        <xdr:spPr>
          <a:xfrm>
            <a:off x="183533" y="1583823"/>
            <a:ext cx="528286"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Caça</a:t>
            </a:r>
          </a:p>
        </xdr:txBody>
      </xdr:sp>
    </xdr:grpSp>
    <xdr:clientData/>
  </xdr:twoCellAnchor>
  <xdr:twoCellAnchor>
    <xdr:from>
      <xdr:col>3</xdr:col>
      <xdr:colOff>142877</xdr:colOff>
      <xdr:row>9</xdr:row>
      <xdr:rowOff>183762</xdr:rowOff>
    </xdr:from>
    <xdr:to>
      <xdr:col>3</xdr:col>
      <xdr:colOff>1265371</xdr:colOff>
      <xdr:row>11</xdr:row>
      <xdr:rowOff>180093</xdr:rowOff>
    </xdr:to>
    <xdr:grpSp>
      <xdr:nvGrpSpPr>
        <xdr:cNvPr id="104" name="Grupo 103">
          <a:extLst>
            <a:ext uri="{FF2B5EF4-FFF2-40B4-BE49-F238E27FC236}">
              <a16:creationId xmlns:a16="http://schemas.microsoft.com/office/drawing/2014/main" id="{00000000-0008-0000-0A00-000068000000}"/>
            </a:ext>
          </a:extLst>
        </xdr:cNvPr>
        <xdr:cNvGrpSpPr/>
      </xdr:nvGrpSpPr>
      <xdr:grpSpPr>
        <a:xfrm>
          <a:off x="3409952" y="1898262"/>
          <a:ext cx="1122494" cy="377331"/>
          <a:chOff x="10981" y="1525835"/>
          <a:chExt cx="921013" cy="377331"/>
        </a:xfrm>
        <a:solidFill>
          <a:schemeClr val="bg1">
            <a:lumMod val="85000"/>
          </a:schemeClr>
        </a:solidFill>
      </xdr:grpSpPr>
      <xdr:sp macro="" textlink="">
        <xdr:nvSpPr>
          <xdr:cNvPr id="105" name="Arredondar Retângulo no Mesmo Canto Lateral 104">
            <a:extLst>
              <a:ext uri="{FF2B5EF4-FFF2-40B4-BE49-F238E27FC236}">
                <a16:creationId xmlns:a16="http://schemas.microsoft.com/office/drawing/2014/main" id="{00000000-0008-0000-0A00-000069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06" name="Retângulo 105">
            <a:hlinkClick xmlns:r="http://schemas.openxmlformats.org/officeDocument/2006/relationships" r:id="rId2"/>
            <a:extLst>
              <a:ext uri="{FF2B5EF4-FFF2-40B4-BE49-F238E27FC236}">
                <a16:creationId xmlns:a16="http://schemas.microsoft.com/office/drawing/2014/main" id="{00000000-0008-0000-0A00-00006A000000}"/>
              </a:ext>
            </a:extLst>
          </xdr:cNvPr>
          <xdr:cNvSpPr/>
        </xdr:nvSpPr>
        <xdr:spPr>
          <a:xfrm>
            <a:off x="102292" y="1583823"/>
            <a:ext cx="690767"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Carvão</a:t>
            </a:r>
          </a:p>
        </xdr:txBody>
      </xdr:sp>
    </xdr:grpSp>
    <xdr:clientData/>
  </xdr:twoCellAnchor>
  <xdr:twoCellAnchor>
    <xdr:from>
      <xdr:col>5</xdr:col>
      <xdr:colOff>860232</xdr:colOff>
      <xdr:row>9</xdr:row>
      <xdr:rowOff>183762</xdr:rowOff>
    </xdr:from>
    <xdr:to>
      <xdr:col>6</xdr:col>
      <xdr:colOff>885825</xdr:colOff>
      <xdr:row>11</xdr:row>
      <xdr:rowOff>180093</xdr:rowOff>
    </xdr:to>
    <xdr:grpSp>
      <xdr:nvGrpSpPr>
        <xdr:cNvPr id="107" name="Grupo 106">
          <a:extLst>
            <a:ext uri="{FF2B5EF4-FFF2-40B4-BE49-F238E27FC236}">
              <a16:creationId xmlns:a16="http://schemas.microsoft.com/office/drawing/2014/main" id="{00000000-0008-0000-0A00-00006B000000}"/>
            </a:ext>
          </a:extLst>
        </xdr:cNvPr>
        <xdr:cNvGrpSpPr/>
      </xdr:nvGrpSpPr>
      <xdr:grpSpPr>
        <a:xfrm>
          <a:off x="7251507" y="1898262"/>
          <a:ext cx="1035243" cy="377331"/>
          <a:chOff x="10981" y="1525835"/>
          <a:chExt cx="921013" cy="377331"/>
        </a:xfrm>
        <a:solidFill>
          <a:schemeClr val="bg1">
            <a:lumMod val="85000"/>
          </a:schemeClr>
        </a:solidFill>
      </xdr:grpSpPr>
      <xdr:sp macro="" textlink="">
        <xdr:nvSpPr>
          <xdr:cNvPr id="108" name="Arredondar Retângulo no Mesmo Canto Lateral 107">
            <a:extLst>
              <a:ext uri="{FF2B5EF4-FFF2-40B4-BE49-F238E27FC236}">
                <a16:creationId xmlns:a16="http://schemas.microsoft.com/office/drawing/2014/main" id="{00000000-0008-0000-0A00-00006C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09" name="Retângulo 108">
            <a:extLst>
              <a:ext uri="{FF2B5EF4-FFF2-40B4-BE49-F238E27FC236}">
                <a16:creationId xmlns:a16="http://schemas.microsoft.com/office/drawing/2014/main" id="{00000000-0008-0000-0A00-00006D000000}"/>
              </a:ext>
            </a:extLst>
          </xdr:cNvPr>
          <xdr:cNvSpPr/>
        </xdr:nvSpPr>
        <xdr:spPr>
          <a:xfrm>
            <a:off x="135637" y="1583823"/>
            <a:ext cx="624082"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Lenha</a:t>
            </a:r>
          </a:p>
        </xdr:txBody>
      </xdr:sp>
    </xdr:grpSp>
    <xdr:clientData/>
  </xdr:twoCellAnchor>
  <xdr:twoCellAnchor>
    <xdr:from>
      <xdr:col>6</xdr:col>
      <xdr:colOff>896807</xdr:colOff>
      <xdr:row>9</xdr:row>
      <xdr:rowOff>183762</xdr:rowOff>
    </xdr:from>
    <xdr:to>
      <xdr:col>8</xdr:col>
      <xdr:colOff>38101</xdr:colOff>
      <xdr:row>11</xdr:row>
      <xdr:rowOff>180093</xdr:rowOff>
    </xdr:to>
    <xdr:grpSp>
      <xdr:nvGrpSpPr>
        <xdr:cNvPr id="110" name="Grupo 109">
          <a:extLst>
            <a:ext uri="{FF2B5EF4-FFF2-40B4-BE49-F238E27FC236}">
              <a16:creationId xmlns:a16="http://schemas.microsoft.com/office/drawing/2014/main" id="{00000000-0008-0000-0A00-00006E000000}"/>
            </a:ext>
          </a:extLst>
        </xdr:cNvPr>
        <xdr:cNvGrpSpPr/>
      </xdr:nvGrpSpPr>
      <xdr:grpSpPr>
        <a:xfrm>
          <a:off x="8297732" y="1898262"/>
          <a:ext cx="1160594" cy="377331"/>
          <a:chOff x="10981" y="1525835"/>
          <a:chExt cx="921013" cy="377331"/>
        </a:xfrm>
        <a:solidFill>
          <a:schemeClr val="bg1">
            <a:lumMod val="85000"/>
          </a:schemeClr>
        </a:solidFill>
      </xdr:grpSpPr>
      <xdr:sp macro="" textlink="">
        <xdr:nvSpPr>
          <xdr:cNvPr id="111" name="Arredondar Retângulo no Mesmo Canto Lateral 110">
            <a:extLst>
              <a:ext uri="{FF2B5EF4-FFF2-40B4-BE49-F238E27FC236}">
                <a16:creationId xmlns:a16="http://schemas.microsoft.com/office/drawing/2014/main" id="{00000000-0008-0000-0A00-00006F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12" name="Retângulo 111">
            <a:hlinkClick xmlns:r="http://schemas.openxmlformats.org/officeDocument/2006/relationships" r:id="rId3"/>
            <a:extLst>
              <a:ext uri="{FF2B5EF4-FFF2-40B4-BE49-F238E27FC236}">
                <a16:creationId xmlns:a16="http://schemas.microsoft.com/office/drawing/2014/main" id="{00000000-0008-0000-0A00-000070000000}"/>
              </a:ext>
            </a:extLst>
          </xdr:cNvPr>
          <xdr:cNvSpPr/>
        </xdr:nvSpPr>
        <xdr:spPr>
          <a:xfrm>
            <a:off x="30512" y="1583823"/>
            <a:ext cx="834332"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Maquina</a:t>
            </a:r>
          </a:p>
        </xdr:txBody>
      </xdr:sp>
    </xdr:grpSp>
    <xdr:clientData/>
  </xdr:twoCellAnchor>
  <xdr:twoCellAnchor>
    <xdr:from>
      <xdr:col>10</xdr:col>
      <xdr:colOff>763457</xdr:colOff>
      <xdr:row>9</xdr:row>
      <xdr:rowOff>183762</xdr:rowOff>
    </xdr:from>
    <xdr:to>
      <xdr:col>11</xdr:col>
      <xdr:colOff>733426</xdr:colOff>
      <xdr:row>11</xdr:row>
      <xdr:rowOff>180093</xdr:rowOff>
    </xdr:to>
    <xdr:grpSp>
      <xdr:nvGrpSpPr>
        <xdr:cNvPr id="113" name="Grupo 112">
          <a:extLst>
            <a:ext uri="{FF2B5EF4-FFF2-40B4-BE49-F238E27FC236}">
              <a16:creationId xmlns:a16="http://schemas.microsoft.com/office/drawing/2014/main" id="{00000000-0008-0000-0A00-000071000000}"/>
            </a:ext>
          </a:extLst>
        </xdr:cNvPr>
        <xdr:cNvGrpSpPr/>
      </xdr:nvGrpSpPr>
      <xdr:grpSpPr>
        <a:xfrm>
          <a:off x="11802932" y="1898262"/>
          <a:ext cx="1151069" cy="377331"/>
          <a:chOff x="10981" y="1525835"/>
          <a:chExt cx="921013" cy="377331"/>
        </a:xfrm>
        <a:solidFill>
          <a:schemeClr val="accent6">
            <a:lumMod val="20000"/>
            <a:lumOff val="80000"/>
          </a:schemeClr>
        </a:solidFill>
      </xdr:grpSpPr>
      <xdr:sp macro="" textlink="">
        <xdr:nvSpPr>
          <xdr:cNvPr id="114" name="Arredondar Retângulo no Mesmo Canto Lateral 113">
            <a:extLst>
              <a:ext uri="{FF2B5EF4-FFF2-40B4-BE49-F238E27FC236}">
                <a16:creationId xmlns:a16="http://schemas.microsoft.com/office/drawing/2014/main" id="{00000000-0008-0000-0A00-000072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15" name="Retângulo 114">
            <a:hlinkClick xmlns:r="http://schemas.openxmlformats.org/officeDocument/2006/relationships" r:id="rId4"/>
            <a:extLst>
              <a:ext uri="{FF2B5EF4-FFF2-40B4-BE49-F238E27FC236}">
                <a16:creationId xmlns:a16="http://schemas.microsoft.com/office/drawing/2014/main" id="{00000000-0008-0000-0A00-000073000000}"/>
              </a:ext>
            </a:extLst>
          </xdr:cNvPr>
          <xdr:cNvSpPr/>
        </xdr:nvSpPr>
        <xdr:spPr>
          <a:xfrm>
            <a:off x="138748" y="1583823"/>
            <a:ext cx="598818"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Pesca</a:t>
            </a:r>
          </a:p>
        </xdr:txBody>
      </xdr:sp>
    </xdr:grpSp>
    <xdr:clientData/>
  </xdr:twoCellAnchor>
  <xdr:twoCellAnchor editAs="oneCell">
    <xdr:from>
      <xdr:col>10</xdr:col>
      <xdr:colOff>885826</xdr:colOff>
      <xdr:row>6</xdr:row>
      <xdr:rowOff>77153</xdr:rowOff>
    </xdr:from>
    <xdr:to>
      <xdr:col>11</xdr:col>
      <xdr:colOff>590551</xdr:colOff>
      <xdr:row>10</xdr:row>
      <xdr:rowOff>104446</xdr:rowOff>
    </xdr:to>
    <xdr:pic>
      <xdr:nvPicPr>
        <xdr:cNvPr id="116" name="Imagem 115">
          <a:extLst>
            <a:ext uri="{FF2B5EF4-FFF2-40B4-BE49-F238E27FC236}">
              <a16:creationId xmlns:a16="http://schemas.microsoft.com/office/drawing/2014/main" id="{00000000-0008-0000-0A00-00007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25301" y="1220153"/>
          <a:ext cx="885825" cy="789293"/>
        </a:xfrm>
        <a:prstGeom prst="ellipse">
          <a:avLst/>
        </a:prstGeom>
        <a:ln>
          <a:noFill/>
        </a:ln>
        <a:effectLst>
          <a:softEdge rad="112500"/>
        </a:effectLst>
      </xdr:spPr>
    </xdr:pic>
    <xdr:clientData/>
  </xdr:twoCellAnchor>
  <xdr:twoCellAnchor editAs="oneCell">
    <xdr:from>
      <xdr:col>9</xdr:col>
      <xdr:colOff>266702</xdr:colOff>
      <xdr:row>6</xdr:row>
      <xdr:rowOff>96202</xdr:rowOff>
    </xdr:from>
    <xdr:to>
      <xdr:col>10</xdr:col>
      <xdr:colOff>752476</xdr:colOff>
      <xdr:row>10</xdr:row>
      <xdr:rowOff>153542</xdr:rowOff>
    </xdr:to>
    <xdr:pic>
      <xdr:nvPicPr>
        <xdr:cNvPr id="117" name="Imagem 116">
          <a:extLst>
            <a:ext uri="{FF2B5EF4-FFF2-40B4-BE49-F238E27FC236}">
              <a16:creationId xmlns:a16="http://schemas.microsoft.com/office/drawing/2014/main" id="{00000000-0008-0000-0A00-00007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96577" y="1239202"/>
          <a:ext cx="1095374" cy="819340"/>
        </a:xfrm>
        <a:prstGeom prst="ellipse">
          <a:avLst/>
        </a:prstGeom>
        <a:ln>
          <a:noFill/>
        </a:ln>
        <a:effectLst>
          <a:softEdge rad="112500"/>
        </a:effectLst>
      </xdr:spPr>
    </xdr:pic>
    <xdr:clientData/>
  </xdr:twoCellAnchor>
  <xdr:twoCellAnchor editAs="oneCell">
    <xdr:from>
      <xdr:col>2</xdr:col>
      <xdr:colOff>1095376</xdr:colOff>
      <xdr:row>6</xdr:row>
      <xdr:rowOff>115252</xdr:rowOff>
    </xdr:from>
    <xdr:to>
      <xdr:col>2</xdr:col>
      <xdr:colOff>1895476</xdr:colOff>
      <xdr:row>10</xdr:row>
      <xdr:rowOff>95828</xdr:rowOff>
    </xdr:to>
    <xdr:pic>
      <xdr:nvPicPr>
        <xdr:cNvPr id="118" name="Imagem 117">
          <a:extLst>
            <a:ext uri="{FF2B5EF4-FFF2-40B4-BE49-F238E27FC236}">
              <a16:creationId xmlns:a16="http://schemas.microsoft.com/office/drawing/2014/main" id="{00000000-0008-0000-0A00-00007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390776" y="1258252"/>
          <a:ext cx="800100" cy="742576"/>
        </a:xfrm>
        <a:prstGeom prst="rect">
          <a:avLst/>
        </a:prstGeom>
        <a:ln>
          <a:noFill/>
        </a:ln>
        <a:effectLst>
          <a:softEdge rad="112500"/>
        </a:effectLst>
      </xdr:spPr>
    </xdr:pic>
    <xdr:clientData/>
  </xdr:twoCellAnchor>
  <xdr:twoCellAnchor editAs="oneCell">
    <xdr:from>
      <xdr:col>7</xdr:col>
      <xdr:colOff>19051</xdr:colOff>
      <xdr:row>6</xdr:row>
      <xdr:rowOff>162878</xdr:rowOff>
    </xdr:from>
    <xdr:to>
      <xdr:col>7</xdr:col>
      <xdr:colOff>933451</xdr:colOff>
      <xdr:row>10</xdr:row>
      <xdr:rowOff>101918</xdr:rowOff>
    </xdr:to>
    <xdr:pic>
      <xdr:nvPicPr>
        <xdr:cNvPr id="119" name="Imagem 118">
          <a:extLst>
            <a:ext uri="{FF2B5EF4-FFF2-40B4-BE49-F238E27FC236}">
              <a16:creationId xmlns:a16="http://schemas.microsoft.com/office/drawing/2014/main" id="{00000000-0008-0000-0A00-00007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429626" y="1305878"/>
          <a:ext cx="914400" cy="701040"/>
        </a:xfrm>
        <a:prstGeom prst="rect">
          <a:avLst/>
        </a:prstGeom>
        <a:ln>
          <a:noFill/>
        </a:ln>
        <a:effectLst>
          <a:softEdge rad="112500"/>
        </a:effectLst>
      </xdr:spPr>
    </xdr:pic>
    <xdr:clientData/>
  </xdr:twoCellAnchor>
  <xdr:twoCellAnchor editAs="oneCell">
    <xdr:from>
      <xdr:col>4</xdr:col>
      <xdr:colOff>485775</xdr:colOff>
      <xdr:row>6</xdr:row>
      <xdr:rowOff>124777</xdr:rowOff>
    </xdr:from>
    <xdr:to>
      <xdr:col>5</xdr:col>
      <xdr:colOff>654092</xdr:colOff>
      <xdr:row>10</xdr:row>
      <xdr:rowOff>67626</xdr:rowOff>
    </xdr:to>
    <xdr:pic>
      <xdr:nvPicPr>
        <xdr:cNvPr id="120" name="Imagem 119">
          <a:extLst>
            <a:ext uri="{FF2B5EF4-FFF2-40B4-BE49-F238E27FC236}">
              <a16:creationId xmlns:a16="http://schemas.microsoft.com/office/drawing/2014/main" id="{00000000-0008-0000-0A00-00007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867400" y="1267777"/>
          <a:ext cx="1177967" cy="704849"/>
        </a:xfrm>
        <a:prstGeom prst="ellipse">
          <a:avLst/>
        </a:prstGeom>
        <a:ln>
          <a:noFill/>
        </a:ln>
        <a:effectLst>
          <a:softEdge rad="112500"/>
        </a:effectLst>
      </xdr:spPr>
    </xdr:pic>
    <xdr:clientData/>
  </xdr:twoCellAnchor>
  <xdr:twoCellAnchor editAs="oneCell">
    <xdr:from>
      <xdr:col>2</xdr:col>
      <xdr:colOff>38101</xdr:colOff>
      <xdr:row>6</xdr:row>
      <xdr:rowOff>20002</xdr:rowOff>
    </xdr:from>
    <xdr:to>
      <xdr:col>2</xdr:col>
      <xdr:colOff>685801</xdr:colOff>
      <xdr:row>10</xdr:row>
      <xdr:rowOff>84378</xdr:rowOff>
    </xdr:to>
    <xdr:pic>
      <xdr:nvPicPr>
        <xdr:cNvPr id="121" name="Imagem 120">
          <a:extLst>
            <a:ext uri="{FF2B5EF4-FFF2-40B4-BE49-F238E27FC236}">
              <a16:creationId xmlns:a16="http://schemas.microsoft.com/office/drawing/2014/main" id="{00000000-0008-0000-0A00-000079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33501" y="1163002"/>
          <a:ext cx="647700" cy="826376"/>
        </a:xfrm>
        <a:prstGeom prst="rect">
          <a:avLst/>
        </a:prstGeom>
        <a:ln>
          <a:noFill/>
        </a:ln>
        <a:effectLst>
          <a:softEdge rad="112500"/>
        </a:effectLst>
      </xdr:spPr>
    </xdr:pic>
    <xdr:clientData/>
  </xdr:twoCellAnchor>
  <xdr:twoCellAnchor editAs="oneCell">
    <xdr:from>
      <xdr:col>3</xdr:col>
      <xdr:colOff>142876</xdr:colOff>
      <xdr:row>6</xdr:row>
      <xdr:rowOff>115253</xdr:rowOff>
    </xdr:from>
    <xdr:to>
      <xdr:col>3</xdr:col>
      <xdr:colOff>1190625</xdr:colOff>
      <xdr:row>10</xdr:row>
      <xdr:rowOff>123865</xdr:rowOff>
    </xdr:to>
    <xdr:pic>
      <xdr:nvPicPr>
        <xdr:cNvPr id="122" name="Imagem 121">
          <a:extLst>
            <a:ext uri="{FF2B5EF4-FFF2-40B4-BE49-F238E27FC236}">
              <a16:creationId xmlns:a16="http://schemas.microsoft.com/office/drawing/2014/main" id="{00000000-0008-0000-0A00-00007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09951" y="1258253"/>
          <a:ext cx="1047749" cy="770612"/>
        </a:xfrm>
        <a:prstGeom prst="rect">
          <a:avLst/>
        </a:prstGeom>
        <a:ln>
          <a:noFill/>
        </a:ln>
        <a:effectLst>
          <a:softEdge rad="112500"/>
        </a:effectLst>
      </xdr:spPr>
    </xdr:pic>
    <xdr:clientData/>
  </xdr:twoCellAnchor>
  <xdr:twoCellAnchor editAs="oneCell">
    <xdr:from>
      <xdr:col>5</xdr:col>
      <xdr:colOff>990601</xdr:colOff>
      <xdr:row>6</xdr:row>
      <xdr:rowOff>143827</xdr:rowOff>
    </xdr:from>
    <xdr:to>
      <xdr:col>6</xdr:col>
      <xdr:colOff>771526</xdr:colOff>
      <xdr:row>10</xdr:row>
      <xdr:rowOff>64245</xdr:rowOff>
    </xdr:to>
    <xdr:pic>
      <xdr:nvPicPr>
        <xdr:cNvPr id="123" name="Imagem 122">
          <a:extLst>
            <a:ext uri="{FF2B5EF4-FFF2-40B4-BE49-F238E27FC236}">
              <a16:creationId xmlns:a16="http://schemas.microsoft.com/office/drawing/2014/main" id="{00000000-0008-0000-0A00-00007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381876" y="1286827"/>
          <a:ext cx="790575" cy="682418"/>
        </a:xfrm>
        <a:prstGeom prst="rect">
          <a:avLst/>
        </a:prstGeom>
        <a:ln>
          <a:noFill/>
        </a:ln>
        <a:effectLst>
          <a:softEdge rad="112500"/>
        </a:effectLst>
      </xdr:spPr>
    </xdr:pic>
    <xdr:clientData/>
  </xdr:twoCellAnchor>
  <xdr:twoCellAnchor editAs="oneCell">
    <xdr:from>
      <xdr:col>3</xdr:col>
      <xdr:colOff>1514476</xdr:colOff>
      <xdr:row>6</xdr:row>
      <xdr:rowOff>105728</xdr:rowOff>
    </xdr:from>
    <xdr:to>
      <xdr:col>4</xdr:col>
      <xdr:colOff>180976</xdr:colOff>
      <xdr:row>11</xdr:row>
      <xdr:rowOff>4396</xdr:rowOff>
    </xdr:to>
    <xdr:pic>
      <xdr:nvPicPr>
        <xdr:cNvPr id="124" name="Imagem 123">
          <a:extLst>
            <a:ext uri="{FF2B5EF4-FFF2-40B4-BE49-F238E27FC236}">
              <a16:creationId xmlns:a16="http://schemas.microsoft.com/office/drawing/2014/main" id="{00000000-0008-0000-0A00-00007C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781551" y="1248728"/>
          <a:ext cx="781050" cy="851168"/>
        </a:xfrm>
        <a:prstGeom prst="rect">
          <a:avLst/>
        </a:prstGeom>
        <a:ln>
          <a:noFill/>
        </a:ln>
        <a:effectLst>
          <a:softEdge rad="112500"/>
        </a:effectLst>
      </xdr:spPr>
    </xdr:pic>
    <xdr:clientData/>
  </xdr:twoCellAnchor>
  <xdr:twoCellAnchor editAs="oneCell">
    <xdr:from>
      <xdr:col>8</xdr:col>
      <xdr:colOff>209551</xdr:colOff>
      <xdr:row>6</xdr:row>
      <xdr:rowOff>115253</xdr:rowOff>
    </xdr:from>
    <xdr:to>
      <xdr:col>9</xdr:col>
      <xdr:colOff>1</xdr:colOff>
      <xdr:row>10</xdr:row>
      <xdr:rowOff>90535</xdr:rowOff>
    </xdr:to>
    <xdr:pic>
      <xdr:nvPicPr>
        <xdr:cNvPr id="125" name="Imagem 124">
          <a:extLst>
            <a:ext uri="{FF2B5EF4-FFF2-40B4-BE49-F238E27FC236}">
              <a16:creationId xmlns:a16="http://schemas.microsoft.com/office/drawing/2014/main" id="{00000000-0008-0000-0A00-00007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629776" y="1258253"/>
          <a:ext cx="800100" cy="737282"/>
        </a:xfrm>
        <a:prstGeom prst="rect">
          <a:avLst/>
        </a:prstGeom>
        <a:ln>
          <a:noFill/>
        </a:ln>
        <a:effectLst>
          <a:softEdge rad="112500"/>
        </a:effectLst>
      </xdr:spPr>
    </xdr:pic>
    <xdr:clientData/>
  </xdr:twoCellAnchor>
  <xdr:twoCellAnchor editAs="oneCell">
    <xdr:from>
      <xdr:col>0</xdr:col>
      <xdr:colOff>0</xdr:colOff>
      <xdr:row>0</xdr:row>
      <xdr:rowOff>951</xdr:rowOff>
    </xdr:from>
    <xdr:to>
      <xdr:col>12</xdr:col>
      <xdr:colOff>76201</xdr:colOff>
      <xdr:row>5</xdr:row>
      <xdr:rowOff>172402</xdr:rowOff>
    </xdr:to>
    <xdr:pic>
      <xdr:nvPicPr>
        <xdr:cNvPr id="126" name="Imagem 125">
          <a:extLst>
            <a:ext uri="{FF2B5EF4-FFF2-40B4-BE49-F238E27FC236}">
              <a16:creationId xmlns:a16="http://schemas.microsoft.com/office/drawing/2014/main" id="{00000000-0008-0000-0A00-00007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951"/>
          <a:ext cx="13935076" cy="1123951"/>
        </a:xfrm>
        <a:prstGeom prst="rect">
          <a:avLst/>
        </a:prstGeom>
      </xdr:spPr>
    </xdr:pic>
    <xdr:clientData/>
  </xdr:twoCellAnchor>
  <xdr:oneCellAnchor>
    <xdr:from>
      <xdr:col>11</xdr:col>
      <xdr:colOff>1061689</xdr:colOff>
      <xdr:row>6</xdr:row>
      <xdr:rowOff>51250</xdr:rowOff>
    </xdr:from>
    <xdr:ext cx="505523" cy="937629"/>
    <xdr:sp macro="" textlink="">
      <xdr:nvSpPr>
        <xdr:cNvPr id="130" name="Retângulo 129">
          <a:extLst>
            <a:ext uri="{FF2B5EF4-FFF2-40B4-BE49-F238E27FC236}">
              <a16:creationId xmlns:a16="http://schemas.microsoft.com/office/drawing/2014/main" id="{00000000-0008-0000-0A00-000082000000}"/>
            </a:ext>
          </a:extLst>
        </xdr:cNvPr>
        <xdr:cNvSpPr/>
      </xdr:nvSpPr>
      <xdr:spPr>
        <a:xfrm>
          <a:off x="13282264" y="1194250"/>
          <a:ext cx="505523" cy="937629"/>
        </a:xfrm>
        <a:prstGeom prst="rect">
          <a:avLst/>
        </a:prstGeom>
        <a:noFill/>
      </xdr:spPr>
      <xdr:txBody>
        <a:bodyPr wrap="none" lIns="91440" tIns="45720" rIns="91440" bIns="45720">
          <a:spAutoFit/>
        </a:bodyPr>
        <a:lstStyle/>
        <a:p>
          <a:pPr algn="ctr"/>
          <a:r>
            <a:rPr lang="pt-BR" sz="5400" b="1" cap="none" spc="0">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a:t>
          </a:r>
        </a:p>
      </xdr:txBody>
    </xdr:sp>
    <xdr:clientData/>
  </xdr:oneCellAnchor>
  <xdr:twoCellAnchor>
    <xdr:from>
      <xdr:col>3</xdr:col>
      <xdr:colOff>1276352</xdr:colOff>
      <xdr:row>9</xdr:row>
      <xdr:rowOff>183762</xdr:rowOff>
    </xdr:from>
    <xdr:to>
      <xdr:col>4</xdr:col>
      <xdr:colOff>284296</xdr:colOff>
      <xdr:row>11</xdr:row>
      <xdr:rowOff>180093</xdr:rowOff>
    </xdr:to>
    <xdr:grpSp>
      <xdr:nvGrpSpPr>
        <xdr:cNvPr id="131" name="Grupo 130">
          <a:extLst>
            <a:ext uri="{FF2B5EF4-FFF2-40B4-BE49-F238E27FC236}">
              <a16:creationId xmlns:a16="http://schemas.microsoft.com/office/drawing/2014/main" id="{00000000-0008-0000-0A00-000083000000}"/>
            </a:ext>
          </a:extLst>
        </xdr:cNvPr>
        <xdr:cNvGrpSpPr/>
      </xdr:nvGrpSpPr>
      <xdr:grpSpPr>
        <a:xfrm>
          <a:off x="4543427" y="1898262"/>
          <a:ext cx="1122494" cy="377331"/>
          <a:chOff x="10981" y="1525835"/>
          <a:chExt cx="921013" cy="377331"/>
        </a:xfrm>
        <a:solidFill>
          <a:schemeClr val="bg1">
            <a:lumMod val="85000"/>
          </a:schemeClr>
        </a:solidFill>
      </xdr:grpSpPr>
      <xdr:sp macro="" textlink="">
        <xdr:nvSpPr>
          <xdr:cNvPr id="132" name="Arredondar Retângulo no Mesmo Canto Lateral 131">
            <a:extLst>
              <a:ext uri="{FF2B5EF4-FFF2-40B4-BE49-F238E27FC236}">
                <a16:creationId xmlns:a16="http://schemas.microsoft.com/office/drawing/2014/main" id="{00000000-0008-0000-0A00-000084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33" name="Retângulo 132">
            <a:hlinkClick xmlns:r="http://schemas.openxmlformats.org/officeDocument/2006/relationships" r:id="rId16"/>
            <a:extLst>
              <a:ext uri="{FF2B5EF4-FFF2-40B4-BE49-F238E27FC236}">
                <a16:creationId xmlns:a16="http://schemas.microsoft.com/office/drawing/2014/main" id="{00000000-0008-0000-0A00-000085000000}"/>
              </a:ext>
            </a:extLst>
          </xdr:cNvPr>
          <xdr:cNvSpPr/>
        </xdr:nvSpPr>
        <xdr:spPr>
          <a:xfrm>
            <a:off x="31972" y="1583823"/>
            <a:ext cx="831411"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Construção</a:t>
            </a:r>
          </a:p>
        </xdr:txBody>
      </xdr:sp>
    </xdr:grpSp>
    <xdr:clientData/>
  </xdr:twoCellAnchor>
  <xdr:twoCellAnchor>
    <xdr:from>
      <xdr:col>4</xdr:col>
      <xdr:colOff>298293</xdr:colOff>
      <xdr:row>9</xdr:row>
      <xdr:rowOff>183762</xdr:rowOff>
    </xdr:from>
    <xdr:to>
      <xdr:col>5</xdr:col>
      <xdr:colOff>846055</xdr:colOff>
      <xdr:row>11</xdr:row>
      <xdr:rowOff>180093</xdr:rowOff>
    </xdr:to>
    <xdr:grpSp>
      <xdr:nvGrpSpPr>
        <xdr:cNvPr id="134" name="Grupo 133">
          <a:extLst>
            <a:ext uri="{FF2B5EF4-FFF2-40B4-BE49-F238E27FC236}">
              <a16:creationId xmlns:a16="http://schemas.microsoft.com/office/drawing/2014/main" id="{00000000-0008-0000-0A00-000086000000}"/>
            </a:ext>
          </a:extLst>
        </xdr:cNvPr>
        <xdr:cNvGrpSpPr/>
      </xdr:nvGrpSpPr>
      <xdr:grpSpPr>
        <a:xfrm>
          <a:off x="5679918" y="1898262"/>
          <a:ext cx="1557412" cy="377331"/>
          <a:chOff x="10981" y="1525835"/>
          <a:chExt cx="921013" cy="377331"/>
        </a:xfrm>
        <a:solidFill>
          <a:schemeClr val="bg1">
            <a:lumMod val="85000"/>
          </a:schemeClr>
        </a:solidFill>
      </xdr:grpSpPr>
      <xdr:sp macro="" textlink="">
        <xdr:nvSpPr>
          <xdr:cNvPr id="135" name="Arredondar Retângulo no Mesmo Canto Lateral 134">
            <a:extLst>
              <a:ext uri="{FF2B5EF4-FFF2-40B4-BE49-F238E27FC236}">
                <a16:creationId xmlns:a16="http://schemas.microsoft.com/office/drawing/2014/main" id="{00000000-0008-0000-0A00-000087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36" name="Retângulo 135">
            <a:hlinkClick xmlns:r="http://schemas.openxmlformats.org/officeDocument/2006/relationships" r:id="rId17"/>
            <a:extLst>
              <a:ext uri="{FF2B5EF4-FFF2-40B4-BE49-F238E27FC236}">
                <a16:creationId xmlns:a16="http://schemas.microsoft.com/office/drawing/2014/main" id="{00000000-0008-0000-0A00-000088000000}"/>
              </a:ext>
            </a:extLst>
          </xdr:cNvPr>
          <xdr:cNvSpPr/>
        </xdr:nvSpPr>
        <xdr:spPr>
          <a:xfrm>
            <a:off x="74539" y="1583823"/>
            <a:ext cx="815044" cy="311496"/>
          </a:xfrm>
          <a:prstGeom prst="rect">
            <a:avLst/>
          </a:prstGeom>
          <a:grpFill/>
        </xdr:spPr>
        <xdr:txBody>
          <a:bodyPr wrap="squar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Embarcação</a:t>
            </a:r>
          </a:p>
        </xdr:txBody>
      </xdr:sp>
    </xdr:grpSp>
    <xdr:clientData/>
  </xdr:twoCellAnchor>
  <xdr:twoCellAnchor>
    <xdr:from>
      <xdr:col>9</xdr:col>
      <xdr:colOff>220532</xdr:colOff>
      <xdr:row>9</xdr:row>
      <xdr:rowOff>183762</xdr:rowOff>
    </xdr:from>
    <xdr:to>
      <xdr:col>10</xdr:col>
      <xdr:colOff>752476</xdr:colOff>
      <xdr:row>11</xdr:row>
      <xdr:rowOff>180093</xdr:rowOff>
    </xdr:to>
    <xdr:grpSp>
      <xdr:nvGrpSpPr>
        <xdr:cNvPr id="137" name="Grupo 136">
          <a:extLst>
            <a:ext uri="{FF2B5EF4-FFF2-40B4-BE49-F238E27FC236}">
              <a16:creationId xmlns:a16="http://schemas.microsoft.com/office/drawing/2014/main" id="{00000000-0008-0000-0A00-000089000000}"/>
            </a:ext>
          </a:extLst>
        </xdr:cNvPr>
        <xdr:cNvGrpSpPr/>
      </xdr:nvGrpSpPr>
      <xdr:grpSpPr>
        <a:xfrm>
          <a:off x="10650407" y="1898262"/>
          <a:ext cx="1141544" cy="377331"/>
          <a:chOff x="10981" y="1525835"/>
          <a:chExt cx="921013" cy="377331"/>
        </a:xfrm>
        <a:solidFill>
          <a:schemeClr val="bg1">
            <a:lumMod val="85000"/>
          </a:schemeClr>
        </a:solidFill>
      </xdr:grpSpPr>
      <xdr:sp macro="" textlink="">
        <xdr:nvSpPr>
          <xdr:cNvPr id="138" name="Arredondar Retângulo no Mesmo Canto Lateral 137">
            <a:extLst>
              <a:ext uri="{FF2B5EF4-FFF2-40B4-BE49-F238E27FC236}">
                <a16:creationId xmlns:a16="http://schemas.microsoft.com/office/drawing/2014/main" id="{00000000-0008-0000-0A00-00008A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39" name="Retângulo 138">
            <a:hlinkClick xmlns:r="http://schemas.openxmlformats.org/officeDocument/2006/relationships" r:id="rId18"/>
            <a:extLst>
              <a:ext uri="{FF2B5EF4-FFF2-40B4-BE49-F238E27FC236}">
                <a16:creationId xmlns:a16="http://schemas.microsoft.com/office/drawing/2014/main" id="{00000000-0008-0000-0A00-00008B000000}"/>
              </a:ext>
            </a:extLst>
          </xdr:cNvPr>
          <xdr:cNvSpPr/>
        </xdr:nvSpPr>
        <xdr:spPr>
          <a:xfrm>
            <a:off x="32730" y="1583823"/>
            <a:ext cx="829900"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Motosserra</a:t>
            </a:r>
          </a:p>
        </xdr:txBody>
      </xdr:sp>
    </xdr:grpSp>
    <xdr:clientData/>
  </xdr:twoCellAnchor>
  <xdr:twoCellAnchor>
    <xdr:from>
      <xdr:col>8</xdr:col>
      <xdr:colOff>49082</xdr:colOff>
      <xdr:row>9</xdr:row>
      <xdr:rowOff>183762</xdr:rowOff>
    </xdr:from>
    <xdr:to>
      <xdr:col>9</xdr:col>
      <xdr:colOff>209552</xdr:colOff>
      <xdr:row>11</xdr:row>
      <xdr:rowOff>180093</xdr:rowOff>
    </xdr:to>
    <xdr:grpSp>
      <xdr:nvGrpSpPr>
        <xdr:cNvPr id="140" name="Grupo 139">
          <a:extLst>
            <a:ext uri="{FF2B5EF4-FFF2-40B4-BE49-F238E27FC236}">
              <a16:creationId xmlns:a16="http://schemas.microsoft.com/office/drawing/2014/main" id="{00000000-0008-0000-0A00-00008C000000}"/>
            </a:ext>
          </a:extLst>
        </xdr:cNvPr>
        <xdr:cNvGrpSpPr/>
      </xdr:nvGrpSpPr>
      <xdr:grpSpPr>
        <a:xfrm>
          <a:off x="9469307" y="1898262"/>
          <a:ext cx="1170120" cy="377331"/>
          <a:chOff x="18539" y="1525835"/>
          <a:chExt cx="921013" cy="377331"/>
        </a:xfrm>
        <a:solidFill>
          <a:schemeClr val="bg1">
            <a:lumMod val="85000"/>
          </a:schemeClr>
        </a:solidFill>
      </xdr:grpSpPr>
      <xdr:sp macro="" textlink="">
        <xdr:nvSpPr>
          <xdr:cNvPr id="141" name="Arredondar Retângulo no Mesmo Canto Lateral 140">
            <a:extLst>
              <a:ext uri="{FF2B5EF4-FFF2-40B4-BE49-F238E27FC236}">
                <a16:creationId xmlns:a16="http://schemas.microsoft.com/office/drawing/2014/main" id="{00000000-0008-0000-0A00-00008D000000}"/>
              </a:ext>
            </a:extLst>
          </xdr:cNvPr>
          <xdr:cNvSpPr/>
        </xdr:nvSpPr>
        <xdr:spPr>
          <a:xfrm rot="10800000">
            <a:off x="18539"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42" name="Retângulo 141">
            <a:hlinkClick xmlns:r="http://schemas.openxmlformats.org/officeDocument/2006/relationships" r:id="rId19"/>
            <a:extLst>
              <a:ext uri="{FF2B5EF4-FFF2-40B4-BE49-F238E27FC236}">
                <a16:creationId xmlns:a16="http://schemas.microsoft.com/office/drawing/2014/main" id="{00000000-0008-0000-0A00-00008E000000}"/>
              </a:ext>
            </a:extLst>
          </xdr:cNvPr>
          <xdr:cNvSpPr/>
        </xdr:nvSpPr>
        <xdr:spPr>
          <a:xfrm>
            <a:off x="121736" y="1583823"/>
            <a:ext cx="651888"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a:t>
            </a:r>
            <a:r>
              <a:rPr lang="pt-BR" sz="1400" b="0" cap="none" spc="0" baseline="0">
                <a:ln w="0"/>
                <a:solidFill>
                  <a:schemeClr val="accent6">
                    <a:lumMod val="50000"/>
                  </a:schemeClr>
                </a:solidFill>
                <a:effectLst>
                  <a:outerShdw blurRad="38100" dist="19050" dir="2700000" algn="tl" rotWithShape="0">
                    <a:schemeClr val="dk1">
                      <a:alpha val="40000"/>
                    </a:schemeClr>
                  </a:outerShdw>
                </a:effectLst>
              </a:rPr>
              <a:t> </a:t>
            </a:r>
            <a:r>
              <a:rPr lang="pt-BR" sz="1400" b="0" cap="none" spc="0">
                <a:ln w="0"/>
                <a:solidFill>
                  <a:schemeClr val="accent6">
                    <a:lumMod val="50000"/>
                  </a:schemeClr>
                </a:solidFill>
                <a:effectLst>
                  <a:outerShdw blurRad="38100" dist="19050" dir="2700000" algn="tl" rotWithShape="0">
                    <a:schemeClr val="dk1">
                      <a:alpha val="40000"/>
                    </a:schemeClr>
                  </a:outerShdw>
                </a:effectLst>
              </a:rPr>
              <a:t>Diversos</a:t>
            </a:r>
          </a:p>
        </xdr:txBody>
      </xdr:sp>
    </xdr:grpSp>
    <xdr:clientData/>
  </xdr:twoCellAnchor>
  <xdr:twoCellAnchor>
    <xdr:from>
      <xdr:col>0</xdr:col>
      <xdr:colOff>1</xdr:colOff>
      <xdr:row>9</xdr:row>
      <xdr:rowOff>181927</xdr:rowOff>
    </xdr:from>
    <xdr:to>
      <xdr:col>1</xdr:col>
      <xdr:colOff>503370</xdr:colOff>
      <xdr:row>11</xdr:row>
      <xdr:rowOff>178258</xdr:rowOff>
    </xdr:to>
    <xdr:grpSp>
      <xdr:nvGrpSpPr>
        <xdr:cNvPr id="143" name="Grupo 142">
          <a:extLst>
            <a:ext uri="{FF2B5EF4-FFF2-40B4-BE49-F238E27FC236}">
              <a16:creationId xmlns:a16="http://schemas.microsoft.com/office/drawing/2014/main" id="{00000000-0008-0000-0A00-00008F000000}"/>
            </a:ext>
          </a:extLst>
        </xdr:cNvPr>
        <xdr:cNvGrpSpPr/>
      </xdr:nvGrpSpPr>
      <xdr:grpSpPr>
        <a:xfrm>
          <a:off x="1" y="1896427"/>
          <a:ext cx="1112969" cy="377331"/>
          <a:chOff x="10981" y="1525835"/>
          <a:chExt cx="921013" cy="377331"/>
        </a:xfrm>
        <a:solidFill>
          <a:schemeClr val="bg1">
            <a:lumMod val="85000"/>
          </a:schemeClr>
        </a:solidFill>
      </xdr:grpSpPr>
      <xdr:sp macro="" textlink="">
        <xdr:nvSpPr>
          <xdr:cNvPr id="144" name="Arredondar Retângulo no Mesmo Canto Lateral 143">
            <a:extLst>
              <a:ext uri="{FF2B5EF4-FFF2-40B4-BE49-F238E27FC236}">
                <a16:creationId xmlns:a16="http://schemas.microsoft.com/office/drawing/2014/main" id="{00000000-0008-0000-0A00-000090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45" name="Retângulo 144">
            <a:hlinkClick xmlns:r="http://schemas.openxmlformats.org/officeDocument/2006/relationships" r:id="rId20"/>
            <a:extLst>
              <a:ext uri="{FF2B5EF4-FFF2-40B4-BE49-F238E27FC236}">
                <a16:creationId xmlns:a16="http://schemas.microsoft.com/office/drawing/2014/main" id="{00000000-0008-0000-0A00-000091000000}"/>
              </a:ext>
            </a:extLst>
          </xdr:cNvPr>
          <xdr:cNvSpPr/>
        </xdr:nvSpPr>
        <xdr:spPr>
          <a:xfrm>
            <a:off x="208826" y="1583823"/>
            <a:ext cx="477710"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Início</a:t>
            </a:r>
          </a:p>
        </xdr:txBody>
      </xdr:sp>
    </xdr:grpSp>
    <xdr:clientData/>
  </xdr:twoCellAnchor>
  <xdr:twoCellAnchor editAs="oneCell">
    <xdr:from>
      <xdr:col>1</xdr:col>
      <xdr:colOff>514351</xdr:colOff>
      <xdr:row>9</xdr:row>
      <xdr:rowOff>181927</xdr:rowOff>
    </xdr:from>
    <xdr:to>
      <xdr:col>2</xdr:col>
      <xdr:colOff>944216</xdr:colOff>
      <xdr:row>12</xdr:row>
      <xdr:rowOff>67667</xdr:rowOff>
    </xdr:to>
    <xdr:pic>
      <xdr:nvPicPr>
        <xdr:cNvPr id="148" name="Imagem 147">
          <a:hlinkClick xmlns:r="http://schemas.openxmlformats.org/officeDocument/2006/relationships" r:id="rId21"/>
          <a:extLst>
            <a:ext uri="{FF2B5EF4-FFF2-40B4-BE49-F238E27FC236}">
              <a16:creationId xmlns:a16="http://schemas.microsoft.com/office/drawing/2014/main" id="{00000000-0008-0000-0A00-000094000000}"/>
            </a:ext>
          </a:extLst>
        </xdr:cNvPr>
        <xdr:cNvPicPr>
          <a:picLocks noChangeAspect="1"/>
        </xdr:cNvPicPr>
      </xdr:nvPicPr>
      <xdr:blipFill>
        <a:blip xmlns:r="http://schemas.openxmlformats.org/officeDocument/2006/relationships" r:embed="rId22"/>
        <a:stretch>
          <a:fillRect/>
        </a:stretch>
      </xdr:blipFill>
      <xdr:spPr>
        <a:xfrm>
          <a:off x="1123951" y="1896427"/>
          <a:ext cx="1115665" cy="457240"/>
        </a:xfrm>
        <a:prstGeom prst="rect">
          <a:avLst/>
        </a:prstGeom>
      </xdr:spPr>
    </xdr:pic>
    <xdr:clientData/>
  </xdr:twoCellAnchor>
  <xdr:twoCellAnchor editAs="oneCell">
    <xdr:from>
      <xdr:col>0</xdr:col>
      <xdr:colOff>152402</xdr:colOff>
      <xdr:row>6</xdr:row>
      <xdr:rowOff>10478</xdr:rowOff>
    </xdr:from>
    <xdr:to>
      <xdr:col>1</xdr:col>
      <xdr:colOff>361952</xdr:colOff>
      <xdr:row>10</xdr:row>
      <xdr:rowOff>67628</xdr:rowOff>
    </xdr:to>
    <xdr:pic>
      <xdr:nvPicPr>
        <xdr:cNvPr id="149" name="Imagem 148">
          <a:extLst>
            <a:ext uri="{FF2B5EF4-FFF2-40B4-BE49-F238E27FC236}">
              <a16:creationId xmlns:a16="http://schemas.microsoft.com/office/drawing/2014/main" id="{00000000-0008-0000-0A00-00009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52402" y="1153478"/>
          <a:ext cx="819150" cy="819150"/>
        </a:xfrm>
        <a:prstGeom prst="ellipse">
          <a:avLst/>
        </a:prstGeom>
        <a:ln>
          <a:noFill/>
        </a:ln>
        <a:effectLst>
          <a:softEdge rad="112500"/>
        </a:effectLst>
      </xdr:spPr>
    </xdr:pic>
    <xdr:clientData/>
  </xdr:twoCellAnchor>
  <xdr:twoCellAnchor editAs="oneCell">
    <xdr:from>
      <xdr:col>30</xdr:col>
      <xdr:colOff>431359</xdr:colOff>
      <xdr:row>5</xdr:row>
      <xdr:rowOff>183709</xdr:rowOff>
    </xdr:from>
    <xdr:to>
      <xdr:col>31</xdr:col>
      <xdr:colOff>692591</xdr:colOff>
      <xdr:row>11</xdr:row>
      <xdr:rowOff>178241</xdr:rowOff>
    </xdr:to>
    <xdr:pic>
      <xdr:nvPicPr>
        <xdr:cNvPr id="4" name="Imagem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2092459" y="1136209"/>
          <a:ext cx="1137532" cy="1137532"/>
        </a:xfrm>
        <a:prstGeom prst="rect">
          <a:avLst/>
        </a:prstGeom>
      </xdr:spPr>
    </xdr:pic>
    <xdr:clientData/>
  </xdr:twoCellAnchor>
  <xdr:twoCellAnchor editAs="oneCell">
    <xdr:from>
      <xdr:col>39</xdr:col>
      <xdr:colOff>1171205</xdr:colOff>
      <xdr:row>5</xdr:row>
      <xdr:rowOff>90440</xdr:rowOff>
    </xdr:from>
    <xdr:to>
      <xdr:col>41</xdr:col>
      <xdr:colOff>752846</xdr:colOff>
      <xdr:row>13</xdr:row>
      <xdr:rowOff>108793</xdr:rowOff>
    </xdr:to>
    <xdr:pic>
      <xdr:nvPicPr>
        <xdr:cNvPr id="7" name="Imagem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1366705" y="1042940"/>
          <a:ext cx="2648691" cy="1542353"/>
        </a:xfrm>
        <a:prstGeom prst="rect">
          <a:avLst/>
        </a:prstGeom>
      </xdr:spPr>
    </xdr:pic>
    <xdr:clientData/>
  </xdr:twoCellAnchor>
  <xdr:twoCellAnchor>
    <xdr:from>
      <xdr:col>11</xdr:col>
      <xdr:colOff>742950</xdr:colOff>
      <xdr:row>9</xdr:row>
      <xdr:rowOff>180975</xdr:rowOff>
    </xdr:from>
    <xdr:to>
      <xdr:col>12</xdr:col>
      <xdr:colOff>217619</xdr:colOff>
      <xdr:row>11</xdr:row>
      <xdr:rowOff>177306</xdr:rowOff>
    </xdr:to>
    <xdr:grpSp>
      <xdr:nvGrpSpPr>
        <xdr:cNvPr id="52" name="Grupo 51">
          <a:extLst>
            <a:ext uri="{FF2B5EF4-FFF2-40B4-BE49-F238E27FC236}">
              <a16:creationId xmlns:a16="http://schemas.microsoft.com/office/drawing/2014/main" id="{00000000-0008-0000-0A00-000034000000}"/>
            </a:ext>
          </a:extLst>
        </xdr:cNvPr>
        <xdr:cNvGrpSpPr/>
      </xdr:nvGrpSpPr>
      <xdr:grpSpPr>
        <a:xfrm>
          <a:off x="12963525" y="1895475"/>
          <a:ext cx="1112969" cy="377331"/>
          <a:chOff x="10981" y="1525835"/>
          <a:chExt cx="921013" cy="377331"/>
        </a:xfrm>
        <a:solidFill>
          <a:schemeClr val="bg1">
            <a:lumMod val="85000"/>
          </a:schemeClr>
        </a:solidFill>
      </xdr:grpSpPr>
      <xdr:sp macro="" textlink="">
        <xdr:nvSpPr>
          <xdr:cNvPr id="53" name="Arredondar Retângulo no Mesmo Canto Lateral 52">
            <a:extLst>
              <a:ext uri="{FF2B5EF4-FFF2-40B4-BE49-F238E27FC236}">
                <a16:creationId xmlns:a16="http://schemas.microsoft.com/office/drawing/2014/main" id="{00000000-0008-0000-0A00-000035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54" name="Retângulo 53">
            <a:hlinkClick xmlns:r="http://schemas.openxmlformats.org/officeDocument/2006/relationships" r:id="rId26"/>
            <a:extLst>
              <a:ext uri="{FF2B5EF4-FFF2-40B4-BE49-F238E27FC236}">
                <a16:creationId xmlns:a16="http://schemas.microsoft.com/office/drawing/2014/main" id="{00000000-0008-0000-0A00-000036000000}"/>
              </a:ext>
            </a:extLst>
          </xdr:cNvPr>
          <xdr:cNvSpPr/>
        </xdr:nvSpPr>
        <xdr:spPr>
          <a:xfrm>
            <a:off x="53678" y="1583823"/>
            <a:ext cx="768964"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Legislação</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0</xdr:rowOff>
    </xdr:from>
    <xdr:to>
      <xdr:col>23</xdr:col>
      <xdr:colOff>238126</xdr:colOff>
      <xdr:row>9</xdr:row>
      <xdr:rowOff>181927</xdr:rowOff>
    </xdr:to>
    <xdr:sp macro="" textlink="">
      <xdr:nvSpPr>
        <xdr:cNvPr id="2" name="Retângulo 1">
          <a:extLst>
            <a:ext uri="{FF2B5EF4-FFF2-40B4-BE49-F238E27FC236}">
              <a16:creationId xmlns:a16="http://schemas.microsoft.com/office/drawing/2014/main" id="{00000000-0008-0000-0B00-000002000000}"/>
            </a:ext>
          </a:extLst>
        </xdr:cNvPr>
        <xdr:cNvSpPr/>
      </xdr:nvSpPr>
      <xdr:spPr>
        <a:xfrm>
          <a:off x="1" y="0"/>
          <a:ext cx="14258925" cy="1896427"/>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clientData/>
  </xdr:twoCellAnchor>
  <xdr:twoCellAnchor>
    <xdr:from>
      <xdr:col>3</xdr:col>
      <xdr:colOff>419101</xdr:colOff>
      <xdr:row>9</xdr:row>
      <xdr:rowOff>183762</xdr:rowOff>
    </xdr:from>
    <xdr:to>
      <xdr:col>5</xdr:col>
      <xdr:colOff>350970</xdr:colOff>
      <xdr:row>11</xdr:row>
      <xdr:rowOff>180093</xdr:rowOff>
    </xdr:to>
    <xdr:grpSp>
      <xdr:nvGrpSpPr>
        <xdr:cNvPr id="3" name="Grupo 2">
          <a:extLst>
            <a:ext uri="{FF2B5EF4-FFF2-40B4-BE49-F238E27FC236}">
              <a16:creationId xmlns:a16="http://schemas.microsoft.com/office/drawing/2014/main" id="{00000000-0008-0000-0B00-000003000000}"/>
            </a:ext>
          </a:extLst>
        </xdr:cNvPr>
        <xdr:cNvGrpSpPr/>
      </xdr:nvGrpSpPr>
      <xdr:grpSpPr>
        <a:xfrm>
          <a:off x="2247901" y="1898262"/>
          <a:ext cx="1151069" cy="377331"/>
          <a:chOff x="10981" y="1525835"/>
          <a:chExt cx="921013" cy="377331"/>
        </a:xfrm>
        <a:solidFill>
          <a:schemeClr val="bg1">
            <a:lumMod val="85000"/>
          </a:schemeClr>
        </a:solidFill>
      </xdr:grpSpPr>
      <xdr:sp macro="" textlink="">
        <xdr:nvSpPr>
          <xdr:cNvPr id="4" name="Arredondar Retângulo no Mesmo Canto Lateral 3">
            <a:extLst>
              <a:ext uri="{FF2B5EF4-FFF2-40B4-BE49-F238E27FC236}">
                <a16:creationId xmlns:a16="http://schemas.microsoft.com/office/drawing/2014/main" id="{00000000-0008-0000-0B00-000004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B00-000005000000}"/>
              </a:ext>
            </a:extLst>
          </xdr:cNvPr>
          <xdr:cNvSpPr/>
        </xdr:nvSpPr>
        <xdr:spPr>
          <a:xfrm>
            <a:off x="183533" y="1583823"/>
            <a:ext cx="528286"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Caça</a:t>
            </a:r>
          </a:p>
        </xdr:txBody>
      </xdr:sp>
    </xdr:grpSp>
    <xdr:clientData/>
  </xdr:twoCellAnchor>
  <xdr:twoCellAnchor>
    <xdr:from>
      <xdr:col>5</xdr:col>
      <xdr:colOff>361952</xdr:colOff>
      <xdr:row>9</xdr:row>
      <xdr:rowOff>183762</xdr:rowOff>
    </xdr:from>
    <xdr:to>
      <xdr:col>7</xdr:col>
      <xdr:colOff>265246</xdr:colOff>
      <xdr:row>11</xdr:row>
      <xdr:rowOff>180093</xdr:rowOff>
    </xdr:to>
    <xdr:grpSp>
      <xdr:nvGrpSpPr>
        <xdr:cNvPr id="6" name="Grupo 5">
          <a:extLst>
            <a:ext uri="{FF2B5EF4-FFF2-40B4-BE49-F238E27FC236}">
              <a16:creationId xmlns:a16="http://schemas.microsoft.com/office/drawing/2014/main" id="{00000000-0008-0000-0B00-000006000000}"/>
            </a:ext>
          </a:extLst>
        </xdr:cNvPr>
        <xdr:cNvGrpSpPr/>
      </xdr:nvGrpSpPr>
      <xdr:grpSpPr>
        <a:xfrm>
          <a:off x="3409952" y="1898262"/>
          <a:ext cx="1122494" cy="377331"/>
          <a:chOff x="10981" y="1525835"/>
          <a:chExt cx="921013" cy="377331"/>
        </a:xfrm>
        <a:solidFill>
          <a:schemeClr val="bg1">
            <a:lumMod val="85000"/>
          </a:schemeClr>
        </a:solidFill>
      </xdr:grpSpPr>
      <xdr:sp macro="" textlink="">
        <xdr:nvSpPr>
          <xdr:cNvPr id="7" name="Arredondar Retângulo no Mesmo Canto Lateral 6">
            <a:extLst>
              <a:ext uri="{FF2B5EF4-FFF2-40B4-BE49-F238E27FC236}">
                <a16:creationId xmlns:a16="http://schemas.microsoft.com/office/drawing/2014/main" id="{00000000-0008-0000-0B00-000007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B00-000008000000}"/>
              </a:ext>
            </a:extLst>
          </xdr:cNvPr>
          <xdr:cNvSpPr/>
        </xdr:nvSpPr>
        <xdr:spPr>
          <a:xfrm>
            <a:off x="102292" y="1583823"/>
            <a:ext cx="690767"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Carvão</a:t>
            </a:r>
          </a:p>
        </xdr:txBody>
      </xdr:sp>
    </xdr:grpSp>
    <xdr:clientData/>
  </xdr:twoCellAnchor>
  <xdr:twoCellAnchor>
    <xdr:from>
      <xdr:col>11</xdr:col>
      <xdr:colOff>545907</xdr:colOff>
      <xdr:row>9</xdr:row>
      <xdr:rowOff>183762</xdr:rowOff>
    </xdr:from>
    <xdr:to>
      <xdr:col>13</xdr:col>
      <xdr:colOff>361950</xdr:colOff>
      <xdr:row>11</xdr:row>
      <xdr:rowOff>180093</xdr:rowOff>
    </xdr:to>
    <xdr:grpSp>
      <xdr:nvGrpSpPr>
        <xdr:cNvPr id="9" name="Grupo 8">
          <a:extLst>
            <a:ext uri="{FF2B5EF4-FFF2-40B4-BE49-F238E27FC236}">
              <a16:creationId xmlns:a16="http://schemas.microsoft.com/office/drawing/2014/main" id="{00000000-0008-0000-0B00-000009000000}"/>
            </a:ext>
          </a:extLst>
        </xdr:cNvPr>
        <xdr:cNvGrpSpPr/>
      </xdr:nvGrpSpPr>
      <xdr:grpSpPr>
        <a:xfrm>
          <a:off x="7251507" y="1898262"/>
          <a:ext cx="1035243" cy="377331"/>
          <a:chOff x="10981" y="1525835"/>
          <a:chExt cx="921013" cy="377331"/>
        </a:xfrm>
        <a:solidFill>
          <a:schemeClr val="bg1">
            <a:lumMod val="85000"/>
          </a:schemeClr>
        </a:solidFill>
      </xdr:grpSpPr>
      <xdr:sp macro="" textlink="">
        <xdr:nvSpPr>
          <xdr:cNvPr id="10" name="Arredondar Retângulo no Mesmo Canto Lateral 9">
            <a:extLst>
              <a:ext uri="{FF2B5EF4-FFF2-40B4-BE49-F238E27FC236}">
                <a16:creationId xmlns:a16="http://schemas.microsoft.com/office/drawing/2014/main" id="{00000000-0008-0000-0B00-00000A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1" name="Retângulo 10">
            <a:extLst>
              <a:ext uri="{FF2B5EF4-FFF2-40B4-BE49-F238E27FC236}">
                <a16:creationId xmlns:a16="http://schemas.microsoft.com/office/drawing/2014/main" id="{00000000-0008-0000-0B00-00000B000000}"/>
              </a:ext>
            </a:extLst>
          </xdr:cNvPr>
          <xdr:cNvSpPr/>
        </xdr:nvSpPr>
        <xdr:spPr>
          <a:xfrm>
            <a:off x="135637" y="1583823"/>
            <a:ext cx="624082"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Lenha</a:t>
            </a:r>
          </a:p>
        </xdr:txBody>
      </xdr:sp>
    </xdr:grpSp>
    <xdr:clientData/>
  </xdr:twoCellAnchor>
  <xdr:twoCellAnchor>
    <xdr:from>
      <xdr:col>13</xdr:col>
      <xdr:colOff>372932</xdr:colOff>
      <xdr:row>9</xdr:row>
      <xdr:rowOff>183762</xdr:rowOff>
    </xdr:from>
    <xdr:to>
      <xdr:col>15</xdr:col>
      <xdr:colOff>314326</xdr:colOff>
      <xdr:row>11</xdr:row>
      <xdr:rowOff>180093</xdr:rowOff>
    </xdr:to>
    <xdr:grpSp>
      <xdr:nvGrpSpPr>
        <xdr:cNvPr id="12" name="Grupo 11">
          <a:extLst>
            <a:ext uri="{FF2B5EF4-FFF2-40B4-BE49-F238E27FC236}">
              <a16:creationId xmlns:a16="http://schemas.microsoft.com/office/drawing/2014/main" id="{00000000-0008-0000-0B00-00000C000000}"/>
            </a:ext>
          </a:extLst>
        </xdr:cNvPr>
        <xdr:cNvGrpSpPr/>
      </xdr:nvGrpSpPr>
      <xdr:grpSpPr>
        <a:xfrm>
          <a:off x="8297732" y="1898262"/>
          <a:ext cx="1160594" cy="377331"/>
          <a:chOff x="10981" y="1525835"/>
          <a:chExt cx="921013" cy="377331"/>
        </a:xfrm>
        <a:solidFill>
          <a:schemeClr val="bg1">
            <a:lumMod val="85000"/>
          </a:schemeClr>
        </a:solidFill>
      </xdr:grpSpPr>
      <xdr:sp macro="" textlink="">
        <xdr:nvSpPr>
          <xdr:cNvPr id="13" name="Arredondar Retângulo no Mesmo Canto Lateral 12">
            <a:extLst>
              <a:ext uri="{FF2B5EF4-FFF2-40B4-BE49-F238E27FC236}">
                <a16:creationId xmlns:a16="http://schemas.microsoft.com/office/drawing/2014/main" id="{00000000-0008-0000-0B00-00000D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4" name="Retângulo 13">
            <a:hlinkClick xmlns:r="http://schemas.openxmlformats.org/officeDocument/2006/relationships" r:id="rId3"/>
            <a:extLst>
              <a:ext uri="{FF2B5EF4-FFF2-40B4-BE49-F238E27FC236}">
                <a16:creationId xmlns:a16="http://schemas.microsoft.com/office/drawing/2014/main" id="{00000000-0008-0000-0B00-00000E000000}"/>
              </a:ext>
            </a:extLst>
          </xdr:cNvPr>
          <xdr:cNvSpPr/>
        </xdr:nvSpPr>
        <xdr:spPr>
          <a:xfrm>
            <a:off x="30512" y="1583823"/>
            <a:ext cx="834332"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Maquina</a:t>
            </a:r>
          </a:p>
        </xdr:txBody>
      </xdr:sp>
    </xdr:grpSp>
    <xdr:clientData/>
  </xdr:twoCellAnchor>
  <xdr:twoCellAnchor>
    <xdr:from>
      <xdr:col>19</xdr:col>
      <xdr:colOff>220532</xdr:colOff>
      <xdr:row>9</xdr:row>
      <xdr:rowOff>183762</xdr:rowOff>
    </xdr:from>
    <xdr:to>
      <xdr:col>21</xdr:col>
      <xdr:colOff>152401</xdr:colOff>
      <xdr:row>11</xdr:row>
      <xdr:rowOff>180093</xdr:rowOff>
    </xdr:to>
    <xdr:grpSp>
      <xdr:nvGrpSpPr>
        <xdr:cNvPr id="15" name="Grupo 14">
          <a:extLst>
            <a:ext uri="{FF2B5EF4-FFF2-40B4-BE49-F238E27FC236}">
              <a16:creationId xmlns:a16="http://schemas.microsoft.com/office/drawing/2014/main" id="{00000000-0008-0000-0B00-00000F000000}"/>
            </a:ext>
          </a:extLst>
        </xdr:cNvPr>
        <xdr:cNvGrpSpPr/>
      </xdr:nvGrpSpPr>
      <xdr:grpSpPr>
        <a:xfrm>
          <a:off x="11802932" y="1898262"/>
          <a:ext cx="1151069" cy="377331"/>
          <a:chOff x="10981" y="1525835"/>
          <a:chExt cx="921013" cy="377331"/>
        </a:xfrm>
        <a:solidFill>
          <a:schemeClr val="bg1">
            <a:lumMod val="85000"/>
          </a:schemeClr>
        </a:solidFill>
      </xdr:grpSpPr>
      <xdr:sp macro="" textlink="">
        <xdr:nvSpPr>
          <xdr:cNvPr id="16" name="Arredondar Retângulo no Mesmo Canto Lateral 15">
            <a:extLst>
              <a:ext uri="{FF2B5EF4-FFF2-40B4-BE49-F238E27FC236}">
                <a16:creationId xmlns:a16="http://schemas.microsoft.com/office/drawing/2014/main" id="{00000000-0008-0000-0B00-000010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7" name="Retângulo 16">
            <a:hlinkClick xmlns:r="http://schemas.openxmlformats.org/officeDocument/2006/relationships" r:id="rId4"/>
            <a:extLst>
              <a:ext uri="{FF2B5EF4-FFF2-40B4-BE49-F238E27FC236}">
                <a16:creationId xmlns:a16="http://schemas.microsoft.com/office/drawing/2014/main" id="{00000000-0008-0000-0B00-000011000000}"/>
              </a:ext>
            </a:extLst>
          </xdr:cNvPr>
          <xdr:cNvSpPr/>
        </xdr:nvSpPr>
        <xdr:spPr>
          <a:xfrm>
            <a:off x="138748" y="1583823"/>
            <a:ext cx="598818"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Pesca</a:t>
            </a:r>
          </a:p>
        </xdr:txBody>
      </xdr:sp>
    </xdr:grpSp>
    <xdr:clientData/>
  </xdr:twoCellAnchor>
  <xdr:twoCellAnchor editAs="oneCell">
    <xdr:from>
      <xdr:col>19</xdr:col>
      <xdr:colOff>342901</xdr:colOff>
      <xdr:row>6</xdr:row>
      <xdr:rowOff>77153</xdr:rowOff>
    </xdr:from>
    <xdr:to>
      <xdr:col>21</xdr:col>
      <xdr:colOff>9526</xdr:colOff>
      <xdr:row>10</xdr:row>
      <xdr:rowOff>104446</xdr:rowOff>
    </xdr:to>
    <xdr:pic>
      <xdr:nvPicPr>
        <xdr:cNvPr id="18" name="Imagem 17">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25301" y="1220153"/>
          <a:ext cx="885825" cy="789293"/>
        </a:xfrm>
        <a:prstGeom prst="ellipse">
          <a:avLst/>
        </a:prstGeom>
        <a:ln>
          <a:noFill/>
        </a:ln>
        <a:effectLst>
          <a:softEdge rad="112500"/>
        </a:effectLst>
      </xdr:spPr>
    </xdr:pic>
    <xdr:clientData/>
  </xdr:twoCellAnchor>
  <xdr:twoCellAnchor editAs="oneCell">
    <xdr:from>
      <xdr:col>17</xdr:col>
      <xdr:colOff>333377</xdr:colOff>
      <xdr:row>6</xdr:row>
      <xdr:rowOff>96202</xdr:rowOff>
    </xdr:from>
    <xdr:to>
      <xdr:col>19</xdr:col>
      <xdr:colOff>209551</xdr:colOff>
      <xdr:row>10</xdr:row>
      <xdr:rowOff>153542</xdr:rowOff>
    </xdr:to>
    <xdr:pic>
      <xdr:nvPicPr>
        <xdr:cNvPr id="19" name="Imagem 18">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96577" y="1239202"/>
          <a:ext cx="1095374" cy="819340"/>
        </a:xfrm>
        <a:prstGeom prst="ellipse">
          <a:avLst/>
        </a:prstGeom>
        <a:ln>
          <a:noFill/>
        </a:ln>
        <a:effectLst>
          <a:softEdge rad="112500"/>
        </a:effectLst>
      </xdr:spPr>
    </xdr:pic>
    <xdr:clientData/>
  </xdr:twoCellAnchor>
  <xdr:twoCellAnchor editAs="oneCell">
    <xdr:from>
      <xdr:col>3</xdr:col>
      <xdr:colOff>561976</xdr:colOff>
      <xdr:row>6</xdr:row>
      <xdr:rowOff>115252</xdr:rowOff>
    </xdr:from>
    <xdr:to>
      <xdr:col>5</xdr:col>
      <xdr:colOff>142876</xdr:colOff>
      <xdr:row>10</xdr:row>
      <xdr:rowOff>95828</xdr:rowOff>
    </xdr:to>
    <xdr:pic>
      <xdr:nvPicPr>
        <xdr:cNvPr id="20" name="Imagem 19">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390776" y="1258252"/>
          <a:ext cx="800100" cy="742576"/>
        </a:xfrm>
        <a:prstGeom prst="rect">
          <a:avLst/>
        </a:prstGeom>
        <a:ln>
          <a:noFill/>
        </a:ln>
        <a:effectLst>
          <a:softEdge rad="112500"/>
        </a:effectLst>
      </xdr:spPr>
    </xdr:pic>
    <xdr:clientData/>
  </xdr:twoCellAnchor>
  <xdr:twoCellAnchor editAs="oneCell">
    <xdr:from>
      <xdr:col>13</xdr:col>
      <xdr:colOff>504826</xdr:colOff>
      <xdr:row>6</xdr:row>
      <xdr:rowOff>162878</xdr:rowOff>
    </xdr:from>
    <xdr:to>
      <xdr:col>15</xdr:col>
      <xdr:colOff>200026</xdr:colOff>
      <xdr:row>10</xdr:row>
      <xdr:rowOff>101918</xdr:rowOff>
    </xdr:to>
    <xdr:pic>
      <xdr:nvPicPr>
        <xdr:cNvPr id="21" name="Imagem 20">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429626" y="1305878"/>
          <a:ext cx="914400" cy="701040"/>
        </a:xfrm>
        <a:prstGeom prst="rect">
          <a:avLst/>
        </a:prstGeom>
        <a:ln>
          <a:noFill/>
        </a:ln>
        <a:effectLst>
          <a:softEdge rad="112500"/>
        </a:effectLst>
      </xdr:spPr>
    </xdr:pic>
    <xdr:clientData/>
  </xdr:twoCellAnchor>
  <xdr:twoCellAnchor editAs="oneCell">
    <xdr:from>
      <xdr:col>9</xdr:col>
      <xdr:colOff>381000</xdr:colOff>
      <xdr:row>6</xdr:row>
      <xdr:rowOff>124777</xdr:rowOff>
    </xdr:from>
    <xdr:to>
      <xdr:col>11</xdr:col>
      <xdr:colOff>339767</xdr:colOff>
      <xdr:row>10</xdr:row>
      <xdr:rowOff>67626</xdr:rowOff>
    </xdr:to>
    <xdr:pic>
      <xdr:nvPicPr>
        <xdr:cNvPr id="22" name="Imagem 21">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867400" y="1267777"/>
          <a:ext cx="1177967" cy="704849"/>
        </a:xfrm>
        <a:prstGeom prst="ellipse">
          <a:avLst/>
        </a:prstGeom>
        <a:ln>
          <a:noFill/>
        </a:ln>
        <a:effectLst>
          <a:softEdge rad="112500"/>
        </a:effectLst>
      </xdr:spPr>
    </xdr:pic>
    <xdr:clientData/>
  </xdr:twoCellAnchor>
  <xdr:twoCellAnchor editAs="oneCell">
    <xdr:from>
      <xdr:col>2</xdr:col>
      <xdr:colOff>114301</xdr:colOff>
      <xdr:row>6</xdr:row>
      <xdr:rowOff>20002</xdr:rowOff>
    </xdr:from>
    <xdr:to>
      <xdr:col>3</xdr:col>
      <xdr:colOff>152401</xdr:colOff>
      <xdr:row>10</xdr:row>
      <xdr:rowOff>84378</xdr:rowOff>
    </xdr:to>
    <xdr:pic>
      <xdr:nvPicPr>
        <xdr:cNvPr id="23" name="Imagem 22">
          <a:extLst>
            <a:ext uri="{FF2B5EF4-FFF2-40B4-BE49-F238E27FC236}">
              <a16:creationId xmlns:a16="http://schemas.microsoft.com/office/drawing/2014/main" id="{00000000-0008-0000-0B00-000017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33501" y="1163002"/>
          <a:ext cx="647700" cy="826376"/>
        </a:xfrm>
        <a:prstGeom prst="rect">
          <a:avLst/>
        </a:prstGeom>
        <a:ln>
          <a:noFill/>
        </a:ln>
        <a:effectLst>
          <a:softEdge rad="112500"/>
        </a:effectLst>
      </xdr:spPr>
    </xdr:pic>
    <xdr:clientData/>
  </xdr:twoCellAnchor>
  <xdr:twoCellAnchor editAs="oneCell">
    <xdr:from>
      <xdr:col>5</xdr:col>
      <xdr:colOff>361951</xdr:colOff>
      <xdr:row>6</xdr:row>
      <xdr:rowOff>115253</xdr:rowOff>
    </xdr:from>
    <xdr:to>
      <xdr:col>7</xdr:col>
      <xdr:colOff>190500</xdr:colOff>
      <xdr:row>10</xdr:row>
      <xdr:rowOff>123865</xdr:rowOff>
    </xdr:to>
    <xdr:pic>
      <xdr:nvPicPr>
        <xdr:cNvPr id="24" name="Imagem 23">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09951" y="1258253"/>
          <a:ext cx="1047749" cy="770612"/>
        </a:xfrm>
        <a:prstGeom prst="rect">
          <a:avLst/>
        </a:prstGeom>
        <a:ln>
          <a:noFill/>
        </a:ln>
        <a:effectLst>
          <a:softEdge rad="112500"/>
        </a:effectLst>
      </xdr:spPr>
    </xdr:pic>
    <xdr:clientData/>
  </xdr:twoCellAnchor>
  <xdr:twoCellAnchor editAs="oneCell">
    <xdr:from>
      <xdr:col>12</xdr:col>
      <xdr:colOff>66676</xdr:colOff>
      <xdr:row>6</xdr:row>
      <xdr:rowOff>143827</xdr:rowOff>
    </xdr:from>
    <xdr:to>
      <xdr:col>13</xdr:col>
      <xdr:colOff>247651</xdr:colOff>
      <xdr:row>10</xdr:row>
      <xdr:rowOff>64245</xdr:rowOff>
    </xdr:to>
    <xdr:pic>
      <xdr:nvPicPr>
        <xdr:cNvPr id="25" name="Imagem 24">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381876" y="1286827"/>
          <a:ext cx="790575" cy="682418"/>
        </a:xfrm>
        <a:prstGeom prst="rect">
          <a:avLst/>
        </a:prstGeom>
        <a:ln>
          <a:noFill/>
        </a:ln>
        <a:effectLst>
          <a:softEdge rad="112500"/>
        </a:effectLst>
      </xdr:spPr>
    </xdr:pic>
    <xdr:clientData/>
  </xdr:twoCellAnchor>
  <xdr:twoCellAnchor editAs="oneCell">
    <xdr:from>
      <xdr:col>7</xdr:col>
      <xdr:colOff>514351</xdr:colOff>
      <xdr:row>6</xdr:row>
      <xdr:rowOff>105728</xdr:rowOff>
    </xdr:from>
    <xdr:to>
      <xdr:col>9</xdr:col>
      <xdr:colOff>76201</xdr:colOff>
      <xdr:row>11</xdr:row>
      <xdr:rowOff>4396</xdr:rowOff>
    </xdr:to>
    <xdr:pic>
      <xdr:nvPicPr>
        <xdr:cNvPr id="26" name="Imagem 25">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781551" y="1248728"/>
          <a:ext cx="781050" cy="851168"/>
        </a:xfrm>
        <a:prstGeom prst="rect">
          <a:avLst/>
        </a:prstGeom>
        <a:ln>
          <a:noFill/>
        </a:ln>
        <a:effectLst>
          <a:softEdge rad="112500"/>
        </a:effectLst>
      </xdr:spPr>
    </xdr:pic>
    <xdr:clientData/>
  </xdr:twoCellAnchor>
  <xdr:twoCellAnchor editAs="oneCell">
    <xdr:from>
      <xdr:col>15</xdr:col>
      <xdr:colOff>485776</xdr:colOff>
      <xdr:row>6</xdr:row>
      <xdr:rowOff>115253</xdr:rowOff>
    </xdr:from>
    <xdr:to>
      <xdr:col>17</xdr:col>
      <xdr:colOff>66676</xdr:colOff>
      <xdr:row>10</xdr:row>
      <xdr:rowOff>90535</xdr:rowOff>
    </xdr:to>
    <xdr:pic>
      <xdr:nvPicPr>
        <xdr:cNvPr id="27" name="Imagem 26">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629776" y="1258253"/>
          <a:ext cx="800100" cy="737282"/>
        </a:xfrm>
        <a:prstGeom prst="rect">
          <a:avLst/>
        </a:prstGeom>
        <a:ln>
          <a:noFill/>
        </a:ln>
        <a:effectLst>
          <a:softEdge rad="112500"/>
        </a:effectLst>
      </xdr:spPr>
    </xdr:pic>
    <xdr:clientData/>
  </xdr:twoCellAnchor>
  <xdr:twoCellAnchor editAs="oneCell">
    <xdr:from>
      <xdr:col>0</xdr:col>
      <xdr:colOff>0</xdr:colOff>
      <xdr:row>0</xdr:row>
      <xdr:rowOff>951</xdr:rowOff>
    </xdr:from>
    <xdr:to>
      <xdr:col>22</xdr:col>
      <xdr:colOff>523876</xdr:colOff>
      <xdr:row>5</xdr:row>
      <xdr:rowOff>172402</xdr:rowOff>
    </xdr:to>
    <xdr:pic>
      <xdr:nvPicPr>
        <xdr:cNvPr id="28" name="Imagem 27">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951"/>
          <a:ext cx="13935076" cy="1123951"/>
        </a:xfrm>
        <a:prstGeom prst="rect">
          <a:avLst/>
        </a:prstGeom>
      </xdr:spPr>
    </xdr:pic>
    <xdr:clientData/>
  </xdr:twoCellAnchor>
  <xdr:twoCellAnchor>
    <xdr:from>
      <xdr:col>21</xdr:col>
      <xdr:colOff>163382</xdr:colOff>
      <xdr:row>9</xdr:row>
      <xdr:rowOff>183762</xdr:rowOff>
    </xdr:from>
    <xdr:to>
      <xdr:col>23</xdr:col>
      <xdr:colOff>57151</xdr:colOff>
      <xdr:row>11</xdr:row>
      <xdr:rowOff>180093</xdr:rowOff>
    </xdr:to>
    <xdr:grpSp>
      <xdr:nvGrpSpPr>
        <xdr:cNvPr id="29" name="Grupo 28">
          <a:extLst>
            <a:ext uri="{FF2B5EF4-FFF2-40B4-BE49-F238E27FC236}">
              <a16:creationId xmlns:a16="http://schemas.microsoft.com/office/drawing/2014/main" id="{00000000-0008-0000-0B00-00001D000000}"/>
            </a:ext>
          </a:extLst>
        </xdr:cNvPr>
        <xdr:cNvGrpSpPr/>
      </xdr:nvGrpSpPr>
      <xdr:grpSpPr>
        <a:xfrm>
          <a:off x="12964982" y="1898262"/>
          <a:ext cx="1112969" cy="377331"/>
          <a:chOff x="10981" y="1525835"/>
          <a:chExt cx="921013" cy="377331"/>
        </a:xfrm>
        <a:solidFill>
          <a:schemeClr val="accent6">
            <a:lumMod val="20000"/>
            <a:lumOff val="80000"/>
          </a:schemeClr>
        </a:solidFill>
      </xdr:grpSpPr>
      <xdr:sp macro="" textlink="">
        <xdr:nvSpPr>
          <xdr:cNvPr id="30" name="Arredondar Retângulo no Mesmo Canto Lateral 29">
            <a:extLst>
              <a:ext uri="{FF2B5EF4-FFF2-40B4-BE49-F238E27FC236}">
                <a16:creationId xmlns:a16="http://schemas.microsoft.com/office/drawing/2014/main" id="{00000000-0008-0000-0B00-00001E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31" name="Retângulo 30">
            <a:hlinkClick xmlns:r="http://schemas.openxmlformats.org/officeDocument/2006/relationships" r:id="rId16"/>
            <a:extLst>
              <a:ext uri="{FF2B5EF4-FFF2-40B4-BE49-F238E27FC236}">
                <a16:creationId xmlns:a16="http://schemas.microsoft.com/office/drawing/2014/main" id="{00000000-0008-0000-0B00-00001F000000}"/>
              </a:ext>
            </a:extLst>
          </xdr:cNvPr>
          <xdr:cNvSpPr/>
        </xdr:nvSpPr>
        <xdr:spPr>
          <a:xfrm>
            <a:off x="53678" y="1583823"/>
            <a:ext cx="768964"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Legislação</a:t>
            </a:r>
          </a:p>
        </xdr:txBody>
      </xdr:sp>
    </xdr:grpSp>
    <xdr:clientData/>
  </xdr:twoCellAnchor>
  <xdr:oneCellAnchor>
    <xdr:from>
      <xdr:col>21</xdr:col>
      <xdr:colOff>480664</xdr:colOff>
      <xdr:row>6</xdr:row>
      <xdr:rowOff>51250</xdr:rowOff>
    </xdr:from>
    <xdr:ext cx="505523" cy="937629"/>
    <xdr:sp macro="" textlink="">
      <xdr:nvSpPr>
        <xdr:cNvPr id="32" name="Retângulo 31">
          <a:extLst>
            <a:ext uri="{FF2B5EF4-FFF2-40B4-BE49-F238E27FC236}">
              <a16:creationId xmlns:a16="http://schemas.microsoft.com/office/drawing/2014/main" id="{00000000-0008-0000-0B00-000020000000}"/>
            </a:ext>
          </a:extLst>
        </xdr:cNvPr>
        <xdr:cNvSpPr/>
      </xdr:nvSpPr>
      <xdr:spPr>
        <a:xfrm>
          <a:off x="13282264" y="1194250"/>
          <a:ext cx="505523" cy="937629"/>
        </a:xfrm>
        <a:prstGeom prst="rect">
          <a:avLst/>
        </a:prstGeom>
        <a:noFill/>
      </xdr:spPr>
      <xdr:txBody>
        <a:bodyPr wrap="none" lIns="91440" tIns="45720" rIns="91440" bIns="45720">
          <a:spAutoFit/>
        </a:bodyPr>
        <a:lstStyle/>
        <a:p>
          <a:pPr algn="ctr"/>
          <a:r>
            <a:rPr lang="pt-BR" sz="5400" b="1" cap="none" spc="0">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a:t>
          </a:r>
        </a:p>
      </xdr:txBody>
    </xdr:sp>
    <xdr:clientData/>
  </xdr:oneCellAnchor>
  <xdr:twoCellAnchor>
    <xdr:from>
      <xdr:col>7</xdr:col>
      <xdr:colOff>276227</xdr:colOff>
      <xdr:row>9</xdr:row>
      <xdr:rowOff>183762</xdr:rowOff>
    </xdr:from>
    <xdr:to>
      <xdr:col>9</xdr:col>
      <xdr:colOff>179521</xdr:colOff>
      <xdr:row>11</xdr:row>
      <xdr:rowOff>180093</xdr:rowOff>
    </xdr:to>
    <xdr:grpSp>
      <xdr:nvGrpSpPr>
        <xdr:cNvPr id="33" name="Grupo 32">
          <a:extLst>
            <a:ext uri="{FF2B5EF4-FFF2-40B4-BE49-F238E27FC236}">
              <a16:creationId xmlns:a16="http://schemas.microsoft.com/office/drawing/2014/main" id="{00000000-0008-0000-0B00-000021000000}"/>
            </a:ext>
          </a:extLst>
        </xdr:cNvPr>
        <xdr:cNvGrpSpPr/>
      </xdr:nvGrpSpPr>
      <xdr:grpSpPr>
        <a:xfrm>
          <a:off x="4543427" y="1898262"/>
          <a:ext cx="1122494" cy="377331"/>
          <a:chOff x="10981" y="1525835"/>
          <a:chExt cx="921013" cy="377331"/>
        </a:xfrm>
        <a:solidFill>
          <a:schemeClr val="bg1">
            <a:lumMod val="85000"/>
          </a:schemeClr>
        </a:solidFill>
      </xdr:grpSpPr>
      <xdr:sp macro="" textlink="">
        <xdr:nvSpPr>
          <xdr:cNvPr id="34" name="Arredondar Retângulo no Mesmo Canto Lateral 33">
            <a:extLst>
              <a:ext uri="{FF2B5EF4-FFF2-40B4-BE49-F238E27FC236}">
                <a16:creationId xmlns:a16="http://schemas.microsoft.com/office/drawing/2014/main" id="{00000000-0008-0000-0B00-000022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35" name="Retângulo 34">
            <a:hlinkClick xmlns:r="http://schemas.openxmlformats.org/officeDocument/2006/relationships" r:id="rId17"/>
            <a:extLst>
              <a:ext uri="{FF2B5EF4-FFF2-40B4-BE49-F238E27FC236}">
                <a16:creationId xmlns:a16="http://schemas.microsoft.com/office/drawing/2014/main" id="{00000000-0008-0000-0B00-000023000000}"/>
              </a:ext>
            </a:extLst>
          </xdr:cNvPr>
          <xdr:cNvSpPr/>
        </xdr:nvSpPr>
        <xdr:spPr>
          <a:xfrm>
            <a:off x="31972" y="1583823"/>
            <a:ext cx="831411"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Construção</a:t>
            </a:r>
          </a:p>
        </xdr:txBody>
      </xdr:sp>
    </xdr:grpSp>
    <xdr:clientData/>
  </xdr:twoCellAnchor>
  <xdr:twoCellAnchor>
    <xdr:from>
      <xdr:col>9</xdr:col>
      <xdr:colOff>193518</xdr:colOff>
      <xdr:row>9</xdr:row>
      <xdr:rowOff>183762</xdr:rowOff>
    </xdr:from>
    <xdr:to>
      <xdr:col>11</xdr:col>
      <xdr:colOff>531730</xdr:colOff>
      <xdr:row>11</xdr:row>
      <xdr:rowOff>180093</xdr:rowOff>
    </xdr:to>
    <xdr:grpSp>
      <xdr:nvGrpSpPr>
        <xdr:cNvPr id="36" name="Grupo 35">
          <a:extLst>
            <a:ext uri="{FF2B5EF4-FFF2-40B4-BE49-F238E27FC236}">
              <a16:creationId xmlns:a16="http://schemas.microsoft.com/office/drawing/2014/main" id="{00000000-0008-0000-0B00-000024000000}"/>
            </a:ext>
          </a:extLst>
        </xdr:cNvPr>
        <xdr:cNvGrpSpPr/>
      </xdr:nvGrpSpPr>
      <xdr:grpSpPr>
        <a:xfrm>
          <a:off x="5679918" y="1898262"/>
          <a:ext cx="1557412" cy="377331"/>
          <a:chOff x="10981" y="1525835"/>
          <a:chExt cx="921013" cy="377331"/>
        </a:xfrm>
        <a:solidFill>
          <a:schemeClr val="bg1">
            <a:lumMod val="85000"/>
          </a:schemeClr>
        </a:solidFill>
      </xdr:grpSpPr>
      <xdr:sp macro="" textlink="">
        <xdr:nvSpPr>
          <xdr:cNvPr id="37" name="Arredondar Retângulo no Mesmo Canto Lateral 36">
            <a:extLst>
              <a:ext uri="{FF2B5EF4-FFF2-40B4-BE49-F238E27FC236}">
                <a16:creationId xmlns:a16="http://schemas.microsoft.com/office/drawing/2014/main" id="{00000000-0008-0000-0B00-000025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38" name="Retângulo 37">
            <a:hlinkClick xmlns:r="http://schemas.openxmlformats.org/officeDocument/2006/relationships" r:id="rId18"/>
            <a:extLst>
              <a:ext uri="{FF2B5EF4-FFF2-40B4-BE49-F238E27FC236}">
                <a16:creationId xmlns:a16="http://schemas.microsoft.com/office/drawing/2014/main" id="{00000000-0008-0000-0B00-000026000000}"/>
              </a:ext>
            </a:extLst>
          </xdr:cNvPr>
          <xdr:cNvSpPr/>
        </xdr:nvSpPr>
        <xdr:spPr>
          <a:xfrm>
            <a:off x="74539" y="1583823"/>
            <a:ext cx="815044" cy="311496"/>
          </a:xfrm>
          <a:prstGeom prst="rect">
            <a:avLst/>
          </a:prstGeom>
          <a:grpFill/>
        </xdr:spPr>
        <xdr:txBody>
          <a:bodyPr wrap="squar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Embarcação</a:t>
            </a:r>
          </a:p>
        </xdr:txBody>
      </xdr:sp>
    </xdr:grpSp>
    <xdr:clientData/>
  </xdr:twoCellAnchor>
  <xdr:twoCellAnchor>
    <xdr:from>
      <xdr:col>17</xdr:col>
      <xdr:colOff>287207</xdr:colOff>
      <xdr:row>9</xdr:row>
      <xdr:rowOff>183762</xdr:rowOff>
    </xdr:from>
    <xdr:to>
      <xdr:col>19</xdr:col>
      <xdr:colOff>209551</xdr:colOff>
      <xdr:row>11</xdr:row>
      <xdr:rowOff>180093</xdr:rowOff>
    </xdr:to>
    <xdr:grpSp>
      <xdr:nvGrpSpPr>
        <xdr:cNvPr id="39" name="Grupo 38">
          <a:extLst>
            <a:ext uri="{FF2B5EF4-FFF2-40B4-BE49-F238E27FC236}">
              <a16:creationId xmlns:a16="http://schemas.microsoft.com/office/drawing/2014/main" id="{00000000-0008-0000-0B00-000027000000}"/>
            </a:ext>
          </a:extLst>
        </xdr:cNvPr>
        <xdr:cNvGrpSpPr/>
      </xdr:nvGrpSpPr>
      <xdr:grpSpPr>
        <a:xfrm>
          <a:off x="10650407" y="1898262"/>
          <a:ext cx="1141544" cy="377331"/>
          <a:chOff x="10981" y="1525835"/>
          <a:chExt cx="921013" cy="377331"/>
        </a:xfrm>
        <a:solidFill>
          <a:schemeClr val="bg1">
            <a:lumMod val="85000"/>
          </a:schemeClr>
        </a:solidFill>
      </xdr:grpSpPr>
      <xdr:sp macro="" textlink="">
        <xdr:nvSpPr>
          <xdr:cNvPr id="40" name="Arredondar Retângulo no Mesmo Canto Lateral 39">
            <a:extLst>
              <a:ext uri="{FF2B5EF4-FFF2-40B4-BE49-F238E27FC236}">
                <a16:creationId xmlns:a16="http://schemas.microsoft.com/office/drawing/2014/main" id="{00000000-0008-0000-0B00-000028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41" name="Retângulo 40">
            <a:hlinkClick xmlns:r="http://schemas.openxmlformats.org/officeDocument/2006/relationships" r:id="rId19"/>
            <a:extLst>
              <a:ext uri="{FF2B5EF4-FFF2-40B4-BE49-F238E27FC236}">
                <a16:creationId xmlns:a16="http://schemas.microsoft.com/office/drawing/2014/main" id="{00000000-0008-0000-0B00-000029000000}"/>
              </a:ext>
            </a:extLst>
          </xdr:cNvPr>
          <xdr:cNvSpPr/>
        </xdr:nvSpPr>
        <xdr:spPr>
          <a:xfrm>
            <a:off x="32730" y="1583823"/>
            <a:ext cx="829900"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Motosserra</a:t>
            </a:r>
          </a:p>
        </xdr:txBody>
      </xdr:sp>
    </xdr:grpSp>
    <xdr:clientData/>
  </xdr:twoCellAnchor>
  <xdr:twoCellAnchor>
    <xdr:from>
      <xdr:col>15</xdr:col>
      <xdr:colOff>325307</xdr:colOff>
      <xdr:row>9</xdr:row>
      <xdr:rowOff>183762</xdr:rowOff>
    </xdr:from>
    <xdr:to>
      <xdr:col>17</xdr:col>
      <xdr:colOff>276227</xdr:colOff>
      <xdr:row>11</xdr:row>
      <xdr:rowOff>180093</xdr:rowOff>
    </xdr:to>
    <xdr:grpSp>
      <xdr:nvGrpSpPr>
        <xdr:cNvPr id="42" name="Grupo 41">
          <a:extLst>
            <a:ext uri="{FF2B5EF4-FFF2-40B4-BE49-F238E27FC236}">
              <a16:creationId xmlns:a16="http://schemas.microsoft.com/office/drawing/2014/main" id="{00000000-0008-0000-0B00-00002A000000}"/>
            </a:ext>
          </a:extLst>
        </xdr:cNvPr>
        <xdr:cNvGrpSpPr/>
      </xdr:nvGrpSpPr>
      <xdr:grpSpPr>
        <a:xfrm>
          <a:off x="9469307" y="1898262"/>
          <a:ext cx="1170120" cy="377331"/>
          <a:chOff x="18539" y="1525835"/>
          <a:chExt cx="921013" cy="377331"/>
        </a:xfrm>
        <a:solidFill>
          <a:schemeClr val="bg1">
            <a:lumMod val="85000"/>
          </a:schemeClr>
        </a:solidFill>
      </xdr:grpSpPr>
      <xdr:sp macro="" textlink="">
        <xdr:nvSpPr>
          <xdr:cNvPr id="43" name="Arredondar Retângulo no Mesmo Canto Lateral 42">
            <a:extLst>
              <a:ext uri="{FF2B5EF4-FFF2-40B4-BE49-F238E27FC236}">
                <a16:creationId xmlns:a16="http://schemas.microsoft.com/office/drawing/2014/main" id="{00000000-0008-0000-0B00-00002B000000}"/>
              </a:ext>
            </a:extLst>
          </xdr:cNvPr>
          <xdr:cNvSpPr/>
        </xdr:nvSpPr>
        <xdr:spPr>
          <a:xfrm rot="10800000">
            <a:off x="18539"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44" name="Retângulo 43">
            <a:hlinkClick xmlns:r="http://schemas.openxmlformats.org/officeDocument/2006/relationships" r:id="rId20"/>
            <a:extLst>
              <a:ext uri="{FF2B5EF4-FFF2-40B4-BE49-F238E27FC236}">
                <a16:creationId xmlns:a16="http://schemas.microsoft.com/office/drawing/2014/main" id="{00000000-0008-0000-0B00-00002C000000}"/>
              </a:ext>
            </a:extLst>
          </xdr:cNvPr>
          <xdr:cNvSpPr/>
        </xdr:nvSpPr>
        <xdr:spPr>
          <a:xfrm>
            <a:off x="121736" y="1583823"/>
            <a:ext cx="651888"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a:t>
            </a:r>
            <a:r>
              <a:rPr lang="pt-BR" sz="1400" b="0" cap="none" spc="0" baseline="0">
                <a:ln w="0"/>
                <a:solidFill>
                  <a:schemeClr val="accent6">
                    <a:lumMod val="50000"/>
                  </a:schemeClr>
                </a:solidFill>
                <a:effectLst>
                  <a:outerShdw blurRad="38100" dist="19050" dir="2700000" algn="tl" rotWithShape="0">
                    <a:schemeClr val="dk1">
                      <a:alpha val="40000"/>
                    </a:schemeClr>
                  </a:outerShdw>
                </a:effectLst>
              </a:rPr>
              <a:t> </a:t>
            </a:r>
            <a:r>
              <a:rPr lang="pt-BR" sz="1400" b="0" cap="none" spc="0">
                <a:ln w="0"/>
                <a:solidFill>
                  <a:schemeClr val="accent6">
                    <a:lumMod val="50000"/>
                  </a:schemeClr>
                </a:solidFill>
                <a:effectLst>
                  <a:outerShdw blurRad="38100" dist="19050" dir="2700000" algn="tl" rotWithShape="0">
                    <a:schemeClr val="dk1">
                      <a:alpha val="40000"/>
                    </a:schemeClr>
                  </a:outerShdw>
                </a:effectLst>
              </a:rPr>
              <a:t>Diversos</a:t>
            </a:r>
          </a:p>
        </xdr:txBody>
      </xdr:sp>
    </xdr:grpSp>
    <xdr:clientData/>
  </xdr:twoCellAnchor>
  <xdr:twoCellAnchor>
    <xdr:from>
      <xdr:col>0</xdr:col>
      <xdr:colOff>1</xdr:colOff>
      <xdr:row>9</xdr:row>
      <xdr:rowOff>181927</xdr:rowOff>
    </xdr:from>
    <xdr:to>
      <xdr:col>1</xdr:col>
      <xdr:colOff>503370</xdr:colOff>
      <xdr:row>11</xdr:row>
      <xdr:rowOff>178258</xdr:rowOff>
    </xdr:to>
    <xdr:grpSp>
      <xdr:nvGrpSpPr>
        <xdr:cNvPr id="45" name="Grupo 44">
          <a:extLst>
            <a:ext uri="{FF2B5EF4-FFF2-40B4-BE49-F238E27FC236}">
              <a16:creationId xmlns:a16="http://schemas.microsoft.com/office/drawing/2014/main" id="{00000000-0008-0000-0B00-00002D000000}"/>
            </a:ext>
          </a:extLst>
        </xdr:cNvPr>
        <xdr:cNvGrpSpPr/>
      </xdr:nvGrpSpPr>
      <xdr:grpSpPr>
        <a:xfrm>
          <a:off x="1" y="1896427"/>
          <a:ext cx="1112969" cy="377331"/>
          <a:chOff x="10981" y="1525835"/>
          <a:chExt cx="921013" cy="377331"/>
        </a:xfrm>
        <a:solidFill>
          <a:schemeClr val="bg1">
            <a:lumMod val="85000"/>
          </a:schemeClr>
        </a:solidFill>
      </xdr:grpSpPr>
      <xdr:sp macro="" textlink="">
        <xdr:nvSpPr>
          <xdr:cNvPr id="46" name="Arredondar Retângulo no Mesmo Canto Lateral 45">
            <a:extLst>
              <a:ext uri="{FF2B5EF4-FFF2-40B4-BE49-F238E27FC236}">
                <a16:creationId xmlns:a16="http://schemas.microsoft.com/office/drawing/2014/main" id="{00000000-0008-0000-0B00-00002E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47" name="Retângulo 46">
            <a:hlinkClick xmlns:r="http://schemas.openxmlformats.org/officeDocument/2006/relationships" r:id="rId21"/>
            <a:extLst>
              <a:ext uri="{FF2B5EF4-FFF2-40B4-BE49-F238E27FC236}">
                <a16:creationId xmlns:a16="http://schemas.microsoft.com/office/drawing/2014/main" id="{00000000-0008-0000-0B00-00002F000000}"/>
              </a:ext>
            </a:extLst>
          </xdr:cNvPr>
          <xdr:cNvSpPr/>
        </xdr:nvSpPr>
        <xdr:spPr>
          <a:xfrm>
            <a:off x="208826" y="1583823"/>
            <a:ext cx="477710"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Início</a:t>
            </a:r>
          </a:p>
        </xdr:txBody>
      </xdr:sp>
    </xdr:grpSp>
    <xdr:clientData/>
  </xdr:twoCellAnchor>
  <xdr:twoCellAnchor editAs="oneCell">
    <xdr:from>
      <xdr:col>1</xdr:col>
      <xdr:colOff>514351</xdr:colOff>
      <xdr:row>9</xdr:row>
      <xdr:rowOff>181927</xdr:rowOff>
    </xdr:from>
    <xdr:to>
      <xdr:col>3</xdr:col>
      <xdr:colOff>410816</xdr:colOff>
      <xdr:row>12</xdr:row>
      <xdr:rowOff>67667</xdr:rowOff>
    </xdr:to>
    <xdr:pic>
      <xdr:nvPicPr>
        <xdr:cNvPr id="48" name="Imagem 47">
          <a:hlinkClick xmlns:r="http://schemas.openxmlformats.org/officeDocument/2006/relationships" r:id="rId22"/>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23"/>
        <a:stretch>
          <a:fillRect/>
        </a:stretch>
      </xdr:blipFill>
      <xdr:spPr>
        <a:xfrm>
          <a:off x="1123951" y="1896427"/>
          <a:ext cx="1115665" cy="457240"/>
        </a:xfrm>
        <a:prstGeom prst="rect">
          <a:avLst/>
        </a:prstGeom>
      </xdr:spPr>
    </xdr:pic>
    <xdr:clientData/>
  </xdr:twoCellAnchor>
  <xdr:twoCellAnchor editAs="oneCell">
    <xdr:from>
      <xdr:col>0</xdr:col>
      <xdr:colOff>152402</xdr:colOff>
      <xdr:row>6</xdr:row>
      <xdr:rowOff>10478</xdr:rowOff>
    </xdr:from>
    <xdr:to>
      <xdr:col>1</xdr:col>
      <xdr:colOff>361952</xdr:colOff>
      <xdr:row>10</xdr:row>
      <xdr:rowOff>67628</xdr:rowOff>
    </xdr:to>
    <xdr:pic>
      <xdr:nvPicPr>
        <xdr:cNvPr id="49" name="Imagem 48">
          <a:extLst>
            <a:ext uri="{FF2B5EF4-FFF2-40B4-BE49-F238E27FC236}">
              <a16:creationId xmlns:a16="http://schemas.microsoft.com/office/drawing/2014/main" id="{00000000-0008-0000-0B00-000031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2402" y="1153478"/>
          <a:ext cx="819150" cy="819150"/>
        </a:xfrm>
        <a:prstGeom prst="ellipse">
          <a:avLst/>
        </a:prstGeom>
        <a:ln>
          <a:noFill/>
        </a:ln>
        <a:effectLst>
          <a:softEdge rad="112500"/>
        </a:effectLst>
      </xdr:spPr>
    </xdr:pic>
    <xdr:clientData/>
  </xdr:twoCellAnchor>
  <xdr:twoCellAnchor editAs="oneCell">
    <xdr:from>
      <xdr:col>17</xdr:col>
      <xdr:colOff>384367</xdr:colOff>
      <xdr:row>40</xdr:row>
      <xdr:rowOff>12892</xdr:rowOff>
    </xdr:from>
    <xdr:to>
      <xdr:col>19</xdr:col>
      <xdr:colOff>320484</xdr:colOff>
      <xdr:row>46</xdr:row>
      <xdr:rowOff>25209</xdr:rowOff>
    </xdr:to>
    <xdr:pic>
      <xdr:nvPicPr>
        <xdr:cNvPr id="74" name="Imagem 73">
          <a:extLst>
            <a:ext uri="{FF2B5EF4-FFF2-40B4-BE49-F238E27FC236}">
              <a16:creationId xmlns:a16="http://schemas.microsoft.com/office/drawing/2014/main" id="{00000000-0008-0000-0B00-00004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747567" y="5727892"/>
          <a:ext cx="1155317" cy="1155317"/>
        </a:xfrm>
        <a:prstGeom prst="rect">
          <a:avLst/>
        </a:prstGeom>
      </xdr:spPr>
    </xdr:pic>
    <xdr:clientData/>
  </xdr:twoCellAnchor>
  <xdr:twoCellAnchor editAs="oneCell">
    <xdr:from>
      <xdr:col>0</xdr:col>
      <xdr:colOff>0</xdr:colOff>
      <xdr:row>40</xdr:row>
      <xdr:rowOff>15100</xdr:rowOff>
    </xdr:from>
    <xdr:to>
      <xdr:col>6</xdr:col>
      <xdr:colOff>181913</xdr:colOff>
      <xdr:row>46</xdr:row>
      <xdr:rowOff>127544</xdr:rowOff>
    </xdr:to>
    <xdr:pic>
      <xdr:nvPicPr>
        <xdr:cNvPr id="77" name="Imagem 76">
          <a:extLst>
            <a:ext uri="{FF2B5EF4-FFF2-40B4-BE49-F238E27FC236}">
              <a16:creationId xmlns:a16="http://schemas.microsoft.com/office/drawing/2014/main" id="{00000000-0008-0000-0B00-00004D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5730100"/>
          <a:ext cx="3839513" cy="1255444"/>
        </a:xfrm>
        <a:prstGeom prst="rect">
          <a:avLst/>
        </a:prstGeom>
      </xdr:spPr>
    </xdr:pic>
    <xdr:clientData/>
  </xdr:twoCellAnchor>
  <xdr:twoCellAnchor editAs="oneCell">
    <xdr:from>
      <xdr:col>12</xdr:col>
      <xdr:colOff>418099</xdr:colOff>
      <xdr:row>39</xdr:row>
      <xdr:rowOff>94049</xdr:rowOff>
    </xdr:from>
    <xdr:to>
      <xdr:col>14</xdr:col>
      <xdr:colOff>343904</xdr:colOff>
      <xdr:row>46</xdr:row>
      <xdr:rowOff>134556</xdr:rowOff>
    </xdr:to>
    <xdr:pic>
      <xdr:nvPicPr>
        <xdr:cNvPr id="78" name="Imagem 77">
          <a:extLst>
            <a:ext uri="{FF2B5EF4-FFF2-40B4-BE49-F238E27FC236}">
              <a16:creationId xmlns:a16="http://schemas.microsoft.com/office/drawing/2014/main" id="{00000000-0008-0000-0B00-00004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733299" y="5618549"/>
          <a:ext cx="1145005" cy="1374007"/>
        </a:xfrm>
        <a:prstGeom prst="rect">
          <a:avLst/>
        </a:prstGeom>
      </xdr:spPr>
    </xdr:pic>
    <xdr:clientData/>
  </xdr:twoCellAnchor>
  <xdr:twoCellAnchor editAs="oneCell">
    <xdr:from>
      <xdr:col>22</xdr:col>
      <xdr:colOff>45368</xdr:colOff>
      <xdr:row>39</xdr:row>
      <xdr:rowOff>188380</xdr:rowOff>
    </xdr:from>
    <xdr:to>
      <xdr:col>24</xdr:col>
      <xdr:colOff>354683</xdr:colOff>
      <xdr:row>45</xdr:row>
      <xdr:rowOff>154521</xdr:rowOff>
    </xdr:to>
    <xdr:pic>
      <xdr:nvPicPr>
        <xdr:cNvPr id="50" name="Imagem 49">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3456568" y="5712880"/>
          <a:ext cx="1528515" cy="1109141"/>
        </a:xfrm>
        <a:prstGeom prst="rect">
          <a:avLst/>
        </a:prstGeom>
      </xdr:spPr>
    </xdr:pic>
    <xdr:clientData/>
  </xdr:twoCellAnchor>
  <xdr:twoCellAnchor editAs="oneCell">
    <xdr:from>
      <xdr:col>6</xdr:col>
      <xdr:colOff>266550</xdr:colOff>
      <xdr:row>40</xdr:row>
      <xdr:rowOff>2148</xdr:rowOff>
    </xdr:from>
    <xdr:to>
      <xdr:col>9</xdr:col>
      <xdr:colOff>419251</xdr:colOff>
      <xdr:row>45</xdr:row>
      <xdr:rowOff>140727</xdr:rowOff>
    </xdr:to>
    <xdr:pic>
      <xdr:nvPicPr>
        <xdr:cNvPr id="52" name="Imagem 51">
          <a:extLst>
            <a:ext uri="{FF2B5EF4-FFF2-40B4-BE49-F238E27FC236}">
              <a16:creationId xmlns:a16="http://schemas.microsoft.com/office/drawing/2014/main" id="{00000000-0008-0000-0B00-000034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924150" y="5717148"/>
          <a:ext cx="1981501" cy="1091079"/>
        </a:xfrm>
        <a:prstGeom prst="rect">
          <a:avLst/>
        </a:prstGeom>
      </xdr:spPr>
    </xdr:pic>
    <xdr:clientData/>
  </xdr:twoCellAnchor>
  <xdr:twoCellAnchor editAs="oneCell">
    <xdr:from>
      <xdr:col>14</xdr:col>
      <xdr:colOff>439325</xdr:colOff>
      <xdr:row>39</xdr:row>
      <xdr:rowOff>177981</xdr:rowOff>
    </xdr:from>
    <xdr:to>
      <xdr:col>17</xdr:col>
      <xdr:colOff>236950</xdr:colOff>
      <xdr:row>45</xdr:row>
      <xdr:rowOff>117294</xdr:rowOff>
    </xdr:to>
    <xdr:pic>
      <xdr:nvPicPr>
        <xdr:cNvPr id="53" name="Imagem 52">
          <a:extLst>
            <a:ext uri="{FF2B5EF4-FFF2-40B4-BE49-F238E27FC236}">
              <a16:creationId xmlns:a16="http://schemas.microsoft.com/office/drawing/2014/main" id="{00000000-0008-0000-0B00-000035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8973725" y="5702481"/>
          <a:ext cx="1626425" cy="1082313"/>
        </a:xfrm>
        <a:prstGeom prst="rect">
          <a:avLst/>
        </a:prstGeom>
      </xdr:spPr>
    </xdr:pic>
    <xdr:clientData/>
  </xdr:twoCellAnchor>
  <xdr:twoCellAnchor editAs="oneCell">
    <xdr:from>
      <xdr:col>19</xdr:col>
      <xdr:colOff>446208</xdr:colOff>
      <xdr:row>40</xdr:row>
      <xdr:rowOff>4286</xdr:rowOff>
    </xdr:from>
    <xdr:to>
      <xdr:col>22</xdr:col>
      <xdr:colOff>30043</xdr:colOff>
      <xdr:row>45</xdr:row>
      <xdr:rowOff>119539</xdr:rowOff>
    </xdr:to>
    <xdr:pic>
      <xdr:nvPicPr>
        <xdr:cNvPr id="54" name="Imagem 53">
          <a:extLst>
            <a:ext uri="{FF2B5EF4-FFF2-40B4-BE49-F238E27FC236}">
              <a16:creationId xmlns:a16="http://schemas.microsoft.com/office/drawing/2014/main" id="{00000000-0008-0000-0B00-000036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2028608" y="5719286"/>
          <a:ext cx="1412635" cy="1067753"/>
        </a:xfrm>
        <a:prstGeom prst="rect">
          <a:avLst/>
        </a:prstGeom>
      </xdr:spPr>
    </xdr:pic>
    <xdr:clientData/>
  </xdr:twoCellAnchor>
  <xdr:twoCellAnchor editAs="oneCell">
    <xdr:from>
      <xdr:col>9</xdr:col>
      <xdr:colOff>345216</xdr:colOff>
      <xdr:row>39</xdr:row>
      <xdr:rowOff>186175</xdr:rowOff>
    </xdr:from>
    <xdr:to>
      <xdr:col>12</xdr:col>
      <xdr:colOff>340584</xdr:colOff>
      <xdr:row>45</xdr:row>
      <xdr:rowOff>137676</xdr:rowOff>
    </xdr:to>
    <xdr:pic>
      <xdr:nvPicPr>
        <xdr:cNvPr id="51" name="Imagem 50">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31616" y="5710675"/>
          <a:ext cx="1824168" cy="10945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0</xdr:row>
      <xdr:rowOff>0</xdr:rowOff>
    </xdr:from>
    <xdr:to>
      <xdr:col>11</xdr:col>
      <xdr:colOff>1228726</xdr:colOff>
      <xdr:row>9</xdr:row>
      <xdr:rowOff>172402</xdr:rowOff>
    </xdr:to>
    <xdr:sp macro="" textlink="">
      <xdr:nvSpPr>
        <xdr:cNvPr id="50" name="Retângulo 49">
          <a:extLst>
            <a:ext uri="{FF2B5EF4-FFF2-40B4-BE49-F238E27FC236}">
              <a16:creationId xmlns:a16="http://schemas.microsoft.com/office/drawing/2014/main" id="{00000000-0008-0000-0100-000032000000}"/>
            </a:ext>
          </a:extLst>
        </xdr:cNvPr>
        <xdr:cNvSpPr/>
      </xdr:nvSpPr>
      <xdr:spPr>
        <a:xfrm>
          <a:off x="1" y="0"/>
          <a:ext cx="14258925" cy="1896427"/>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clientData/>
  </xdr:twoCellAnchor>
  <xdr:twoCellAnchor>
    <xdr:from>
      <xdr:col>2</xdr:col>
      <xdr:colOff>866776</xdr:colOff>
      <xdr:row>9</xdr:row>
      <xdr:rowOff>174237</xdr:rowOff>
    </xdr:from>
    <xdr:to>
      <xdr:col>3</xdr:col>
      <xdr:colOff>808170</xdr:colOff>
      <xdr:row>11</xdr:row>
      <xdr:rowOff>170568</xdr:rowOff>
    </xdr:to>
    <xdr:grpSp>
      <xdr:nvGrpSpPr>
        <xdr:cNvPr id="51" name="Grupo 50">
          <a:extLst>
            <a:ext uri="{FF2B5EF4-FFF2-40B4-BE49-F238E27FC236}">
              <a16:creationId xmlns:a16="http://schemas.microsoft.com/office/drawing/2014/main" id="{00000000-0008-0000-0100-000033000000}"/>
            </a:ext>
          </a:extLst>
        </xdr:cNvPr>
        <xdr:cNvGrpSpPr/>
      </xdr:nvGrpSpPr>
      <xdr:grpSpPr>
        <a:xfrm>
          <a:off x="2247901" y="1898262"/>
          <a:ext cx="1151069" cy="377331"/>
          <a:chOff x="10981" y="1525835"/>
          <a:chExt cx="921013" cy="377331"/>
        </a:xfrm>
        <a:solidFill>
          <a:schemeClr val="bg1">
            <a:lumMod val="85000"/>
          </a:schemeClr>
        </a:solidFill>
      </xdr:grpSpPr>
      <xdr:sp macro="" textlink="">
        <xdr:nvSpPr>
          <xdr:cNvPr id="52" name="Arredondar Retângulo no Mesmo Canto Lateral 51">
            <a:extLst>
              <a:ext uri="{FF2B5EF4-FFF2-40B4-BE49-F238E27FC236}">
                <a16:creationId xmlns:a16="http://schemas.microsoft.com/office/drawing/2014/main" id="{00000000-0008-0000-0100-000034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53" name="Retângulo 52">
            <a:hlinkClick xmlns:r="http://schemas.openxmlformats.org/officeDocument/2006/relationships" r:id="rId1"/>
            <a:extLst>
              <a:ext uri="{FF2B5EF4-FFF2-40B4-BE49-F238E27FC236}">
                <a16:creationId xmlns:a16="http://schemas.microsoft.com/office/drawing/2014/main" id="{00000000-0008-0000-0100-000035000000}"/>
              </a:ext>
            </a:extLst>
          </xdr:cNvPr>
          <xdr:cNvSpPr/>
        </xdr:nvSpPr>
        <xdr:spPr>
          <a:xfrm>
            <a:off x="183533" y="1583823"/>
            <a:ext cx="528286"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Caça</a:t>
            </a:r>
          </a:p>
        </xdr:txBody>
      </xdr:sp>
    </xdr:grpSp>
    <xdr:clientData/>
  </xdr:twoCellAnchor>
  <xdr:twoCellAnchor>
    <xdr:from>
      <xdr:col>3</xdr:col>
      <xdr:colOff>819152</xdr:colOff>
      <xdr:row>9</xdr:row>
      <xdr:rowOff>174237</xdr:rowOff>
    </xdr:from>
    <xdr:to>
      <xdr:col>4</xdr:col>
      <xdr:colOff>589096</xdr:colOff>
      <xdr:row>11</xdr:row>
      <xdr:rowOff>170568</xdr:rowOff>
    </xdr:to>
    <xdr:grpSp>
      <xdr:nvGrpSpPr>
        <xdr:cNvPr id="54" name="Grupo 53">
          <a:extLst>
            <a:ext uri="{FF2B5EF4-FFF2-40B4-BE49-F238E27FC236}">
              <a16:creationId xmlns:a16="http://schemas.microsoft.com/office/drawing/2014/main" id="{00000000-0008-0000-0100-000036000000}"/>
            </a:ext>
          </a:extLst>
        </xdr:cNvPr>
        <xdr:cNvGrpSpPr/>
      </xdr:nvGrpSpPr>
      <xdr:grpSpPr>
        <a:xfrm>
          <a:off x="3409952" y="1898262"/>
          <a:ext cx="1122494" cy="377331"/>
          <a:chOff x="10981" y="1525835"/>
          <a:chExt cx="921013" cy="377331"/>
        </a:xfrm>
        <a:solidFill>
          <a:schemeClr val="bg1">
            <a:lumMod val="85000"/>
          </a:schemeClr>
        </a:solidFill>
      </xdr:grpSpPr>
      <xdr:sp macro="" textlink="">
        <xdr:nvSpPr>
          <xdr:cNvPr id="55" name="Arredondar Retângulo no Mesmo Canto Lateral 54">
            <a:extLst>
              <a:ext uri="{FF2B5EF4-FFF2-40B4-BE49-F238E27FC236}">
                <a16:creationId xmlns:a16="http://schemas.microsoft.com/office/drawing/2014/main" id="{00000000-0008-0000-0100-000037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56" name="Retângulo 55">
            <a:hlinkClick xmlns:r="http://schemas.openxmlformats.org/officeDocument/2006/relationships" r:id="rId2"/>
            <a:extLst>
              <a:ext uri="{FF2B5EF4-FFF2-40B4-BE49-F238E27FC236}">
                <a16:creationId xmlns:a16="http://schemas.microsoft.com/office/drawing/2014/main" id="{00000000-0008-0000-0100-000038000000}"/>
              </a:ext>
            </a:extLst>
          </xdr:cNvPr>
          <xdr:cNvSpPr/>
        </xdr:nvSpPr>
        <xdr:spPr>
          <a:xfrm>
            <a:off x="102292" y="1583823"/>
            <a:ext cx="690767"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Carvão</a:t>
            </a:r>
          </a:p>
        </xdr:txBody>
      </xdr:sp>
    </xdr:grpSp>
    <xdr:clientData/>
  </xdr:twoCellAnchor>
  <xdr:twoCellAnchor editAs="oneCell">
    <xdr:from>
      <xdr:col>2</xdr:col>
      <xdr:colOff>1009651</xdr:colOff>
      <xdr:row>6</xdr:row>
      <xdr:rowOff>105727</xdr:rowOff>
    </xdr:from>
    <xdr:to>
      <xdr:col>3</xdr:col>
      <xdr:colOff>600076</xdr:colOff>
      <xdr:row>10</xdr:row>
      <xdr:rowOff>86303</xdr:rowOff>
    </xdr:to>
    <xdr:pic>
      <xdr:nvPicPr>
        <xdr:cNvPr id="68" name="Imagem 67">
          <a:extLst>
            <a:ext uri="{FF2B5EF4-FFF2-40B4-BE49-F238E27FC236}">
              <a16:creationId xmlns:a16="http://schemas.microsoft.com/office/drawing/2014/main" id="{00000000-0008-0000-0100-00004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90776" y="1258252"/>
          <a:ext cx="800100" cy="742576"/>
        </a:xfrm>
        <a:prstGeom prst="rect">
          <a:avLst/>
        </a:prstGeom>
        <a:ln>
          <a:noFill/>
        </a:ln>
        <a:effectLst>
          <a:softEdge rad="112500"/>
        </a:effectLst>
      </xdr:spPr>
    </xdr:pic>
    <xdr:clientData/>
  </xdr:twoCellAnchor>
  <xdr:twoCellAnchor editAs="oneCell">
    <xdr:from>
      <xdr:col>1</xdr:col>
      <xdr:colOff>723901</xdr:colOff>
      <xdr:row>6</xdr:row>
      <xdr:rowOff>10477</xdr:rowOff>
    </xdr:from>
    <xdr:to>
      <xdr:col>2</xdr:col>
      <xdr:colOff>600076</xdr:colOff>
      <xdr:row>10</xdr:row>
      <xdr:rowOff>74853</xdr:rowOff>
    </xdr:to>
    <xdr:pic>
      <xdr:nvPicPr>
        <xdr:cNvPr id="71" name="Imagem 70">
          <a:extLst>
            <a:ext uri="{FF2B5EF4-FFF2-40B4-BE49-F238E27FC236}">
              <a16:creationId xmlns:a16="http://schemas.microsoft.com/office/drawing/2014/main" id="{00000000-0008-0000-0100-000047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01" y="1163002"/>
          <a:ext cx="647700" cy="826376"/>
        </a:xfrm>
        <a:prstGeom prst="rect">
          <a:avLst/>
        </a:prstGeom>
        <a:ln>
          <a:noFill/>
        </a:ln>
        <a:effectLst>
          <a:softEdge rad="112500"/>
        </a:effectLst>
      </xdr:spPr>
    </xdr:pic>
    <xdr:clientData/>
  </xdr:twoCellAnchor>
  <xdr:twoCellAnchor editAs="oneCell">
    <xdr:from>
      <xdr:col>3</xdr:col>
      <xdr:colOff>819151</xdr:colOff>
      <xdr:row>6</xdr:row>
      <xdr:rowOff>105728</xdr:rowOff>
    </xdr:from>
    <xdr:to>
      <xdr:col>4</xdr:col>
      <xdr:colOff>514350</xdr:colOff>
      <xdr:row>10</xdr:row>
      <xdr:rowOff>114340</xdr:rowOff>
    </xdr:to>
    <xdr:pic>
      <xdr:nvPicPr>
        <xdr:cNvPr id="76" name="Imagem 75">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409951" y="1258253"/>
          <a:ext cx="1047749" cy="770612"/>
        </a:xfrm>
        <a:prstGeom prst="rect">
          <a:avLst/>
        </a:prstGeom>
        <a:ln>
          <a:noFill/>
        </a:ln>
        <a:effectLst>
          <a:softEdge rad="112500"/>
        </a:effectLst>
      </xdr:spPr>
    </xdr:pic>
    <xdr:clientData/>
  </xdr:twoCellAnchor>
  <xdr:twoCellAnchor>
    <xdr:from>
      <xdr:col>0</xdr:col>
      <xdr:colOff>1</xdr:colOff>
      <xdr:row>9</xdr:row>
      <xdr:rowOff>172402</xdr:rowOff>
    </xdr:from>
    <xdr:to>
      <xdr:col>1</xdr:col>
      <xdr:colOff>503370</xdr:colOff>
      <xdr:row>11</xdr:row>
      <xdr:rowOff>168733</xdr:rowOff>
    </xdr:to>
    <xdr:grpSp>
      <xdr:nvGrpSpPr>
        <xdr:cNvPr id="99" name="Grupo 98">
          <a:extLst>
            <a:ext uri="{FF2B5EF4-FFF2-40B4-BE49-F238E27FC236}">
              <a16:creationId xmlns:a16="http://schemas.microsoft.com/office/drawing/2014/main" id="{00000000-0008-0000-0100-000063000000}"/>
            </a:ext>
          </a:extLst>
        </xdr:cNvPr>
        <xdr:cNvGrpSpPr/>
      </xdr:nvGrpSpPr>
      <xdr:grpSpPr>
        <a:xfrm>
          <a:off x="1" y="1896427"/>
          <a:ext cx="1112969" cy="377331"/>
          <a:chOff x="10981" y="1525835"/>
          <a:chExt cx="921013" cy="377331"/>
        </a:xfrm>
        <a:solidFill>
          <a:schemeClr val="bg1">
            <a:lumMod val="85000"/>
          </a:schemeClr>
        </a:solidFill>
      </xdr:grpSpPr>
      <xdr:sp macro="" textlink="">
        <xdr:nvSpPr>
          <xdr:cNvPr id="100" name="Arredondar Retângulo no Mesmo Canto Lateral 99">
            <a:extLst>
              <a:ext uri="{FF2B5EF4-FFF2-40B4-BE49-F238E27FC236}">
                <a16:creationId xmlns:a16="http://schemas.microsoft.com/office/drawing/2014/main" id="{00000000-0008-0000-0100-000064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02" name="Retângulo 101">
            <a:hlinkClick xmlns:r="http://schemas.openxmlformats.org/officeDocument/2006/relationships" r:id="rId6"/>
            <a:extLst>
              <a:ext uri="{FF2B5EF4-FFF2-40B4-BE49-F238E27FC236}">
                <a16:creationId xmlns:a16="http://schemas.microsoft.com/office/drawing/2014/main" id="{00000000-0008-0000-0100-000066000000}"/>
              </a:ext>
            </a:extLst>
          </xdr:cNvPr>
          <xdr:cNvSpPr/>
        </xdr:nvSpPr>
        <xdr:spPr>
          <a:xfrm>
            <a:off x="208826" y="1583823"/>
            <a:ext cx="477710"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Início</a:t>
            </a:r>
          </a:p>
        </xdr:txBody>
      </xdr:sp>
    </xdr:grpSp>
    <xdr:clientData/>
  </xdr:twoCellAnchor>
  <xdr:twoCellAnchor editAs="oneCell">
    <xdr:from>
      <xdr:col>0</xdr:col>
      <xdr:colOff>152402</xdr:colOff>
      <xdr:row>6</xdr:row>
      <xdr:rowOff>953</xdr:rowOff>
    </xdr:from>
    <xdr:to>
      <xdr:col>1</xdr:col>
      <xdr:colOff>361952</xdr:colOff>
      <xdr:row>10</xdr:row>
      <xdr:rowOff>58103</xdr:rowOff>
    </xdr:to>
    <xdr:pic>
      <xdr:nvPicPr>
        <xdr:cNvPr id="104" name="Imagem 103">
          <a:extLst>
            <a:ext uri="{FF2B5EF4-FFF2-40B4-BE49-F238E27FC236}">
              <a16:creationId xmlns:a16="http://schemas.microsoft.com/office/drawing/2014/main" id="{00000000-0008-0000-0100-00006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2402" y="1153478"/>
          <a:ext cx="819150" cy="819150"/>
        </a:xfrm>
        <a:prstGeom prst="ellipse">
          <a:avLst/>
        </a:prstGeom>
        <a:ln>
          <a:noFill/>
        </a:ln>
        <a:effectLst>
          <a:softEdge rad="112500"/>
        </a:effectLst>
      </xdr:spPr>
    </xdr:pic>
    <xdr:clientData/>
  </xdr:twoCellAnchor>
  <xdr:twoCellAnchor>
    <xdr:from>
      <xdr:col>1</xdr:col>
      <xdr:colOff>514350</xdr:colOff>
      <xdr:row>9</xdr:row>
      <xdr:rowOff>171450</xdr:rowOff>
    </xdr:from>
    <xdr:to>
      <xdr:col>2</xdr:col>
      <xdr:colOff>855794</xdr:colOff>
      <xdr:row>11</xdr:row>
      <xdr:rowOff>167781</xdr:rowOff>
    </xdr:to>
    <xdr:grpSp>
      <xdr:nvGrpSpPr>
        <xdr:cNvPr id="105" name="Grupo 104">
          <a:extLst>
            <a:ext uri="{FF2B5EF4-FFF2-40B4-BE49-F238E27FC236}">
              <a16:creationId xmlns:a16="http://schemas.microsoft.com/office/drawing/2014/main" id="{00000000-0008-0000-0100-000069000000}"/>
            </a:ext>
          </a:extLst>
        </xdr:cNvPr>
        <xdr:cNvGrpSpPr/>
      </xdr:nvGrpSpPr>
      <xdr:grpSpPr>
        <a:xfrm>
          <a:off x="1123950" y="1895475"/>
          <a:ext cx="1112969" cy="377331"/>
          <a:chOff x="10981" y="1525835"/>
          <a:chExt cx="921013" cy="377331"/>
        </a:xfrm>
        <a:solidFill>
          <a:schemeClr val="accent6">
            <a:lumMod val="20000"/>
            <a:lumOff val="80000"/>
          </a:schemeClr>
        </a:solidFill>
      </xdr:grpSpPr>
      <xdr:sp macro="" textlink="">
        <xdr:nvSpPr>
          <xdr:cNvPr id="106" name="Arredondar Retângulo no Mesmo Canto Lateral 105">
            <a:extLst>
              <a:ext uri="{FF2B5EF4-FFF2-40B4-BE49-F238E27FC236}">
                <a16:creationId xmlns:a16="http://schemas.microsoft.com/office/drawing/2014/main" id="{00000000-0008-0000-0100-00006A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07" name="Retângulo 106">
            <a:hlinkClick xmlns:r="http://schemas.openxmlformats.org/officeDocument/2006/relationships" r:id="rId6"/>
            <a:extLst>
              <a:ext uri="{FF2B5EF4-FFF2-40B4-BE49-F238E27FC236}">
                <a16:creationId xmlns:a16="http://schemas.microsoft.com/office/drawing/2014/main" id="{00000000-0008-0000-0100-00006B000000}"/>
              </a:ext>
            </a:extLst>
          </xdr:cNvPr>
          <xdr:cNvSpPr/>
        </xdr:nvSpPr>
        <xdr:spPr>
          <a:xfrm>
            <a:off x="110797" y="1583823"/>
            <a:ext cx="673771"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Principal</a:t>
            </a:r>
          </a:p>
        </xdr:txBody>
      </xdr:sp>
    </xdr:grpSp>
    <xdr:clientData/>
  </xdr:twoCellAnchor>
  <xdr:twoCellAnchor editAs="oneCell">
    <xdr:from>
      <xdr:col>0</xdr:col>
      <xdr:colOff>1</xdr:colOff>
      <xdr:row>0</xdr:row>
      <xdr:rowOff>0</xdr:rowOff>
    </xdr:from>
    <xdr:to>
      <xdr:col>11</xdr:col>
      <xdr:colOff>904877</xdr:colOff>
      <xdr:row>5</xdr:row>
      <xdr:rowOff>161926</xdr:rowOff>
    </xdr:to>
    <xdr:pic>
      <xdr:nvPicPr>
        <xdr:cNvPr id="72" name="Imagem 71">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 y="0"/>
          <a:ext cx="13935076" cy="1123951"/>
        </a:xfrm>
        <a:prstGeom prst="rect">
          <a:avLst/>
        </a:prstGeom>
      </xdr:spPr>
    </xdr:pic>
    <xdr:clientData/>
  </xdr:twoCellAnchor>
  <xdr:twoCellAnchor>
    <xdr:from>
      <xdr:col>6</xdr:col>
      <xdr:colOff>203006</xdr:colOff>
      <xdr:row>9</xdr:row>
      <xdr:rowOff>170612</xdr:rowOff>
    </xdr:from>
    <xdr:to>
      <xdr:col>7</xdr:col>
      <xdr:colOff>495299</xdr:colOff>
      <xdr:row>11</xdr:row>
      <xdr:rowOff>166943</xdr:rowOff>
    </xdr:to>
    <xdr:grpSp>
      <xdr:nvGrpSpPr>
        <xdr:cNvPr id="73" name="Grupo 72">
          <a:extLst>
            <a:ext uri="{FF2B5EF4-FFF2-40B4-BE49-F238E27FC236}">
              <a16:creationId xmlns:a16="http://schemas.microsoft.com/office/drawing/2014/main" id="{00000000-0008-0000-0100-000049000000}"/>
            </a:ext>
          </a:extLst>
        </xdr:cNvPr>
        <xdr:cNvGrpSpPr/>
      </xdr:nvGrpSpPr>
      <xdr:grpSpPr>
        <a:xfrm>
          <a:off x="7251506" y="1894637"/>
          <a:ext cx="1035243" cy="377331"/>
          <a:chOff x="10981" y="1525835"/>
          <a:chExt cx="921013" cy="377331"/>
        </a:xfrm>
        <a:solidFill>
          <a:schemeClr val="bg1">
            <a:lumMod val="85000"/>
          </a:schemeClr>
        </a:solidFill>
      </xdr:grpSpPr>
      <xdr:sp macro="" textlink="">
        <xdr:nvSpPr>
          <xdr:cNvPr id="74" name="Arredondar Retângulo no Mesmo Canto Lateral 73">
            <a:extLst>
              <a:ext uri="{FF2B5EF4-FFF2-40B4-BE49-F238E27FC236}">
                <a16:creationId xmlns:a16="http://schemas.microsoft.com/office/drawing/2014/main" id="{00000000-0008-0000-0100-00004A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75" name="Retângulo 74">
            <a:extLst>
              <a:ext uri="{FF2B5EF4-FFF2-40B4-BE49-F238E27FC236}">
                <a16:creationId xmlns:a16="http://schemas.microsoft.com/office/drawing/2014/main" id="{00000000-0008-0000-0100-00004B000000}"/>
              </a:ext>
            </a:extLst>
          </xdr:cNvPr>
          <xdr:cNvSpPr/>
        </xdr:nvSpPr>
        <xdr:spPr>
          <a:xfrm>
            <a:off x="135637" y="1583823"/>
            <a:ext cx="624082"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Lenha</a:t>
            </a:r>
          </a:p>
        </xdr:txBody>
      </xdr:sp>
    </xdr:grpSp>
    <xdr:clientData/>
  </xdr:twoCellAnchor>
  <xdr:twoCellAnchor>
    <xdr:from>
      <xdr:col>7</xdr:col>
      <xdr:colOff>506281</xdr:colOff>
      <xdr:row>9</xdr:row>
      <xdr:rowOff>170612</xdr:rowOff>
    </xdr:from>
    <xdr:to>
      <xdr:col>8</xdr:col>
      <xdr:colOff>771525</xdr:colOff>
      <xdr:row>11</xdr:row>
      <xdr:rowOff>166943</xdr:rowOff>
    </xdr:to>
    <xdr:grpSp>
      <xdr:nvGrpSpPr>
        <xdr:cNvPr id="80" name="Grupo 79">
          <a:extLst>
            <a:ext uri="{FF2B5EF4-FFF2-40B4-BE49-F238E27FC236}">
              <a16:creationId xmlns:a16="http://schemas.microsoft.com/office/drawing/2014/main" id="{00000000-0008-0000-0100-000050000000}"/>
            </a:ext>
          </a:extLst>
        </xdr:cNvPr>
        <xdr:cNvGrpSpPr/>
      </xdr:nvGrpSpPr>
      <xdr:grpSpPr>
        <a:xfrm>
          <a:off x="8297731" y="1894637"/>
          <a:ext cx="1160594" cy="377331"/>
          <a:chOff x="10981" y="1525835"/>
          <a:chExt cx="921013" cy="377331"/>
        </a:xfrm>
        <a:solidFill>
          <a:schemeClr val="bg1">
            <a:lumMod val="85000"/>
          </a:schemeClr>
        </a:solidFill>
      </xdr:grpSpPr>
      <xdr:sp macro="" textlink="">
        <xdr:nvSpPr>
          <xdr:cNvPr id="93" name="Arredondar Retângulo no Mesmo Canto Lateral 92">
            <a:extLst>
              <a:ext uri="{FF2B5EF4-FFF2-40B4-BE49-F238E27FC236}">
                <a16:creationId xmlns:a16="http://schemas.microsoft.com/office/drawing/2014/main" id="{00000000-0008-0000-0100-00005D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96" name="Retângulo 95">
            <a:hlinkClick xmlns:r="http://schemas.openxmlformats.org/officeDocument/2006/relationships" r:id="rId9"/>
            <a:extLst>
              <a:ext uri="{FF2B5EF4-FFF2-40B4-BE49-F238E27FC236}">
                <a16:creationId xmlns:a16="http://schemas.microsoft.com/office/drawing/2014/main" id="{00000000-0008-0000-0100-000060000000}"/>
              </a:ext>
            </a:extLst>
          </xdr:cNvPr>
          <xdr:cNvSpPr/>
        </xdr:nvSpPr>
        <xdr:spPr>
          <a:xfrm>
            <a:off x="30512" y="1583823"/>
            <a:ext cx="834332"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Maquina</a:t>
            </a:r>
          </a:p>
        </xdr:txBody>
      </xdr:sp>
    </xdr:grpSp>
    <xdr:clientData/>
  </xdr:twoCellAnchor>
  <xdr:twoCellAnchor>
    <xdr:from>
      <xdr:col>10</xdr:col>
      <xdr:colOff>611056</xdr:colOff>
      <xdr:row>9</xdr:row>
      <xdr:rowOff>170612</xdr:rowOff>
    </xdr:from>
    <xdr:to>
      <xdr:col>10</xdr:col>
      <xdr:colOff>1762125</xdr:colOff>
      <xdr:row>11</xdr:row>
      <xdr:rowOff>166943</xdr:rowOff>
    </xdr:to>
    <xdr:grpSp>
      <xdr:nvGrpSpPr>
        <xdr:cNvPr id="101" name="Grupo 100">
          <a:extLst>
            <a:ext uri="{FF2B5EF4-FFF2-40B4-BE49-F238E27FC236}">
              <a16:creationId xmlns:a16="http://schemas.microsoft.com/office/drawing/2014/main" id="{00000000-0008-0000-0100-000065000000}"/>
            </a:ext>
          </a:extLst>
        </xdr:cNvPr>
        <xdr:cNvGrpSpPr/>
      </xdr:nvGrpSpPr>
      <xdr:grpSpPr>
        <a:xfrm>
          <a:off x="11802931" y="1894637"/>
          <a:ext cx="1151069" cy="377331"/>
          <a:chOff x="10981" y="1525835"/>
          <a:chExt cx="921013" cy="377331"/>
        </a:xfrm>
        <a:solidFill>
          <a:schemeClr val="bg1">
            <a:lumMod val="85000"/>
          </a:schemeClr>
        </a:solidFill>
      </xdr:grpSpPr>
      <xdr:sp macro="" textlink="">
        <xdr:nvSpPr>
          <xdr:cNvPr id="103" name="Arredondar Retângulo no Mesmo Canto Lateral 102">
            <a:extLst>
              <a:ext uri="{FF2B5EF4-FFF2-40B4-BE49-F238E27FC236}">
                <a16:creationId xmlns:a16="http://schemas.microsoft.com/office/drawing/2014/main" id="{00000000-0008-0000-0100-000067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08" name="Retângulo 107">
            <a:hlinkClick xmlns:r="http://schemas.openxmlformats.org/officeDocument/2006/relationships" r:id="rId10"/>
            <a:extLst>
              <a:ext uri="{FF2B5EF4-FFF2-40B4-BE49-F238E27FC236}">
                <a16:creationId xmlns:a16="http://schemas.microsoft.com/office/drawing/2014/main" id="{00000000-0008-0000-0100-00006C000000}"/>
              </a:ext>
            </a:extLst>
          </xdr:cNvPr>
          <xdr:cNvSpPr/>
        </xdr:nvSpPr>
        <xdr:spPr>
          <a:xfrm>
            <a:off x="138748" y="1583823"/>
            <a:ext cx="598818"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Pesca</a:t>
            </a:r>
          </a:p>
        </xdr:txBody>
      </xdr:sp>
    </xdr:grpSp>
    <xdr:clientData/>
  </xdr:twoCellAnchor>
  <xdr:twoCellAnchor editAs="oneCell">
    <xdr:from>
      <xdr:col>10</xdr:col>
      <xdr:colOff>733425</xdr:colOff>
      <xdr:row>6</xdr:row>
      <xdr:rowOff>64003</xdr:rowOff>
    </xdr:from>
    <xdr:to>
      <xdr:col>10</xdr:col>
      <xdr:colOff>1619250</xdr:colOff>
      <xdr:row>10</xdr:row>
      <xdr:rowOff>91296</xdr:rowOff>
    </xdr:to>
    <xdr:pic>
      <xdr:nvPicPr>
        <xdr:cNvPr id="109" name="Imagem 108">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925300" y="1216528"/>
          <a:ext cx="885825" cy="789293"/>
        </a:xfrm>
        <a:prstGeom prst="ellipse">
          <a:avLst/>
        </a:prstGeom>
        <a:ln>
          <a:noFill/>
        </a:ln>
        <a:effectLst>
          <a:softEdge rad="112500"/>
        </a:effectLst>
      </xdr:spPr>
    </xdr:pic>
    <xdr:clientData/>
  </xdr:twoCellAnchor>
  <xdr:twoCellAnchor editAs="oneCell">
    <xdr:from>
      <xdr:col>9</xdr:col>
      <xdr:colOff>447676</xdr:colOff>
      <xdr:row>6</xdr:row>
      <xdr:rowOff>83052</xdr:rowOff>
    </xdr:from>
    <xdr:to>
      <xdr:col>10</xdr:col>
      <xdr:colOff>600075</xdr:colOff>
      <xdr:row>10</xdr:row>
      <xdr:rowOff>140392</xdr:rowOff>
    </xdr:to>
    <xdr:pic>
      <xdr:nvPicPr>
        <xdr:cNvPr id="110" name="Imagem 109">
          <a:extLst>
            <a:ext uri="{FF2B5EF4-FFF2-40B4-BE49-F238E27FC236}">
              <a16:creationId xmlns:a16="http://schemas.microsoft.com/office/drawing/2014/main" id="{00000000-0008-0000-0100-00006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696576" y="1235577"/>
          <a:ext cx="1095374" cy="819340"/>
        </a:xfrm>
        <a:prstGeom prst="ellipse">
          <a:avLst/>
        </a:prstGeom>
        <a:ln>
          <a:noFill/>
        </a:ln>
        <a:effectLst>
          <a:softEdge rad="112500"/>
        </a:effectLst>
      </xdr:spPr>
    </xdr:pic>
    <xdr:clientData/>
  </xdr:twoCellAnchor>
  <xdr:twoCellAnchor editAs="oneCell">
    <xdr:from>
      <xdr:col>7</xdr:col>
      <xdr:colOff>638175</xdr:colOff>
      <xdr:row>6</xdr:row>
      <xdr:rowOff>149728</xdr:rowOff>
    </xdr:from>
    <xdr:to>
      <xdr:col>8</xdr:col>
      <xdr:colOff>657225</xdr:colOff>
      <xdr:row>10</xdr:row>
      <xdr:rowOff>88768</xdr:rowOff>
    </xdr:to>
    <xdr:pic>
      <xdr:nvPicPr>
        <xdr:cNvPr id="111" name="Imagem 110">
          <a:extLst>
            <a:ext uri="{FF2B5EF4-FFF2-40B4-BE49-F238E27FC236}">
              <a16:creationId xmlns:a16="http://schemas.microsoft.com/office/drawing/2014/main" id="{00000000-0008-0000-0100-00006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429625" y="1302253"/>
          <a:ext cx="914400" cy="701040"/>
        </a:xfrm>
        <a:prstGeom prst="rect">
          <a:avLst/>
        </a:prstGeom>
        <a:ln>
          <a:noFill/>
        </a:ln>
        <a:effectLst>
          <a:softEdge rad="112500"/>
        </a:effectLst>
      </xdr:spPr>
    </xdr:pic>
    <xdr:clientData/>
  </xdr:twoCellAnchor>
  <xdr:twoCellAnchor editAs="oneCell">
    <xdr:from>
      <xdr:col>5</xdr:col>
      <xdr:colOff>819149</xdr:colOff>
      <xdr:row>6</xdr:row>
      <xdr:rowOff>111627</xdr:rowOff>
    </xdr:from>
    <xdr:to>
      <xdr:col>5</xdr:col>
      <xdr:colOff>1997116</xdr:colOff>
      <xdr:row>10</xdr:row>
      <xdr:rowOff>54476</xdr:rowOff>
    </xdr:to>
    <xdr:pic>
      <xdr:nvPicPr>
        <xdr:cNvPr id="112" name="Imagem 111">
          <a:extLst>
            <a:ext uri="{FF2B5EF4-FFF2-40B4-BE49-F238E27FC236}">
              <a16:creationId xmlns:a16="http://schemas.microsoft.com/office/drawing/2014/main" id="{00000000-0008-0000-0100-00007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867399" y="1264152"/>
          <a:ext cx="1177967" cy="704849"/>
        </a:xfrm>
        <a:prstGeom prst="ellipse">
          <a:avLst/>
        </a:prstGeom>
        <a:ln>
          <a:noFill/>
        </a:ln>
        <a:effectLst>
          <a:softEdge rad="112500"/>
        </a:effectLst>
      </xdr:spPr>
    </xdr:pic>
    <xdr:clientData/>
  </xdr:twoCellAnchor>
  <xdr:twoCellAnchor editAs="oneCell">
    <xdr:from>
      <xdr:col>6</xdr:col>
      <xdr:colOff>333375</xdr:colOff>
      <xdr:row>6</xdr:row>
      <xdr:rowOff>130677</xdr:rowOff>
    </xdr:from>
    <xdr:to>
      <xdr:col>7</xdr:col>
      <xdr:colOff>381000</xdr:colOff>
      <xdr:row>10</xdr:row>
      <xdr:rowOff>51095</xdr:rowOff>
    </xdr:to>
    <xdr:pic>
      <xdr:nvPicPr>
        <xdr:cNvPr id="113" name="Imagem 112">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381875" y="1283202"/>
          <a:ext cx="790575" cy="682418"/>
        </a:xfrm>
        <a:prstGeom prst="rect">
          <a:avLst/>
        </a:prstGeom>
        <a:ln>
          <a:noFill/>
        </a:ln>
        <a:effectLst>
          <a:softEdge rad="112500"/>
        </a:effectLst>
      </xdr:spPr>
    </xdr:pic>
    <xdr:clientData/>
  </xdr:twoCellAnchor>
  <xdr:twoCellAnchor editAs="oneCell">
    <xdr:from>
      <xdr:col>4</xdr:col>
      <xdr:colOff>838200</xdr:colOff>
      <xdr:row>6</xdr:row>
      <xdr:rowOff>92578</xdr:rowOff>
    </xdr:from>
    <xdr:to>
      <xdr:col>5</xdr:col>
      <xdr:colOff>514350</xdr:colOff>
      <xdr:row>10</xdr:row>
      <xdr:rowOff>181746</xdr:rowOff>
    </xdr:to>
    <xdr:pic>
      <xdr:nvPicPr>
        <xdr:cNvPr id="114" name="Imagem 113">
          <a:extLst>
            <a:ext uri="{FF2B5EF4-FFF2-40B4-BE49-F238E27FC236}">
              <a16:creationId xmlns:a16="http://schemas.microsoft.com/office/drawing/2014/main" id="{00000000-0008-0000-0100-000072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781550" y="1245103"/>
          <a:ext cx="781050" cy="851168"/>
        </a:xfrm>
        <a:prstGeom prst="rect">
          <a:avLst/>
        </a:prstGeom>
        <a:ln>
          <a:noFill/>
        </a:ln>
        <a:effectLst>
          <a:softEdge rad="112500"/>
        </a:effectLst>
      </xdr:spPr>
    </xdr:pic>
    <xdr:clientData/>
  </xdr:twoCellAnchor>
  <xdr:twoCellAnchor editAs="oneCell">
    <xdr:from>
      <xdr:col>8</xdr:col>
      <xdr:colOff>942975</xdr:colOff>
      <xdr:row>6</xdr:row>
      <xdr:rowOff>102103</xdr:rowOff>
    </xdr:from>
    <xdr:to>
      <xdr:col>9</xdr:col>
      <xdr:colOff>180975</xdr:colOff>
      <xdr:row>10</xdr:row>
      <xdr:rowOff>77385</xdr:rowOff>
    </xdr:to>
    <xdr:pic>
      <xdr:nvPicPr>
        <xdr:cNvPr id="115" name="Imagem 114">
          <a:extLst>
            <a:ext uri="{FF2B5EF4-FFF2-40B4-BE49-F238E27FC236}">
              <a16:creationId xmlns:a16="http://schemas.microsoft.com/office/drawing/2014/main" id="{00000000-0008-0000-0100-00007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29775" y="1254628"/>
          <a:ext cx="800100" cy="737282"/>
        </a:xfrm>
        <a:prstGeom prst="rect">
          <a:avLst/>
        </a:prstGeom>
        <a:ln>
          <a:noFill/>
        </a:ln>
        <a:effectLst>
          <a:softEdge rad="112500"/>
        </a:effectLst>
      </xdr:spPr>
    </xdr:pic>
    <xdr:clientData/>
  </xdr:twoCellAnchor>
  <xdr:twoCellAnchor>
    <xdr:from>
      <xdr:col>10</xdr:col>
      <xdr:colOff>1773106</xdr:colOff>
      <xdr:row>9</xdr:row>
      <xdr:rowOff>170612</xdr:rowOff>
    </xdr:from>
    <xdr:to>
      <xdr:col>11</xdr:col>
      <xdr:colOff>1047750</xdr:colOff>
      <xdr:row>11</xdr:row>
      <xdr:rowOff>166943</xdr:rowOff>
    </xdr:to>
    <xdr:grpSp>
      <xdr:nvGrpSpPr>
        <xdr:cNvPr id="116" name="Grupo 115">
          <a:extLst>
            <a:ext uri="{FF2B5EF4-FFF2-40B4-BE49-F238E27FC236}">
              <a16:creationId xmlns:a16="http://schemas.microsoft.com/office/drawing/2014/main" id="{00000000-0008-0000-0100-000074000000}"/>
            </a:ext>
          </a:extLst>
        </xdr:cNvPr>
        <xdr:cNvGrpSpPr/>
      </xdr:nvGrpSpPr>
      <xdr:grpSpPr>
        <a:xfrm>
          <a:off x="12964981" y="1894637"/>
          <a:ext cx="1112969" cy="377331"/>
          <a:chOff x="10981" y="1525835"/>
          <a:chExt cx="921013" cy="377331"/>
        </a:xfrm>
        <a:solidFill>
          <a:schemeClr val="bg1">
            <a:lumMod val="85000"/>
          </a:schemeClr>
        </a:solidFill>
      </xdr:grpSpPr>
      <xdr:sp macro="" textlink="">
        <xdr:nvSpPr>
          <xdr:cNvPr id="117" name="Arredondar Retângulo no Mesmo Canto Lateral 116">
            <a:extLst>
              <a:ext uri="{FF2B5EF4-FFF2-40B4-BE49-F238E27FC236}">
                <a16:creationId xmlns:a16="http://schemas.microsoft.com/office/drawing/2014/main" id="{00000000-0008-0000-0100-000075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18" name="Retângulo 117">
            <a:hlinkClick xmlns:r="http://schemas.openxmlformats.org/officeDocument/2006/relationships" r:id="rId18"/>
            <a:extLst>
              <a:ext uri="{FF2B5EF4-FFF2-40B4-BE49-F238E27FC236}">
                <a16:creationId xmlns:a16="http://schemas.microsoft.com/office/drawing/2014/main" id="{00000000-0008-0000-0100-000076000000}"/>
              </a:ext>
            </a:extLst>
          </xdr:cNvPr>
          <xdr:cNvSpPr/>
        </xdr:nvSpPr>
        <xdr:spPr>
          <a:xfrm>
            <a:off x="53678" y="1583823"/>
            <a:ext cx="768964"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Legislação</a:t>
            </a:r>
          </a:p>
        </xdr:txBody>
      </xdr:sp>
    </xdr:grpSp>
    <xdr:clientData/>
  </xdr:twoCellAnchor>
  <xdr:oneCellAnchor>
    <xdr:from>
      <xdr:col>11</xdr:col>
      <xdr:colOff>252063</xdr:colOff>
      <xdr:row>6</xdr:row>
      <xdr:rowOff>38100</xdr:rowOff>
    </xdr:from>
    <xdr:ext cx="505523" cy="937629"/>
    <xdr:sp macro="" textlink="">
      <xdr:nvSpPr>
        <xdr:cNvPr id="119" name="Retângulo 118">
          <a:extLst>
            <a:ext uri="{FF2B5EF4-FFF2-40B4-BE49-F238E27FC236}">
              <a16:creationId xmlns:a16="http://schemas.microsoft.com/office/drawing/2014/main" id="{00000000-0008-0000-0100-000077000000}"/>
            </a:ext>
          </a:extLst>
        </xdr:cNvPr>
        <xdr:cNvSpPr/>
      </xdr:nvSpPr>
      <xdr:spPr>
        <a:xfrm>
          <a:off x="13282263" y="1190625"/>
          <a:ext cx="505523" cy="937629"/>
        </a:xfrm>
        <a:prstGeom prst="rect">
          <a:avLst/>
        </a:prstGeom>
        <a:noFill/>
      </xdr:spPr>
      <xdr:txBody>
        <a:bodyPr wrap="none" lIns="91440" tIns="45720" rIns="91440" bIns="45720">
          <a:spAutoFit/>
        </a:bodyPr>
        <a:lstStyle/>
        <a:p>
          <a:pPr algn="ctr"/>
          <a:r>
            <a:rPr lang="pt-BR" sz="5400" b="1" cap="none" spc="0">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a:t>
          </a:r>
        </a:p>
      </xdr:txBody>
    </xdr:sp>
    <xdr:clientData/>
  </xdr:oneCellAnchor>
  <xdr:twoCellAnchor>
    <xdr:from>
      <xdr:col>4</xdr:col>
      <xdr:colOff>600076</xdr:colOff>
      <xdr:row>9</xdr:row>
      <xdr:rowOff>170612</xdr:rowOff>
    </xdr:from>
    <xdr:to>
      <xdr:col>5</xdr:col>
      <xdr:colOff>617670</xdr:colOff>
      <xdr:row>11</xdr:row>
      <xdr:rowOff>166943</xdr:rowOff>
    </xdr:to>
    <xdr:grpSp>
      <xdr:nvGrpSpPr>
        <xdr:cNvPr id="120" name="Grupo 119">
          <a:extLst>
            <a:ext uri="{FF2B5EF4-FFF2-40B4-BE49-F238E27FC236}">
              <a16:creationId xmlns:a16="http://schemas.microsoft.com/office/drawing/2014/main" id="{00000000-0008-0000-0100-000078000000}"/>
            </a:ext>
          </a:extLst>
        </xdr:cNvPr>
        <xdr:cNvGrpSpPr/>
      </xdr:nvGrpSpPr>
      <xdr:grpSpPr>
        <a:xfrm>
          <a:off x="4543426" y="1894637"/>
          <a:ext cx="1122494" cy="377331"/>
          <a:chOff x="10981" y="1525835"/>
          <a:chExt cx="921013" cy="377331"/>
        </a:xfrm>
        <a:solidFill>
          <a:schemeClr val="bg1">
            <a:lumMod val="85000"/>
          </a:schemeClr>
        </a:solidFill>
      </xdr:grpSpPr>
      <xdr:sp macro="" textlink="">
        <xdr:nvSpPr>
          <xdr:cNvPr id="121" name="Arredondar Retângulo no Mesmo Canto Lateral 120">
            <a:extLst>
              <a:ext uri="{FF2B5EF4-FFF2-40B4-BE49-F238E27FC236}">
                <a16:creationId xmlns:a16="http://schemas.microsoft.com/office/drawing/2014/main" id="{00000000-0008-0000-0100-000079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22" name="Retângulo 121">
            <a:hlinkClick xmlns:r="http://schemas.openxmlformats.org/officeDocument/2006/relationships" r:id="rId19"/>
            <a:extLst>
              <a:ext uri="{FF2B5EF4-FFF2-40B4-BE49-F238E27FC236}">
                <a16:creationId xmlns:a16="http://schemas.microsoft.com/office/drawing/2014/main" id="{00000000-0008-0000-0100-00007A000000}"/>
              </a:ext>
            </a:extLst>
          </xdr:cNvPr>
          <xdr:cNvSpPr/>
        </xdr:nvSpPr>
        <xdr:spPr>
          <a:xfrm>
            <a:off x="31972" y="1583823"/>
            <a:ext cx="831411"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Construção</a:t>
            </a:r>
          </a:p>
        </xdr:txBody>
      </xdr:sp>
    </xdr:grpSp>
    <xdr:clientData/>
  </xdr:twoCellAnchor>
  <xdr:twoCellAnchor>
    <xdr:from>
      <xdr:col>5</xdr:col>
      <xdr:colOff>631667</xdr:colOff>
      <xdr:row>9</xdr:row>
      <xdr:rowOff>170612</xdr:rowOff>
    </xdr:from>
    <xdr:to>
      <xdr:col>6</xdr:col>
      <xdr:colOff>188829</xdr:colOff>
      <xdr:row>11</xdr:row>
      <xdr:rowOff>166943</xdr:rowOff>
    </xdr:to>
    <xdr:grpSp>
      <xdr:nvGrpSpPr>
        <xdr:cNvPr id="123" name="Grupo 122">
          <a:extLst>
            <a:ext uri="{FF2B5EF4-FFF2-40B4-BE49-F238E27FC236}">
              <a16:creationId xmlns:a16="http://schemas.microsoft.com/office/drawing/2014/main" id="{00000000-0008-0000-0100-00007B000000}"/>
            </a:ext>
          </a:extLst>
        </xdr:cNvPr>
        <xdr:cNvGrpSpPr/>
      </xdr:nvGrpSpPr>
      <xdr:grpSpPr>
        <a:xfrm>
          <a:off x="5679917" y="1894637"/>
          <a:ext cx="1557412" cy="377331"/>
          <a:chOff x="10981" y="1525835"/>
          <a:chExt cx="921013" cy="377331"/>
        </a:xfrm>
        <a:solidFill>
          <a:schemeClr val="bg1">
            <a:lumMod val="85000"/>
          </a:schemeClr>
        </a:solidFill>
      </xdr:grpSpPr>
      <xdr:sp macro="" textlink="">
        <xdr:nvSpPr>
          <xdr:cNvPr id="124" name="Arredondar Retângulo no Mesmo Canto Lateral 123">
            <a:extLst>
              <a:ext uri="{FF2B5EF4-FFF2-40B4-BE49-F238E27FC236}">
                <a16:creationId xmlns:a16="http://schemas.microsoft.com/office/drawing/2014/main" id="{00000000-0008-0000-0100-00007C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25" name="Retângulo 124">
            <a:hlinkClick xmlns:r="http://schemas.openxmlformats.org/officeDocument/2006/relationships" r:id="rId20"/>
            <a:extLst>
              <a:ext uri="{FF2B5EF4-FFF2-40B4-BE49-F238E27FC236}">
                <a16:creationId xmlns:a16="http://schemas.microsoft.com/office/drawing/2014/main" id="{00000000-0008-0000-0100-00007D000000}"/>
              </a:ext>
            </a:extLst>
          </xdr:cNvPr>
          <xdr:cNvSpPr/>
        </xdr:nvSpPr>
        <xdr:spPr>
          <a:xfrm>
            <a:off x="74539" y="1583823"/>
            <a:ext cx="815044" cy="311496"/>
          </a:xfrm>
          <a:prstGeom prst="rect">
            <a:avLst/>
          </a:prstGeom>
          <a:grpFill/>
        </xdr:spPr>
        <xdr:txBody>
          <a:bodyPr wrap="squar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Embarcação</a:t>
            </a:r>
          </a:p>
        </xdr:txBody>
      </xdr:sp>
    </xdr:grpSp>
    <xdr:clientData/>
  </xdr:twoCellAnchor>
  <xdr:twoCellAnchor>
    <xdr:from>
      <xdr:col>9</xdr:col>
      <xdr:colOff>401506</xdr:colOff>
      <xdr:row>9</xdr:row>
      <xdr:rowOff>170612</xdr:rowOff>
    </xdr:from>
    <xdr:to>
      <xdr:col>10</xdr:col>
      <xdr:colOff>600075</xdr:colOff>
      <xdr:row>11</xdr:row>
      <xdr:rowOff>166943</xdr:rowOff>
    </xdr:to>
    <xdr:grpSp>
      <xdr:nvGrpSpPr>
        <xdr:cNvPr id="126" name="Grupo 125">
          <a:extLst>
            <a:ext uri="{FF2B5EF4-FFF2-40B4-BE49-F238E27FC236}">
              <a16:creationId xmlns:a16="http://schemas.microsoft.com/office/drawing/2014/main" id="{00000000-0008-0000-0100-00007E000000}"/>
            </a:ext>
          </a:extLst>
        </xdr:cNvPr>
        <xdr:cNvGrpSpPr/>
      </xdr:nvGrpSpPr>
      <xdr:grpSpPr>
        <a:xfrm>
          <a:off x="10650406" y="1894637"/>
          <a:ext cx="1141544" cy="377331"/>
          <a:chOff x="10981" y="1525835"/>
          <a:chExt cx="921013" cy="377331"/>
        </a:xfrm>
        <a:solidFill>
          <a:schemeClr val="bg1">
            <a:lumMod val="85000"/>
          </a:schemeClr>
        </a:solidFill>
      </xdr:grpSpPr>
      <xdr:sp macro="" textlink="">
        <xdr:nvSpPr>
          <xdr:cNvPr id="127" name="Arredondar Retângulo no Mesmo Canto Lateral 126">
            <a:extLst>
              <a:ext uri="{FF2B5EF4-FFF2-40B4-BE49-F238E27FC236}">
                <a16:creationId xmlns:a16="http://schemas.microsoft.com/office/drawing/2014/main" id="{00000000-0008-0000-0100-00007F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28" name="Retângulo 127">
            <a:hlinkClick xmlns:r="http://schemas.openxmlformats.org/officeDocument/2006/relationships" r:id="rId21"/>
            <a:extLst>
              <a:ext uri="{FF2B5EF4-FFF2-40B4-BE49-F238E27FC236}">
                <a16:creationId xmlns:a16="http://schemas.microsoft.com/office/drawing/2014/main" id="{00000000-0008-0000-0100-000080000000}"/>
              </a:ext>
            </a:extLst>
          </xdr:cNvPr>
          <xdr:cNvSpPr/>
        </xdr:nvSpPr>
        <xdr:spPr>
          <a:xfrm>
            <a:off x="32730" y="1583823"/>
            <a:ext cx="829900"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Motosserra</a:t>
            </a:r>
          </a:p>
        </xdr:txBody>
      </xdr:sp>
    </xdr:grpSp>
    <xdr:clientData/>
  </xdr:twoCellAnchor>
  <xdr:twoCellAnchor>
    <xdr:from>
      <xdr:col>8</xdr:col>
      <xdr:colOff>782506</xdr:colOff>
      <xdr:row>9</xdr:row>
      <xdr:rowOff>170612</xdr:rowOff>
    </xdr:from>
    <xdr:to>
      <xdr:col>9</xdr:col>
      <xdr:colOff>390526</xdr:colOff>
      <xdr:row>11</xdr:row>
      <xdr:rowOff>166943</xdr:rowOff>
    </xdr:to>
    <xdr:grpSp>
      <xdr:nvGrpSpPr>
        <xdr:cNvPr id="129" name="Grupo 128">
          <a:extLst>
            <a:ext uri="{FF2B5EF4-FFF2-40B4-BE49-F238E27FC236}">
              <a16:creationId xmlns:a16="http://schemas.microsoft.com/office/drawing/2014/main" id="{00000000-0008-0000-0100-000081000000}"/>
            </a:ext>
          </a:extLst>
        </xdr:cNvPr>
        <xdr:cNvGrpSpPr/>
      </xdr:nvGrpSpPr>
      <xdr:grpSpPr>
        <a:xfrm>
          <a:off x="9469306" y="1894637"/>
          <a:ext cx="1170120" cy="377331"/>
          <a:chOff x="18539" y="1525835"/>
          <a:chExt cx="921013" cy="377331"/>
        </a:xfrm>
        <a:solidFill>
          <a:schemeClr val="bg1">
            <a:lumMod val="85000"/>
          </a:schemeClr>
        </a:solidFill>
      </xdr:grpSpPr>
      <xdr:sp macro="" textlink="">
        <xdr:nvSpPr>
          <xdr:cNvPr id="130" name="Arredondar Retângulo no Mesmo Canto Lateral 129">
            <a:extLst>
              <a:ext uri="{FF2B5EF4-FFF2-40B4-BE49-F238E27FC236}">
                <a16:creationId xmlns:a16="http://schemas.microsoft.com/office/drawing/2014/main" id="{00000000-0008-0000-0100-000082000000}"/>
              </a:ext>
            </a:extLst>
          </xdr:cNvPr>
          <xdr:cNvSpPr/>
        </xdr:nvSpPr>
        <xdr:spPr>
          <a:xfrm rot="10800000">
            <a:off x="18539"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31" name="Retângulo 130">
            <a:hlinkClick xmlns:r="http://schemas.openxmlformats.org/officeDocument/2006/relationships" r:id="rId22"/>
            <a:extLst>
              <a:ext uri="{FF2B5EF4-FFF2-40B4-BE49-F238E27FC236}">
                <a16:creationId xmlns:a16="http://schemas.microsoft.com/office/drawing/2014/main" id="{00000000-0008-0000-0100-000083000000}"/>
              </a:ext>
            </a:extLst>
          </xdr:cNvPr>
          <xdr:cNvSpPr/>
        </xdr:nvSpPr>
        <xdr:spPr>
          <a:xfrm>
            <a:off x="121736" y="1583823"/>
            <a:ext cx="651888"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a:t>
            </a:r>
            <a:r>
              <a:rPr lang="pt-BR" sz="1400" b="0" cap="none" spc="0" baseline="0">
                <a:ln w="0"/>
                <a:solidFill>
                  <a:schemeClr val="accent6">
                    <a:lumMod val="50000"/>
                  </a:schemeClr>
                </a:solidFill>
                <a:effectLst>
                  <a:outerShdw blurRad="38100" dist="19050" dir="2700000" algn="tl" rotWithShape="0">
                    <a:schemeClr val="dk1">
                      <a:alpha val="40000"/>
                    </a:schemeClr>
                  </a:outerShdw>
                </a:effectLst>
              </a:rPr>
              <a:t> </a:t>
            </a:r>
            <a:r>
              <a:rPr lang="pt-BR" sz="1400" b="0" cap="none" spc="0">
                <a:ln w="0"/>
                <a:solidFill>
                  <a:schemeClr val="accent6">
                    <a:lumMod val="50000"/>
                  </a:schemeClr>
                </a:solidFill>
                <a:effectLst>
                  <a:outerShdw blurRad="38100" dist="19050" dir="2700000" algn="tl" rotWithShape="0">
                    <a:schemeClr val="dk1">
                      <a:alpha val="40000"/>
                    </a:schemeClr>
                  </a:outerShdw>
                </a:effectLst>
              </a:rPr>
              <a:t>Diversos</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13</xdr:col>
      <xdr:colOff>942975</xdr:colOff>
      <xdr:row>6</xdr:row>
      <xdr:rowOff>38100</xdr:rowOff>
    </xdr:from>
    <xdr:ext cx="481361" cy="975729"/>
    <xdr:sp macro="" textlink="">
      <xdr:nvSpPr>
        <xdr:cNvPr id="51" name="Retângulo 50">
          <a:extLst>
            <a:ext uri="{FF2B5EF4-FFF2-40B4-BE49-F238E27FC236}">
              <a16:creationId xmlns:a16="http://schemas.microsoft.com/office/drawing/2014/main" id="{00000000-0008-0000-0200-000033000000}"/>
            </a:ext>
          </a:extLst>
        </xdr:cNvPr>
        <xdr:cNvSpPr/>
      </xdr:nvSpPr>
      <xdr:spPr>
        <a:xfrm>
          <a:off x="13077825" y="1190625"/>
          <a:ext cx="481361" cy="975729"/>
        </a:xfrm>
        <a:prstGeom prst="rect">
          <a:avLst/>
        </a:prstGeom>
        <a:noFill/>
      </xdr:spPr>
      <xdr:txBody>
        <a:bodyPr wrap="square" lIns="91440" tIns="45720" rIns="91440" bIns="45720">
          <a:noAutofit/>
        </a:bodyPr>
        <a:lstStyle/>
        <a:p>
          <a:pPr algn="ctr"/>
          <a:endParaRPr lang="pt-BR" sz="5400" b="1" cap="none" spc="0">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endParaRPr>
        </a:p>
      </xdr:txBody>
    </xdr:sp>
    <xdr:clientData/>
  </xdr:oneCellAnchor>
  <xdr:twoCellAnchor>
    <xdr:from>
      <xdr:col>0</xdr:col>
      <xdr:colOff>1</xdr:colOff>
      <xdr:row>0</xdr:row>
      <xdr:rowOff>0</xdr:rowOff>
    </xdr:from>
    <xdr:to>
      <xdr:col>13</xdr:col>
      <xdr:colOff>466726</xdr:colOff>
      <xdr:row>9</xdr:row>
      <xdr:rowOff>172402</xdr:rowOff>
    </xdr:to>
    <xdr:sp macro="" textlink="">
      <xdr:nvSpPr>
        <xdr:cNvPr id="52" name="Retângulo 51">
          <a:extLst>
            <a:ext uri="{FF2B5EF4-FFF2-40B4-BE49-F238E27FC236}">
              <a16:creationId xmlns:a16="http://schemas.microsoft.com/office/drawing/2014/main" id="{00000000-0008-0000-0200-000034000000}"/>
            </a:ext>
          </a:extLst>
        </xdr:cNvPr>
        <xdr:cNvSpPr/>
      </xdr:nvSpPr>
      <xdr:spPr>
        <a:xfrm>
          <a:off x="1" y="0"/>
          <a:ext cx="14258925" cy="1896427"/>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clientData/>
  </xdr:twoCellAnchor>
  <xdr:twoCellAnchor>
    <xdr:from>
      <xdr:col>2</xdr:col>
      <xdr:colOff>647701</xdr:colOff>
      <xdr:row>9</xdr:row>
      <xdr:rowOff>174237</xdr:rowOff>
    </xdr:from>
    <xdr:to>
      <xdr:col>2</xdr:col>
      <xdr:colOff>1798770</xdr:colOff>
      <xdr:row>11</xdr:row>
      <xdr:rowOff>170568</xdr:rowOff>
    </xdr:to>
    <xdr:grpSp>
      <xdr:nvGrpSpPr>
        <xdr:cNvPr id="53" name="Grupo 52">
          <a:extLst>
            <a:ext uri="{FF2B5EF4-FFF2-40B4-BE49-F238E27FC236}">
              <a16:creationId xmlns:a16="http://schemas.microsoft.com/office/drawing/2014/main" id="{00000000-0008-0000-0200-000035000000}"/>
            </a:ext>
          </a:extLst>
        </xdr:cNvPr>
        <xdr:cNvGrpSpPr/>
      </xdr:nvGrpSpPr>
      <xdr:grpSpPr>
        <a:xfrm>
          <a:off x="2247901" y="1898262"/>
          <a:ext cx="1151069" cy="377331"/>
          <a:chOff x="10981" y="1525835"/>
          <a:chExt cx="921013" cy="377331"/>
        </a:xfrm>
        <a:solidFill>
          <a:schemeClr val="accent6">
            <a:lumMod val="20000"/>
            <a:lumOff val="80000"/>
          </a:schemeClr>
        </a:solidFill>
      </xdr:grpSpPr>
      <xdr:sp macro="" textlink="">
        <xdr:nvSpPr>
          <xdr:cNvPr id="54" name="Arredondar Retângulo no Mesmo Canto Lateral 53">
            <a:extLst>
              <a:ext uri="{FF2B5EF4-FFF2-40B4-BE49-F238E27FC236}">
                <a16:creationId xmlns:a16="http://schemas.microsoft.com/office/drawing/2014/main" id="{00000000-0008-0000-0200-000036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55" name="Retângulo 54">
            <a:hlinkClick xmlns:r="http://schemas.openxmlformats.org/officeDocument/2006/relationships" r:id="rId1"/>
            <a:extLst>
              <a:ext uri="{FF2B5EF4-FFF2-40B4-BE49-F238E27FC236}">
                <a16:creationId xmlns:a16="http://schemas.microsoft.com/office/drawing/2014/main" id="{00000000-0008-0000-0200-000037000000}"/>
              </a:ext>
            </a:extLst>
          </xdr:cNvPr>
          <xdr:cNvSpPr/>
        </xdr:nvSpPr>
        <xdr:spPr>
          <a:xfrm>
            <a:off x="183533" y="1583823"/>
            <a:ext cx="528286"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Caça</a:t>
            </a:r>
          </a:p>
        </xdr:txBody>
      </xdr:sp>
    </xdr:grpSp>
    <xdr:clientData/>
  </xdr:twoCellAnchor>
  <xdr:twoCellAnchor>
    <xdr:from>
      <xdr:col>2</xdr:col>
      <xdr:colOff>1809752</xdr:colOff>
      <xdr:row>9</xdr:row>
      <xdr:rowOff>174237</xdr:rowOff>
    </xdr:from>
    <xdr:to>
      <xdr:col>3</xdr:col>
      <xdr:colOff>941521</xdr:colOff>
      <xdr:row>11</xdr:row>
      <xdr:rowOff>170568</xdr:rowOff>
    </xdr:to>
    <xdr:grpSp>
      <xdr:nvGrpSpPr>
        <xdr:cNvPr id="56" name="Grupo 55">
          <a:extLst>
            <a:ext uri="{FF2B5EF4-FFF2-40B4-BE49-F238E27FC236}">
              <a16:creationId xmlns:a16="http://schemas.microsoft.com/office/drawing/2014/main" id="{00000000-0008-0000-0200-000038000000}"/>
            </a:ext>
          </a:extLst>
        </xdr:cNvPr>
        <xdr:cNvGrpSpPr/>
      </xdr:nvGrpSpPr>
      <xdr:grpSpPr>
        <a:xfrm>
          <a:off x="3409952" y="1898262"/>
          <a:ext cx="1122494" cy="377331"/>
          <a:chOff x="10981" y="1525835"/>
          <a:chExt cx="921013" cy="377331"/>
        </a:xfrm>
        <a:solidFill>
          <a:schemeClr val="bg1">
            <a:lumMod val="85000"/>
          </a:schemeClr>
        </a:solidFill>
      </xdr:grpSpPr>
      <xdr:sp macro="" textlink="">
        <xdr:nvSpPr>
          <xdr:cNvPr id="57" name="Arredondar Retângulo no Mesmo Canto Lateral 56">
            <a:extLst>
              <a:ext uri="{FF2B5EF4-FFF2-40B4-BE49-F238E27FC236}">
                <a16:creationId xmlns:a16="http://schemas.microsoft.com/office/drawing/2014/main" id="{00000000-0008-0000-0200-000039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58" name="Retângulo 57">
            <a:hlinkClick xmlns:r="http://schemas.openxmlformats.org/officeDocument/2006/relationships" r:id="rId2"/>
            <a:extLst>
              <a:ext uri="{FF2B5EF4-FFF2-40B4-BE49-F238E27FC236}">
                <a16:creationId xmlns:a16="http://schemas.microsoft.com/office/drawing/2014/main" id="{00000000-0008-0000-0200-00003A000000}"/>
              </a:ext>
            </a:extLst>
          </xdr:cNvPr>
          <xdr:cNvSpPr/>
        </xdr:nvSpPr>
        <xdr:spPr>
          <a:xfrm>
            <a:off x="102292" y="1583823"/>
            <a:ext cx="690767"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Carvão</a:t>
            </a:r>
          </a:p>
        </xdr:txBody>
      </xdr:sp>
    </xdr:grpSp>
    <xdr:clientData/>
  </xdr:twoCellAnchor>
  <xdr:twoCellAnchor>
    <xdr:from>
      <xdr:col>6</xdr:col>
      <xdr:colOff>603057</xdr:colOff>
      <xdr:row>9</xdr:row>
      <xdr:rowOff>174237</xdr:rowOff>
    </xdr:from>
    <xdr:to>
      <xdr:col>7</xdr:col>
      <xdr:colOff>695325</xdr:colOff>
      <xdr:row>11</xdr:row>
      <xdr:rowOff>170568</xdr:rowOff>
    </xdr:to>
    <xdr:grpSp>
      <xdr:nvGrpSpPr>
        <xdr:cNvPr id="59" name="Grupo 58">
          <a:extLst>
            <a:ext uri="{FF2B5EF4-FFF2-40B4-BE49-F238E27FC236}">
              <a16:creationId xmlns:a16="http://schemas.microsoft.com/office/drawing/2014/main" id="{00000000-0008-0000-0200-00003B000000}"/>
            </a:ext>
          </a:extLst>
        </xdr:cNvPr>
        <xdr:cNvGrpSpPr/>
      </xdr:nvGrpSpPr>
      <xdr:grpSpPr>
        <a:xfrm>
          <a:off x="7251507" y="1898262"/>
          <a:ext cx="1035243" cy="377331"/>
          <a:chOff x="10981" y="1525835"/>
          <a:chExt cx="921013" cy="377331"/>
        </a:xfrm>
        <a:solidFill>
          <a:schemeClr val="bg1">
            <a:lumMod val="85000"/>
          </a:schemeClr>
        </a:solidFill>
      </xdr:grpSpPr>
      <xdr:sp macro="" textlink="">
        <xdr:nvSpPr>
          <xdr:cNvPr id="60" name="Arredondar Retângulo no Mesmo Canto Lateral 59">
            <a:extLst>
              <a:ext uri="{FF2B5EF4-FFF2-40B4-BE49-F238E27FC236}">
                <a16:creationId xmlns:a16="http://schemas.microsoft.com/office/drawing/2014/main" id="{00000000-0008-0000-0200-00003C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61" name="Retângulo 60">
            <a:extLst>
              <a:ext uri="{FF2B5EF4-FFF2-40B4-BE49-F238E27FC236}">
                <a16:creationId xmlns:a16="http://schemas.microsoft.com/office/drawing/2014/main" id="{00000000-0008-0000-0200-00003D000000}"/>
              </a:ext>
            </a:extLst>
          </xdr:cNvPr>
          <xdr:cNvSpPr/>
        </xdr:nvSpPr>
        <xdr:spPr>
          <a:xfrm>
            <a:off x="135637" y="1583823"/>
            <a:ext cx="624082"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Lenha</a:t>
            </a:r>
          </a:p>
        </xdr:txBody>
      </xdr:sp>
    </xdr:grpSp>
    <xdr:clientData/>
  </xdr:twoCellAnchor>
  <xdr:twoCellAnchor>
    <xdr:from>
      <xdr:col>7</xdr:col>
      <xdr:colOff>706307</xdr:colOff>
      <xdr:row>9</xdr:row>
      <xdr:rowOff>174237</xdr:rowOff>
    </xdr:from>
    <xdr:to>
      <xdr:col>9</xdr:col>
      <xdr:colOff>161926</xdr:colOff>
      <xdr:row>11</xdr:row>
      <xdr:rowOff>170568</xdr:rowOff>
    </xdr:to>
    <xdr:grpSp>
      <xdr:nvGrpSpPr>
        <xdr:cNvPr id="62" name="Grupo 61">
          <a:extLst>
            <a:ext uri="{FF2B5EF4-FFF2-40B4-BE49-F238E27FC236}">
              <a16:creationId xmlns:a16="http://schemas.microsoft.com/office/drawing/2014/main" id="{00000000-0008-0000-0200-00003E000000}"/>
            </a:ext>
          </a:extLst>
        </xdr:cNvPr>
        <xdr:cNvGrpSpPr/>
      </xdr:nvGrpSpPr>
      <xdr:grpSpPr>
        <a:xfrm>
          <a:off x="8297732" y="1898262"/>
          <a:ext cx="1160594" cy="377331"/>
          <a:chOff x="10981" y="1525835"/>
          <a:chExt cx="921013" cy="377331"/>
        </a:xfrm>
        <a:solidFill>
          <a:schemeClr val="bg1">
            <a:lumMod val="85000"/>
          </a:schemeClr>
        </a:solidFill>
      </xdr:grpSpPr>
      <xdr:sp macro="" textlink="">
        <xdr:nvSpPr>
          <xdr:cNvPr id="63" name="Arredondar Retângulo no Mesmo Canto Lateral 62">
            <a:extLst>
              <a:ext uri="{FF2B5EF4-FFF2-40B4-BE49-F238E27FC236}">
                <a16:creationId xmlns:a16="http://schemas.microsoft.com/office/drawing/2014/main" id="{00000000-0008-0000-0200-00003F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64" name="Retângulo 63">
            <a:hlinkClick xmlns:r="http://schemas.openxmlformats.org/officeDocument/2006/relationships" r:id="rId3"/>
            <a:extLst>
              <a:ext uri="{FF2B5EF4-FFF2-40B4-BE49-F238E27FC236}">
                <a16:creationId xmlns:a16="http://schemas.microsoft.com/office/drawing/2014/main" id="{00000000-0008-0000-0200-000040000000}"/>
              </a:ext>
            </a:extLst>
          </xdr:cNvPr>
          <xdr:cNvSpPr/>
        </xdr:nvSpPr>
        <xdr:spPr>
          <a:xfrm>
            <a:off x="30512" y="1583823"/>
            <a:ext cx="834332"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Maquina</a:t>
            </a:r>
          </a:p>
        </xdr:txBody>
      </xdr:sp>
    </xdr:grpSp>
    <xdr:clientData/>
  </xdr:twoCellAnchor>
  <xdr:twoCellAnchor>
    <xdr:from>
      <xdr:col>11</xdr:col>
      <xdr:colOff>20507</xdr:colOff>
      <xdr:row>9</xdr:row>
      <xdr:rowOff>174237</xdr:rowOff>
    </xdr:from>
    <xdr:to>
      <xdr:col>12</xdr:col>
      <xdr:colOff>142876</xdr:colOff>
      <xdr:row>11</xdr:row>
      <xdr:rowOff>170568</xdr:rowOff>
    </xdr:to>
    <xdr:grpSp>
      <xdr:nvGrpSpPr>
        <xdr:cNvPr id="65" name="Grupo 64">
          <a:extLst>
            <a:ext uri="{FF2B5EF4-FFF2-40B4-BE49-F238E27FC236}">
              <a16:creationId xmlns:a16="http://schemas.microsoft.com/office/drawing/2014/main" id="{00000000-0008-0000-0200-000041000000}"/>
            </a:ext>
          </a:extLst>
        </xdr:cNvPr>
        <xdr:cNvGrpSpPr/>
      </xdr:nvGrpSpPr>
      <xdr:grpSpPr>
        <a:xfrm>
          <a:off x="11802932" y="1898262"/>
          <a:ext cx="1151069" cy="377331"/>
          <a:chOff x="10981" y="1525835"/>
          <a:chExt cx="921013" cy="377331"/>
        </a:xfrm>
        <a:solidFill>
          <a:schemeClr val="bg1">
            <a:lumMod val="85000"/>
          </a:schemeClr>
        </a:solidFill>
      </xdr:grpSpPr>
      <xdr:sp macro="" textlink="">
        <xdr:nvSpPr>
          <xdr:cNvPr id="66" name="Arredondar Retângulo no Mesmo Canto Lateral 65">
            <a:extLst>
              <a:ext uri="{FF2B5EF4-FFF2-40B4-BE49-F238E27FC236}">
                <a16:creationId xmlns:a16="http://schemas.microsoft.com/office/drawing/2014/main" id="{00000000-0008-0000-0200-000042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67" name="Retângulo 66">
            <a:hlinkClick xmlns:r="http://schemas.openxmlformats.org/officeDocument/2006/relationships" r:id="rId4"/>
            <a:extLst>
              <a:ext uri="{FF2B5EF4-FFF2-40B4-BE49-F238E27FC236}">
                <a16:creationId xmlns:a16="http://schemas.microsoft.com/office/drawing/2014/main" id="{00000000-0008-0000-0200-000043000000}"/>
              </a:ext>
            </a:extLst>
          </xdr:cNvPr>
          <xdr:cNvSpPr/>
        </xdr:nvSpPr>
        <xdr:spPr>
          <a:xfrm>
            <a:off x="138748" y="1583823"/>
            <a:ext cx="598818"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Pesca</a:t>
            </a:r>
          </a:p>
        </xdr:txBody>
      </xdr:sp>
    </xdr:grpSp>
    <xdr:clientData/>
  </xdr:twoCellAnchor>
  <xdr:twoCellAnchor editAs="oneCell">
    <xdr:from>
      <xdr:col>11</xdr:col>
      <xdr:colOff>142876</xdr:colOff>
      <xdr:row>6</xdr:row>
      <xdr:rowOff>67628</xdr:rowOff>
    </xdr:from>
    <xdr:to>
      <xdr:col>12</xdr:col>
      <xdr:colOff>1</xdr:colOff>
      <xdr:row>10</xdr:row>
      <xdr:rowOff>94921</xdr:rowOff>
    </xdr:to>
    <xdr:pic>
      <xdr:nvPicPr>
        <xdr:cNvPr id="68" name="Imagem 67">
          <a:extLst>
            <a:ext uri="{FF2B5EF4-FFF2-40B4-BE49-F238E27FC236}">
              <a16:creationId xmlns:a16="http://schemas.microsoft.com/office/drawing/2014/main" id="{00000000-0008-0000-02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25301" y="1220153"/>
          <a:ext cx="885825" cy="789293"/>
        </a:xfrm>
        <a:prstGeom prst="ellipse">
          <a:avLst/>
        </a:prstGeom>
        <a:ln>
          <a:noFill/>
        </a:ln>
        <a:effectLst>
          <a:softEdge rad="112500"/>
        </a:effectLst>
      </xdr:spPr>
    </xdr:pic>
    <xdr:clientData/>
  </xdr:twoCellAnchor>
  <xdr:twoCellAnchor editAs="oneCell">
    <xdr:from>
      <xdr:col>9</xdr:col>
      <xdr:colOff>1400177</xdr:colOff>
      <xdr:row>6</xdr:row>
      <xdr:rowOff>86677</xdr:rowOff>
    </xdr:from>
    <xdr:to>
      <xdr:col>11</xdr:col>
      <xdr:colOff>9526</xdr:colOff>
      <xdr:row>10</xdr:row>
      <xdr:rowOff>144017</xdr:rowOff>
    </xdr:to>
    <xdr:pic>
      <xdr:nvPicPr>
        <xdr:cNvPr id="69" name="Imagem 68">
          <a:extLst>
            <a:ext uri="{FF2B5EF4-FFF2-40B4-BE49-F238E27FC236}">
              <a16:creationId xmlns:a16="http://schemas.microsoft.com/office/drawing/2014/main" id="{00000000-0008-0000-0200-00004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96577" y="1239202"/>
          <a:ext cx="1095374" cy="819340"/>
        </a:xfrm>
        <a:prstGeom prst="ellipse">
          <a:avLst/>
        </a:prstGeom>
        <a:ln>
          <a:noFill/>
        </a:ln>
        <a:effectLst>
          <a:softEdge rad="112500"/>
        </a:effectLst>
      </xdr:spPr>
    </xdr:pic>
    <xdr:clientData/>
  </xdr:twoCellAnchor>
  <xdr:twoCellAnchor editAs="oneCell">
    <xdr:from>
      <xdr:col>2</xdr:col>
      <xdr:colOff>790576</xdr:colOff>
      <xdr:row>6</xdr:row>
      <xdr:rowOff>105727</xdr:rowOff>
    </xdr:from>
    <xdr:to>
      <xdr:col>2</xdr:col>
      <xdr:colOff>1590676</xdr:colOff>
      <xdr:row>10</xdr:row>
      <xdr:rowOff>86303</xdr:rowOff>
    </xdr:to>
    <xdr:pic>
      <xdr:nvPicPr>
        <xdr:cNvPr id="70" name="Imagem 69">
          <a:extLst>
            <a:ext uri="{FF2B5EF4-FFF2-40B4-BE49-F238E27FC236}">
              <a16:creationId xmlns:a16="http://schemas.microsoft.com/office/drawing/2014/main" id="{00000000-0008-0000-0200-00004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390776" y="1258252"/>
          <a:ext cx="800100" cy="742576"/>
        </a:xfrm>
        <a:prstGeom prst="rect">
          <a:avLst/>
        </a:prstGeom>
        <a:ln>
          <a:noFill/>
        </a:ln>
        <a:effectLst>
          <a:softEdge rad="112500"/>
        </a:effectLst>
      </xdr:spPr>
    </xdr:pic>
    <xdr:clientData/>
  </xdr:twoCellAnchor>
  <xdr:twoCellAnchor editAs="oneCell">
    <xdr:from>
      <xdr:col>7</xdr:col>
      <xdr:colOff>838201</xdr:colOff>
      <xdr:row>6</xdr:row>
      <xdr:rowOff>153353</xdr:rowOff>
    </xdr:from>
    <xdr:to>
      <xdr:col>9</xdr:col>
      <xdr:colOff>47626</xdr:colOff>
      <xdr:row>10</xdr:row>
      <xdr:rowOff>92393</xdr:rowOff>
    </xdr:to>
    <xdr:pic>
      <xdr:nvPicPr>
        <xdr:cNvPr id="71" name="Imagem 70">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429626" y="1305878"/>
          <a:ext cx="914400" cy="701040"/>
        </a:xfrm>
        <a:prstGeom prst="rect">
          <a:avLst/>
        </a:prstGeom>
        <a:ln>
          <a:noFill/>
        </a:ln>
        <a:effectLst>
          <a:softEdge rad="112500"/>
        </a:effectLst>
      </xdr:spPr>
    </xdr:pic>
    <xdr:clientData/>
  </xdr:twoCellAnchor>
  <xdr:twoCellAnchor editAs="oneCell">
    <xdr:from>
      <xdr:col>5</xdr:col>
      <xdr:colOff>161925</xdr:colOff>
      <xdr:row>6</xdr:row>
      <xdr:rowOff>115252</xdr:rowOff>
    </xdr:from>
    <xdr:to>
      <xdr:col>6</xdr:col>
      <xdr:colOff>396917</xdr:colOff>
      <xdr:row>10</xdr:row>
      <xdr:rowOff>58101</xdr:rowOff>
    </xdr:to>
    <xdr:pic>
      <xdr:nvPicPr>
        <xdr:cNvPr id="72" name="Imagem 71">
          <a:extLst>
            <a:ext uri="{FF2B5EF4-FFF2-40B4-BE49-F238E27FC236}">
              <a16:creationId xmlns:a16="http://schemas.microsoft.com/office/drawing/2014/main" id="{00000000-0008-0000-0200-00004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867400" y="1267777"/>
          <a:ext cx="1177967" cy="704849"/>
        </a:xfrm>
        <a:prstGeom prst="ellipse">
          <a:avLst/>
        </a:prstGeom>
        <a:ln>
          <a:noFill/>
        </a:ln>
        <a:effectLst>
          <a:softEdge rad="112500"/>
        </a:effectLst>
      </xdr:spPr>
    </xdr:pic>
    <xdr:clientData/>
  </xdr:twoCellAnchor>
  <xdr:twoCellAnchor editAs="oneCell">
    <xdr:from>
      <xdr:col>1</xdr:col>
      <xdr:colOff>723901</xdr:colOff>
      <xdr:row>6</xdr:row>
      <xdr:rowOff>10477</xdr:rowOff>
    </xdr:from>
    <xdr:to>
      <xdr:col>2</xdr:col>
      <xdr:colOff>381001</xdr:colOff>
      <xdr:row>10</xdr:row>
      <xdr:rowOff>74853</xdr:rowOff>
    </xdr:to>
    <xdr:pic>
      <xdr:nvPicPr>
        <xdr:cNvPr id="73" name="Imagem 72">
          <a:extLst>
            <a:ext uri="{FF2B5EF4-FFF2-40B4-BE49-F238E27FC236}">
              <a16:creationId xmlns:a16="http://schemas.microsoft.com/office/drawing/2014/main" id="{00000000-0008-0000-0200-000049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33501" y="1163002"/>
          <a:ext cx="647700" cy="826376"/>
        </a:xfrm>
        <a:prstGeom prst="rect">
          <a:avLst/>
        </a:prstGeom>
        <a:ln>
          <a:noFill/>
        </a:ln>
        <a:effectLst>
          <a:softEdge rad="112500"/>
        </a:effectLst>
      </xdr:spPr>
    </xdr:pic>
    <xdr:clientData/>
  </xdr:twoCellAnchor>
  <xdr:twoCellAnchor editAs="oneCell">
    <xdr:from>
      <xdr:col>2</xdr:col>
      <xdr:colOff>1809751</xdr:colOff>
      <xdr:row>6</xdr:row>
      <xdr:rowOff>105728</xdr:rowOff>
    </xdr:from>
    <xdr:to>
      <xdr:col>3</xdr:col>
      <xdr:colOff>866775</xdr:colOff>
      <xdr:row>10</xdr:row>
      <xdr:rowOff>114340</xdr:rowOff>
    </xdr:to>
    <xdr:pic>
      <xdr:nvPicPr>
        <xdr:cNvPr id="74" name="Imagem 73">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09951" y="1258253"/>
          <a:ext cx="1047749" cy="770612"/>
        </a:xfrm>
        <a:prstGeom prst="rect">
          <a:avLst/>
        </a:prstGeom>
        <a:ln>
          <a:noFill/>
        </a:ln>
        <a:effectLst>
          <a:softEdge rad="112500"/>
        </a:effectLst>
      </xdr:spPr>
    </xdr:pic>
    <xdr:clientData/>
  </xdr:twoCellAnchor>
  <xdr:twoCellAnchor editAs="oneCell">
    <xdr:from>
      <xdr:col>6</xdr:col>
      <xdr:colOff>733426</xdr:colOff>
      <xdr:row>6</xdr:row>
      <xdr:rowOff>134302</xdr:rowOff>
    </xdr:from>
    <xdr:to>
      <xdr:col>7</xdr:col>
      <xdr:colOff>581026</xdr:colOff>
      <xdr:row>10</xdr:row>
      <xdr:rowOff>54720</xdr:rowOff>
    </xdr:to>
    <xdr:pic>
      <xdr:nvPicPr>
        <xdr:cNvPr id="75" name="Imagem 74">
          <a:extLst>
            <a:ext uri="{FF2B5EF4-FFF2-40B4-BE49-F238E27FC236}">
              <a16:creationId xmlns:a16="http://schemas.microsoft.com/office/drawing/2014/main" id="{00000000-0008-0000-02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381876" y="1286827"/>
          <a:ext cx="790575" cy="682418"/>
        </a:xfrm>
        <a:prstGeom prst="rect">
          <a:avLst/>
        </a:prstGeom>
        <a:ln>
          <a:noFill/>
        </a:ln>
        <a:effectLst>
          <a:softEdge rad="112500"/>
        </a:effectLst>
      </xdr:spPr>
    </xdr:pic>
    <xdr:clientData/>
  </xdr:twoCellAnchor>
  <xdr:twoCellAnchor editAs="oneCell">
    <xdr:from>
      <xdr:col>4</xdr:col>
      <xdr:colOff>19051</xdr:colOff>
      <xdr:row>6</xdr:row>
      <xdr:rowOff>96203</xdr:rowOff>
    </xdr:from>
    <xdr:to>
      <xdr:col>4</xdr:col>
      <xdr:colOff>800101</xdr:colOff>
      <xdr:row>10</xdr:row>
      <xdr:rowOff>185371</xdr:rowOff>
    </xdr:to>
    <xdr:pic>
      <xdr:nvPicPr>
        <xdr:cNvPr id="76" name="Imagem 75">
          <a:extLst>
            <a:ext uri="{FF2B5EF4-FFF2-40B4-BE49-F238E27FC236}">
              <a16:creationId xmlns:a16="http://schemas.microsoft.com/office/drawing/2014/main" id="{00000000-0008-0000-0200-00004C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781551" y="1248728"/>
          <a:ext cx="781050" cy="851168"/>
        </a:xfrm>
        <a:prstGeom prst="rect">
          <a:avLst/>
        </a:prstGeom>
        <a:ln>
          <a:noFill/>
        </a:ln>
        <a:effectLst>
          <a:softEdge rad="112500"/>
        </a:effectLst>
      </xdr:spPr>
    </xdr:pic>
    <xdr:clientData/>
  </xdr:twoCellAnchor>
  <xdr:twoCellAnchor editAs="oneCell">
    <xdr:from>
      <xdr:col>9</xdr:col>
      <xdr:colOff>333376</xdr:colOff>
      <xdr:row>6</xdr:row>
      <xdr:rowOff>105728</xdr:rowOff>
    </xdr:from>
    <xdr:to>
      <xdr:col>9</xdr:col>
      <xdr:colOff>1133476</xdr:colOff>
      <xdr:row>10</xdr:row>
      <xdr:rowOff>81010</xdr:rowOff>
    </xdr:to>
    <xdr:pic>
      <xdr:nvPicPr>
        <xdr:cNvPr id="77" name="Imagem 76">
          <a:extLst>
            <a:ext uri="{FF2B5EF4-FFF2-40B4-BE49-F238E27FC236}">
              <a16:creationId xmlns:a16="http://schemas.microsoft.com/office/drawing/2014/main" id="{00000000-0008-0000-0200-00004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629776" y="1258253"/>
          <a:ext cx="800100" cy="737282"/>
        </a:xfrm>
        <a:prstGeom prst="rect">
          <a:avLst/>
        </a:prstGeom>
        <a:ln>
          <a:noFill/>
        </a:ln>
        <a:effectLst>
          <a:softEdge rad="112500"/>
        </a:effectLst>
      </xdr:spPr>
    </xdr:pic>
    <xdr:clientData/>
  </xdr:twoCellAnchor>
  <xdr:twoCellAnchor editAs="oneCell">
    <xdr:from>
      <xdr:col>0</xdr:col>
      <xdr:colOff>0</xdr:colOff>
      <xdr:row>0</xdr:row>
      <xdr:rowOff>951</xdr:rowOff>
    </xdr:from>
    <xdr:to>
      <xdr:col>13</xdr:col>
      <xdr:colOff>142876</xdr:colOff>
      <xdr:row>5</xdr:row>
      <xdr:rowOff>162877</xdr:rowOff>
    </xdr:to>
    <xdr:pic>
      <xdr:nvPicPr>
        <xdr:cNvPr id="78" name="Imagem 77">
          <a:extLst>
            <a:ext uri="{FF2B5EF4-FFF2-40B4-BE49-F238E27FC236}">
              <a16:creationId xmlns:a16="http://schemas.microsoft.com/office/drawing/2014/main" id="{00000000-0008-0000-0200-00004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951"/>
          <a:ext cx="13935076" cy="1123951"/>
        </a:xfrm>
        <a:prstGeom prst="rect">
          <a:avLst/>
        </a:prstGeom>
      </xdr:spPr>
    </xdr:pic>
    <xdr:clientData/>
  </xdr:twoCellAnchor>
  <xdr:twoCellAnchor>
    <xdr:from>
      <xdr:col>12</xdr:col>
      <xdr:colOff>153857</xdr:colOff>
      <xdr:row>9</xdr:row>
      <xdr:rowOff>174237</xdr:rowOff>
    </xdr:from>
    <xdr:to>
      <xdr:col>13</xdr:col>
      <xdr:colOff>285751</xdr:colOff>
      <xdr:row>11</xdr:row>
      <xdr:rowOff>170568</xdr:rowOff>
    </xdr:to>
    <xdr:grpSp>
      <xdr:nvGrpSpPr>
        <xdr:cNvPr id="79" name="Grupo 78">
          <a:extLst>
            <a:ext uri="{FF2B5EF4-FFF2-40B4-BE49-F238E27FC236}">
              <a16:creationId xmlns:a16="http://schemas.microsoft.com/office/drawing/2014/main" id="{00000000-0008-0000-0200-00004F000000}"/>
            </a:ext>
          </a:extLst>
        </xdr:cNvPr>
        <xdr:cNvGrpSpPr/>
      </xdr:nvGrpSpPr>
      <xdr:grpSpPr>
        <a:xfrm>
          <a:off x="12964982" y="1898262"/>
          <a:ext cx="1112969" cy="377331"/>
          <a:chOff x="10981" y="1525835"/>
          <a:chExt cx="921013" cy="377331"/>
        </a:xfrm>
        <a:solidFill>
          <a:schemeClr val="bg1">
            <a:lumMod val="85000"/>
          </a:schemeClr>
        </a:solidFill>
      </xdr:grpSpPr>
      <xdr:sp macro="" textlink="">
        <xdr:nvSpPr>
          <xdr:cNvPr id="80" name="Arredondar Retângulo no Mesmo Canto Lateral 79">
            <a:extLst>
              <a:ext uri="{FF2B5EF4-FFF2-40B4-BE49-F238E27FC236}">
                <a16:creationId xmlns:a16="http://schemas.microsoft.com/office/drawing/2014/main" id="{00000000-0008-0000-0200-000050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81" name="Retângulo 80">
            <a:hlinkClick xmlns:r="http://schemas.openxmlformats.org/officeDocument/2006/relationships" r:id="rId16"/>
            <a:extLst>
              <a:ext uri="{FF2B5EF4-FFF2-40B4-BE49-F238E27FC236}">
                <a16:creationId xmlns:a16="http://schemas.microsoft.com/office/drawing/2014/main" id="{00000000-0008-0000-0200-000051000000}"/>
              </a:ext>
            </a:extLst>
          </xdr:cNvPr>
          <xdr:cNvSpPr/>
        </xdr:nvSpPr>
        <xdr:spPr>
          <a:xfrm>
            <a:off x="53678" y="1583823"/>
            <a:ext cx="768964"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Legislação</a:t>
            </a:r>
          </a:p>
        </xdr:txBody>
      </xdr:sp>
    </xdr:grpSp>
    <xdr:clientData/>
  </xdr:twoCellAnchor>
  <xdr:oneCellAnchor>
    <xdr:from>
      <xdr:col>12</xdr:col>
      <xdr:colOff>471139</xdr:colOff>
      <xdr:row>6</xdr:row>
      <xdr:rowOff>41725</xdr:rowOff>
    </xdr:from>
    <xdr:ext cx="505523" cy="937629"/>
    <xdr:sp macro="" textlink="">
      <xdr:nvSpPr>
        <xdr:cNvPr id="82" name="Retângulo 81">
          <a:extLst>
            <a:ext uri="{FF2B5EF4-FFF2-40B4-BE49-F238E27FC236}">
              <a16:creationId xmlns:a16="http://schemas.microsoft.com/office/drawing/2014/main" id="{00000000-0008-0000-0200-000052000000}"/>
            </a:ext>
          </a:extLst>
        </xdr:cNvPr>
        <xdr:cNvSpPr/>
      </xdr:nvSpPr>
      <xdr:spPr>
        <a:xfrm>
          <a:off x="13282264" y="1194250"/>
          <a:ext cx="505523" cy="937629"/>
        </a:xfrm>
        <a:prstGeom prst="rect">
          <a:avLst/>
        </a:prstGeom>
        <a:noFill/>
      </xdr:spPr>
      <xdr:txBody>
        <a:bodyPr wrap="none" lIns="91440" tIns="45720" rIns="91440" bIns="45720">
          <a:spAutoFit/>
        </a:bodyPr>
        <a:lstStyle/>
        <a:p>
          <a:pPr algn="ctr"/>
          <a:r>
            <a:rPr lang="pt-BR" sz="5400" b="1" cap="none" spc="0">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a:t>
          </a:r>
        </a:p>
      </xdr:txBody>
    </xdr:sp>
    <xdr:clientData/>
  </xdr:oneCellAnchor>
  <xdr:twoCellAnchor>
    <xdr:from>
      <xdr:col>3</xdr:col>
      <xdr:colOff>952502</xdr:colOff>
      <xdr:row>9</xdr:row>
      <xdr:rowOff>174237</xdr:rowOff>
    </xdr:from>
    <xdr:to>
      <xdr:col>4</xdr:col>
      <xdr:colOff>903421</xdr:colOff>
      <xdr:row>11</xdr:row>
      <xdr:rowOff>170568</xdr:rowOff>
    </xdr:to>
    <xdr:grpSp>
      <xdr:nvGrpSpPr>
        <xdr:cNvPr id="83" name="Grupo 82">
          <a:extLst>
            <a:ext uri="{FF2B5EF4-FFF2-40B4-BE49-F238E27FC236}">
              <a16:creationId xmlns:a16="http://schemas.microsoft.com/office/drawing/2014/main" id="{00000000-0008-0000-0200-000053000000}"/>
            </a:ext>
          </a:extLst>
        </xdr:cNvPr>
        <xdr:cNvGrpSpPr/>
      </xdr:nvGrpSpPr>
      <xdr:grpSpPr>
        <a:xfrm>
          <a:off x="4543427" y="1898262"/>
          <a:ext cx="1122494" cy="377331"/>
          <a:chOff x="10981" y="1525835"/>
          <a:chExt cx="921013" cy="377331"/>
        </a:xfrm>
        <a:solidFill>
          <a:schemeClr val="bg1">
            <a:lumMod val="85000"/>
          </a:schemeClr>
        </a:solidFill>
      </xdr:grpSpPr>
      <xdr:sp macro="" textlink="">
        <xdr:nvSpPr>
          <xdr:cNvPr id="84" name="Arredondar Retângulo no Mesmo Canto Lateral 83">
            <a:extLst>
              <a:ext uri="{FF2B5EF4-FFF2-40B4-BE49-F238E27FC236}">
                <a16:creationId xmlns:a16="http://schemas.microsoft.com/office/drawing/2014/main" id="{00000000-0008-0000-0200-000054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85" name="Retângulo 84">
            <a:hlinkClick xmlns:r="http://schemas.openxmlformats.org/officeDocument/2006/relationships" r:id="rId17"/>
            <a:extLst>
              <a:ext uri="{FF2B5EF4-FFF2-40B4-BE49-F238E27FC236}">
                <a16:creationId xmlns:a16="http://schemas.microsoft.com/office/drawing/2014/main" id="{00000000-0008-0000-0200-000055000000}"/>
              </a:ext>
            </a:extLst>
          </xdr:cNvPr>
          <xdr:cNvSpPr/>
        </xdr:nvSpPr>
        <xdr:spPr>
          <a:xfrm>
            <a:off x="31972" y="1583823"/>
            <a:ext cx="831411"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Construção</a:t>
            </a:r>
          </a:p>
        </xdr:txBody>
      </xdr:sp>
    </xdr:grpSp>
    <xdr:clientData/>
  </xdr:twoCellAnchor>
  <xdr:twoCellAnchor>
    <xdr:from>
      <xdr:col>4</xdr:col>
      <xdr:colOff>917418</xdr:colOff>
      <xdr:row>9</xdr:row>
      <xdr:rowOff>174237</xdr:rowOff>
    </xdr:from>
    <xdr:to>
      <xdr:col>6</xdr:col>
      <xdr:colOff>588880</xdr:colOff>
      <xdr:row>11</xdr:row>
      <xdr:rowOff>170568</xdr:rowOff>
    </xdr:to>
    <xdr:grpSp>
      <xdr:nvGrpSpPr>
        <xdr:cNvPr id="86" name="Grupo 85">
          <a:extLst>
            <a:ext uri="{FF2B5EF4-FFF2-40B4-BE49-F238E27FC236}">
              <a16:creationId xmlns:a16="http://schemas.microsoft.com/office/drawing/2014/main" id="{00000000-0008-0000-0200-000056000000}"/>
            </a:ext>
          </a:extLst>
        </xdr:cNvPr>
        <xdr:cNvGrpSpPr/>
      </xdr:nvGrpSpPr>
      <xdr:grpSpPr>
        <a:xfrm>
          <a:off x="5679918" y="1898262"/>
          <a:ext cx="1557412" cy="377331"/>
          <a:chOff x="10981" y="1525835"/>
          <a:chExt cx="921013" cy="377331"/>
        </a:xfrm>
        <a:solidFill>
          <a:schemeClr val="bg1">
            <a:lumMod val="85000"/>
          </a:schemeClr>
        </a:solidFill>
      </xdr:grpSpPr>
      <xdr:sp macro="" textlink="">
        <xdr:nvSpPr>
          <xdr:cNvPr id="87" name="Arredondar Retângulo no Mesmo Canto Lateral 86">
            <a:extLst>
              <a:ext uri="{FF2B5EF4-FFF2-40B4-BE49-F238E27FC236}">
                <a16:creationId xmlns:a16="http://schemas.microsoft.com/office/drawing/2014/main" id="{00000000-0008-0000-0200-000057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88" name="Retângulo 87">
            <a:hlinkClick xmlns:r="http://schemas.openxmlformats.org/officeDocument/2006/relationships" r:id="rId18"/>
            <a:extLst>
              <a:ext uri="{FF2B5EF4-FFF2-40B4-BE49-F238E27FC236}">
                <a16:creationId xmlns:a16="http://schemas.microsoft.com/office/drawing/2014/main" id="{00000000-0008-0000-0200-000058000000}"/>
              </a:ext>
            </a:extLst>
          </xdr:cNvPr>
          <xdr:cNvSpPr/>
        </xdr:nvSpPr>
        <xdr:spPr>
          <a:xfrm>
            <a:off x="74539" y="1583823"/>
            <a:ext cx="815044" cy="311496"/>
          </a:xfrm>
          <a:prstGeom prst="rect">
            <a:avLst/>
          </a:prstGeom>
          <a:grpFill/>
        </xdr:spPr>
        <xdr:txBody>
          <a:bodyPr wrap="squar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Embarcação</a:t>
            </a:r>
          </a:p>
        </xdr:txBody>
      </xdr:sp>
    </xdr:grpSp>
    <xdr:clientData/>
  </xdr:twoCellAnchor>
  <xdr:twoCellAnchor>
    <xdr:from>
      <xdr:col>9</xdr:col>
      <xdr:colOff>1354007</xdr:colOff>
      <xdr:row>9</xdr:row>
      <xdr:rowOff>174237</xdr:rowOff>
    </xdr:from>
    <xdr:to>
      <xdr:col>11</xdr:col>
      <xdr:colOff>9526</xdr:colOff>
      <xdr:row>11</xdr:row>
      <xdr:rowOff>170568</xdr:rowOff>
    </xdr:to>
    <xdr:grpSp>
      <xdr:nvGrpSpPr>
        <xdr:cNvPr id="89" name="Grupo 88">
          <a:extLst>
            <a:ext uri="{FF2B5EF4-FFF2-40B4-BE49-F238E27FC236}">
              <a16:creationId xmlns:a16="http://schemas.microsoft.com/office/drawing/2014/main" id="{00000000-0008-0000-0200-000059000000}"/>
            </a:ext>
          </a:extLst>
        </xdr:cNvPr>
        <xdr:cNvGrpSpPr/>
      </xdr:nvGrpSpPr>
      <xdr:grpSpPr>
        <a:xfrm>
          <a:off x="10650407" y="1898262"/>
          <a:ext cx="1141544" cy="377331"/>
          <a:chOff x="10981" y="1525835"/>
          <a:chExt cx="921013" cy="377331"/>
        </a:xfrm>
        <a:solidFill>
          <a:schemeClr val="bg1">
            <a:lumMod val="85000"/>
          </a:schemeClr>
        </a:solidFill>
      </xdr:grpSpPr>
      <xdr:sp macro="" textlink="">
        <xdr:nvSpPr>
          <xdr:cNvPr id="90" name="Arredondar Retângulo no Mesmo Canto Lateral 89">
            <a:extLst>
              <a:ext uri="{FF2B5EF4-FFF2-40B4-BE49-F238E27FC236}">
                <a16:creationId xmlns:a16="http://schemas.microsoft.com/office/drawing/2014/main" id="{00000000-0008-0000-0200-00005A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91" name="Retângulo 90">
            <a:hlinkClick xmlns:r="http://schemas.openxmlformats.org/officeDocument/2006/relationships" r:id="rId19"/>
            <a:extLst>
              <a:ext uri="{FF2B5EF4-FFF2-40B4-BE49-F238E27FC236}">
                <a16:creationId xmlns:a16="http://schemas.microsoft.com/office/drawing/2014/main" id="{00000000-0008-0000-0200-00005B000000}"/>
              </a:ext>
            </a:extLst>
          </xdr:cNvPr>
          <xdr:cNvSpPr/>
        </xdr:nvSpPr>
        <xdr:spPr>
          <a:xfrm>
            <a:off x="32730" y="1583823"/>
            <a:ext cx="829900"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Motosserra</a:t>
            </a:r>
          </a:p>
        </xdr:txBody>
      </xdr:sp>
    </xdr:grpSp>
    <xdr:clientData/>
  </xdr:twoCellAnchor>
  <xdr:twoCellAnchor>
    <xdr:from>
      <xdr:col>9</xdr:col>
      <xdr:colOff>172907</xdr:colOff>
      <xdr:row>9</xdr:row>
      <xdr:rowOff>174237</xdr:rowOff>
    </xdr:from>
    <xdr:to>
      <xdr:col>9</xdr:col>
      <xdr:colOff>1343027</xdr:colOff>
      <xdr:row>11</xdr:row>
      <xdr:rowOff>170568</xdr:rowOff>
    </xdr:to>
    <xdr:grpSp>
      <xdr:nvGrpSpPr>
        <xdr:cNvPr id="92" name="Grupo 91">
          <a:extLst>
            <a:ext uri="{FF2B5EF4-FFF2-40B4-BE49-F238E27FC236}">
              <a16:creationId xmlns:a16="http://schemas.microsoft.com/office/drawing/2014/main" id="{00000000-0008-0000-0200-00005C000000}"/>
            </a:ext>
          </a:extLst>
        </xdr:cNvPr>
        <xdr:cNvGrpSpPr/>
      </xdr:nvGrpSpPr>
      <xdr:grpSpPr>
        <a:xfrm>
          <a:off x="9469307" y="1898262"/>
          <a:ext cx="1170120" cy="377331"/>
          <a:chOff x="18539" y="1525835"/>
          <a:chExt cx="921013" cy="377331"/>
        </a:xfrm>
        <a:solidFill>
          <a:schemeClr val="bg1">
            <a:lumMod val="85000"/>
          </a:schemeClr>
        </a:solidFill>
      </xdr:grpSpPr>
      <xdr:sp macro="" textlink="">
        <xdr:nvSpPr>
          <xdr:cNvPr id="93" name="Arredondar Retângulo no Mesmo Canto Lateral 92">
            <a:extLst>
              <a:ext uri="{FF2B5EF4-FFF2-40B4-BE49-F238E27FC236}">
                <a16:creationId xmlns:a16="http://schemas.microsoft.com/office/drawing/2014/main" id="{00000000-0008-0000-0200-00005D000000}"/>
              </a:ext>
            </a:extLst>
          </xdr:cNvPr>
          <xdr:cNvSpPr/>
        </xdr:nvSpPr>
        <xdr:spPr>
          <a:xfrm rot="10800000">
            <a:off x="18539"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94" name="Retângulo 93">
            <a:hlinkClick xmlns:r="http://schemas.openxmlformats.org/officeDocument/2006/relationships" r:id="rId20"/>
            <a:extLst>
              <a:ext uri="{FF2B5EF4-FFF2-40B4-BE49-F238E27FC236}">
                <a16:creationId xmlns:a16="http://schemas.microsoft.com/office/drawing/2014/main" id="{00000000-0008-0000-0200-00005E000000}"/>
              </a:ext>
            </a:extLst>
          </xdr:cNvPr>
          <xdr:cNvSpPr/>
        </xdr:nvSpPr>
        <xdr:spPr>
          <a:xfrm>
            <a:off x="121736" y="1583823"/>
            <a:ext cx="651888"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a:t>
            </a:r>
            <a:r>
              <a:rPr lang="pt-BR" sz="1400" b="0" cap="none" spc="0" baseline="0">
                <a:ln w="0"/>
                <a:solidFill>
                  <a:schemeClr val="accent6">
                    <a:lumMod val="50000"/>
                  </a:schemeClr>
                </a:solidFill>
                <a:effectLst>
                  <a:outerShdw blurRad="38100" dist="19050" dir="2700000" algn="tl" rotWithShape="0">
                    <a:schemeClr val="dk1">
                      <a:alpha val="40000"/>
                    </a:schemeClr>
                  </a:outerShdw>
                </a:effectLst>
              </a:rPr>
              <a:t> </a:t>
            </a:r>
            <a:r>
              <a:rPr lang="pt-BR" sz="1400" b="0" cap="none" spc="0">
                <a:ln w="0"/>
                <a:solidFill>
                  <a:schemeClr val="accent6">
                    <a:lumMod val="50000"/>
                  </a:schemeClr>
                </a:solidFill>
                <a:effectLst>
                  <a:outerShdw blurRad="38100" dist="19050" dir="2700000" algn="tl" rotWithShape="0">
                    <a:schemeClr val="dk1">
                      <a:alpha val="40000"/>
                    </a:schemeClr>
                  </a:outerShdw>
                </a:effectLst>
              </a:rPr>
              <a:t>Diversos</a:t>
            </a:r>
          </a:p>
        </xdr:txBody>
      </xdr:sp>
    </xdr:grpSp>
    <xdr:clientData/>
  </xdr:twoCellAnchor>
  <xdr:twoCellAnchor>
    <xdr:from>
      <xdr:col>0</xdr:col>
      <xdr:colOff>1</xdr:colOff>
      <xdr:row>9</xdr:row>
      <xdr:rowOff>172402</xdr:rowOff>
    </xdr:from>
    <xdr:to>
      <xdr:col>1</xdr:col>
      <xdr:colOff>503370</xdr:colOff>
      <xdr:row>11</xdr:row>
      <xdr:rowOff>168733</xdr:rowOff>
    </xdr:to>
    <xdr:grpSp>
      <xdr:nvGrpSpPr>
        <xdr:cNvPr id="95" name="Grupo 94">
          <a:extLst>
            <a:ext uri="{FF2B5EF4-FFF2-40B4-BE49-F238E27FC236}">
              <a16:creationId xmlns:a16="http://schemas.microsoft.com/office/drawing/2014/main" id="{00000000-0008-0000-0200-00005F000000}"/>
            </a:ext>
          </a:extLst>
        </xdr:cNvPr>
        <xdr:cNvGrpSpPr/>
      </xdr:nvGrpSpPr>
      <xdr:grpSpPr>
        <a:xfrm>
          <a:off x="1" y="1896427"/>
          <a:ext cx="1112969" cy="377331"/>
          <a:chOff x="10981" y="1525835"/>
          <a:chExt cx="921013" cy="377331"/>
        </a:xfrm>
        <a:solidFill>
          <a:schemeClr val="bg1">
            <a:lumMod val="85000"/>
          </a:schemeClr>
        </a:solidFill>
      </xdr:grpSpPr>
      <xdr:sp macro="" textlink="">
        <xdr:nvSpPr>
          <xdr:cNvPr id="96" name="Arredondar Retângulo no Mesmo Canto Lateral 95">
            <a:extLst>
              <a:ext uri="{FF2B5EF4-FFF2-40B4-BE49-F238E27FC236}">
                <a16:creationId xmlns:a16="http://schemas.microsoft.com/office/drawing/2014/main" id="{00000000-0008-0000-0200-000060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97" name="Retângulo 96">
            <a:hlinkClick xmlns:r="http://schemas.openxmlformats.org/officeDocument/2006/relationships" r:id="rId21"/>
            <a:extLst>
              <a:ext uri="{FF2B5EF4-FFF2-40B4-BE49-F238E27FC236}">
                <a16:creationId xmlns:a16="http://schemas.microsoft.com/office/drawing/2014/main" id="{00000000-0008-0000-0200-000061000000}"/>
              </a:ext>
            </a:extLst>
          </xdr:cNvPr>
          <xdr:cNvSpPr/>
        </xdr:nvSpPr>
        <xdr:spPr>
          <a:xfrm>
            <a:off x="208826" y="1583823"/>
            <a:ext cx="477710"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Início</a:t>
            </a:r>
          </a:p>
        </xdr:txBody>
      </xdr:sp>
    </xdr:grpSp>
    <xdr:clientData/>
  </xdr:twoCellAnchor>
  <xdr:twoCellAnchor editAs="oneCell">
    <xdr:from>
      <xdr:col>1</xdr:col>
      <xdr:colOff>514351</xdr:colOff>
      <xdr:row>9</xdr:row>
      <xdr:rowOff>172402</xdr:rowOff>
    </xdr:from>
    <xdr:to>
      <xdr:col>2</xdr:col>
      <xdr:colOff>639416</xdr:colOff>
      <xdr:row>12</xdr:row>
      <xdr:rowOff>58142</xdr:rowOff>
    </xdr:to>
    <xdr:pic>
      <xdr:nvPicPr>
        <xdr:cNvPr id="98" name="Imagem 97">
          <a:hlinkClick xmlns:r="http://schemas.openxmlformats.org/officeDocument/2006/relationships" r:id="rId22"/>
          <a:extLst>
            <a:ext uri="{FF2B5EF4-FFF2-40B4-BE49-F238E27FC236}">
              <a16:creationId xmlns:a16="http://schemas.microsoft.com/office/drawing/2014/main" id="{00000000-0008-0000-0200-000062000000}"/>
            </a:ext>
          </a:extLst>
        </xdr:cNvPr>
        <xdr:cNvPicPr>
          <a:picLocks noChangeAspect="1"/>
        </xdr:cNvPicPr>
      </xdr:nvPicPr>
      <xdr:blipFill>
        <a:blip xmlns:r="http://schemas.openxmlformats.org/officeDocument/2006/relationships" r:embed="rId23"/>
        <a:stretch>
          <a:fillRect/>
        </a:stretch>
      </xdr:blipFill>
      <xdr:spPr>
        <a:xfrm>
          <a:off x="1123951" y="1896427"/>
          <a:ext cx="1115665" cy="457240"/>
        </a:xfrm>
        <a:prstGeom prst="rect">
          <a:avLst/>
        </a:prstGeom>
      </xdr:spPr>
    </xdr:pic>
    <xdr:clientData/>
  </xdr:twoCellAnchor>
  <xdr:twoCellAnchor editAs="oneCell">
    <xdr:from>
      <xdr:col>0</xdr:col>
      <xdr:colOff>152402</xdr:colOff>
      <xdr:row>6</xdr:row>
      <xdr:rowOff>953</xdr:rowOff>
    </xdr:from>
    <xdr:to>
      <xdr:col>1</xdr:col>
      <xdr:colOff>361952</xdr:colOff>
      <xdr:row>10</xdr:row>
      <xdr:rowOff>58103</xdr:rowOff>
    </xdr:to>
    <xdr:pic>
      <xdr:nvPicPr>
        <xdr:cNvPr id="99" name="Imagem 98">
          <a:extLst>
            <a:ext uri="{FF2B5EF4-FFF2-40B4-BE49-F238E27FC236}">
              <a16:creationId xmlns:a16="http://schemas.microsoft.com/office/drawing/2014/main" id="{00000000-0008-0000-0200-000063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2402" y="1153478"/>
          <a:ext cx="819150" cy="819150"/>
        </a:xfrm>
        <a:prstGeom prst="ellipse">
          <a:avLst/>
        </a:prstGeom>
        <a:ln>
          <a:noFill/>
        </a:ln>
        <a:effectLst>
          <a:softEdge rad="112500"/>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0</xdr:row>
      <xdr:rowOff>0</xdr:rowOff>
    </xdr:from>
    <xdr:to>
      <xdr:col>13</xdr:col>
      <xdr:colOff>66676</xdr:colOff>
      <xdr:row>9</xdr:row>
      <xdr:rowOff>181927</xdr:rowOff>
    </xdr:to>
    <xdr:sp macro="" textlink="">
      <xdr:nvSpPr>
        <xdr:cNvPr id="2" name="Retângulo 1">
          <a:extLst>
            <a:ext uri="{FF2B5EF4-FFF2-40B4-BE49-F238E27FC236}">
              <a16:creationId xmlns:a16="http://schemas.microsoft.com/office/drawing/2014/main" id="{00000000-0008-0000-0300-000002000000}"/>
            </a:ext>
          </a:extLst>
        </xdr:cNvPr>
        <xdr:cNvSpPr/>
      </xdr:nvSpPr>
      <xdr:spPr>
        <a:xfrm>
          <a:off x="1" y="0"/>
          <a:ext cx="14258925" cy="1896427"/>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clientData/>
  </xdr:twoCellAnchor>
  <xdr:twoCellAnchor>
    <xdr:from>
      <xdr:col>2</xdr:col>
      <xdr:colOff>904876</xdr:colOff>
      <xdr:row>9</xdr:row>
      <xdr:rowOff>183762</xdr:rowOff>
    </xdr:from>
    <xdr:to>
      <xdr:col>2</xdr:col>
      <xdr:colOff>2055945</xdr:colOff>
      <xdr:row>11</xdr:row>
      <xdr:rowOff>180093</xdr:rowOff>
    </xdr:to>
    <xdr:grpSp>
      <xdr:nvGrpSpPr>
        <xdr:cNvPr id="3" name="Grupo 2">
          <a:extLst>
            <a:ext uri="{FF2B5EF4-FFF2-40B4-BE49-F238E27FC236}">
              <a16:creationId xmlns:a16="http://schemas.microsoft.com/office/drawing/2014/main" id="{00000000-0008-0000-0300-000003000000}"/>
            </a:ext>
          </a:extLst>
        </xdr:cNvPr>
        <xdr:cNvGrpSpPr/>
      </xdr:nvGrpSpPr>
      <xdr:grpSpPr>
        <a:xfrm>
          <a:off x="2247901" y="1898262"/>
          <a:ext cx="1151069" cy="377331"/>
          <a:chOff x="10981" y="1525835"/>
          <a:chExt cx="921013" cy="377331"/>
        </a:xfrm>
        <a:solidFill>
          <a:schemeClr val="bg1">
            <a:lumMod val="85000"/>
          </a:schemeClr>
        </a:solidFill>
      </xdr:grpSpPr>
      <xdr:sp macro="" textlink="">
        <xdr:nvSpPr>
          <xdr:cNvPr id="4" name="Arredondar Retângulo no Mesmo Canto Lateral 3">
            <a:extLst>
              <a:ext uri="{FF2B5EF4-FFF2-40B4-BE49-F238E27FC236}">
                <a16:creationId xmlns:a16="http://schemas.microsoft.com/office/drawing/2014/main" id="{00000000-0008-0000-0300-000004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183533" y="1583823"/>
            <a:ext cx="528286"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Caça</a:t>
            </a:r>
          </a:p>
        </xdr:txBody>
      </xdr:sp>
    </xdr:grpSp>
    <xdr:clientData/>
  </xdr:twoCellAnchor>
  <xdr:twoCellAnchor>
    <xdr:from>
      <xdr:col>2</xdr:col>
      <xdr:colOff>2066927</xdr:colOff>
      <xdr:row>9</xdr:row>
      <xdr:rowOff>183762</xdr:rowOff>
    </xdr:from>
    <xdr:to>
      <xdr:col>4</xdr:col>
      <xdr:colOff>141421</xdr:colOff>
      <xdr:row>11</xdr:row>
      <xdr:rowOff>180093</xdr:rowOff>
    </xdr:to>
    <xdr:grpSp>
      <xdr:nvGrpSpPr>
        <xdr:cNvPr id="6" name="Grupo 5">
          <a:extLst>
            <a:ext uri="{FF2B5EF4-FFF2-40B4-BE49-F238E27FC236}">
              <a16:creationId xmlns:a16="http://schemas.microsoft.com/office/drawing/2014/main" id="{00000000-0008-0000-0300-000006000000}"/>
            </a:ext>
          </a:extLst>
        </xdr:cNvPr>
        <xdr:cNvGrpSpPr/>
      </xdr:nvGrpSpPr>
      <xdr:grpSpPr>
        <a:xfrm>
          <a:off x="3409952" y="1898262"/>
          <a:ext cx="1122494" cy="377331"/>
          <a:chOff x="10981" y="1525835"/>
          <a:chExt cx="921013" cy="377331"/>
        </a:xfrm>
        <a:solidFill>
          <a:schemeClr val="accent6">
            <a:lumMod val="20000"/>
            <a:lumOff val="80000"/>
          </a:schemeClr>
        </a:solidFill>
      </xdr:grpSpPr>
      <xdr:sp macro="" textlink="">
        <xdr:nvSpPr>
          <xdr:cNvPr id="7" name="Arredondar Retângulo no Mesmo Canto Lateral 6">
            <a:extLst>
              <a:ext uri="{FF2B5EF4-FFF2-40B4-BE49-F238E27FC236}">
                <a16:creationId xmlns:a16="http://schemas.microsoft.com/office/drawing/2014/main" id="{00000000-0008-0000-0300-000007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300-000008000000}"/>
              </a:ext>
            </a:extLst>
          </xdr:cNvPr>
          <xdr:cNvSpPr/>
        </xdr:nvSpPr>
        <xdr:spPr>
          <a:xfrm>
            <a:off x="102292" y="1583823"/>
            <a:ext cx="690767"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Carvão</a:t>
            </a:r>
          </a:p>
        </xdr:txBody>
      </xdr:sp>
    </xdr:grpSp>
    <xdr:clientData/>
  </xdr:twoCellAnchor>
  <xdr:twoCellAnchor>
    <xdr:from>
      <xdr:col>7</xdr:col>
      <xdr:colOff>136332</xdr:colOff>
      <xdr:row>9</xdr:row>
      <xdr:rowOff>183762</xdr:rowOff>
    </xdr:from>
    <xdr:to>
      <xdr:col>8</xdr:col>
      <xdr:colOff>142875</xdr:colOff>
      <xdr:row>11</xdr:row>
      <xdr:rowOff>180093</xdr:rowOff>
    </xdr:to>
    <xdr:grpSp>
      <xdr:nvGrpSpPr>
        <xdr:cNvPr id="9" name="Grupo 8">
          <a:extLst>
            <a:ext uri="{FF2B5EF4-FFF2-40B4-BE49-F238E27FC236}">
              <a16:creationId xmlns:a16="http://schemas.microsoft.com/office/drawing/2014/main" id="{00000000-0008-0000-0300-000009000000}"/>
            </a:ext>
          </a:extLst>
        </xdr:cNvPr>
        <xdr:cNvGrpSpPr/>
      </xdr:nvGrpSpPr>
      <xdr:grpSpPr>
        <a:xfrm>
          <a:off x="7251507" y="1898262"/>
          <a:ext cx="1035243" cy="377331"/>
          <a:chOff x="10981" y="1525835"/>
          <a:chExt cx="921013" cy="377331"/>
        </a:xfrm>
        <a:solidFill>
          <a:schemeClr val="bg1">
            <a:lumMod val="85000"/>
          </a:schemeClr>
        </a:solidFill>
      </xdr:grpSpPr>
      <xdr:sp macro="" textlink="">
        <xdr:nvSpPr>
          <xdr:cNvPr id="10" name="Arredondar Retângulo no Mesmo Canto Lateral 9">
            <a:extLst>
              <a:ext uri="{FF2B5EF4-FFF2-40B4-BE49-F238E27FC236}">
                <a16:creationId xmlns:a16="http://schemas.microsoft.com/office/drawing/2014/main" id="{00000000-0008-0000-0300-00000A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1" name="Retângulo 10">
            <a:extLst>
              <a:ext uri="{FF2B5EF4-FFF2-40B4-BE49-F238E27FC236}">
                <a16:creationId xmlns:a16="http://schemas.microsoft.com/office/drawing/2014/main" id="{00000000-0008-0000-0300-00000B000000}"/>
              </a:ext>
            </a:extLst>
          </xdr:cNvPr>
          <xdr:cNvSpPr/>
        </xdr:nvSpPr>
        <xdr:spPr>
          <a:xfrm>
            <a:off x="135637" y="1583823"/>
            <a:ext cx="624082"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Lenha</a:t>
            </a:r>
          </a:p>
        </xdr:txBody>
      </xdr:sp>
    </xdr:grpSp>
    <xdr:clientData/>
  </xdr:twoCellAnchor>
  <xdr:twoCellAnchor>
    <xdr:from>
      <xdr:col>8</xdr:col>
      <xdr:colOff>153857</xdr:colOff>
      <xdr:row>9</xdr:row>
      <xdr:rowOff>183762</xdr:rowOff>
    </xdr:from>
    <xdr:to>
      <xdr:col>9</xdr:col>
      <xdr:colOff>704851</xdr:colOff>
      <xdr:row>11</xdr:row>
      <xdr:rowOff>180093</xdr:rowOff>
    </xdr:to>
    <xdr:grpSp>
      <xdr:nvGrpSpPr>
        <xdr:cNvPr id="12" name="Grupo 11">
          <a:extLst>
            <a:ext uri="{FF2B5EF4-FFF2-40B4-BE49-F238E27FC236}">
              <a16:creationId xmlns:a16="http://schemas.microsoft.com/office/drawing/2014/main" id="{00000000-0008-0000-0300-00000C000000}"/>
            </a:ext>
          </a:extLst>
        </xdr:cNvPr>
        <xdr:cNvGrpSpPr/>
      </xdr:nvGrpSpPr>
      <xdr:grpSpPr>
        <a:xfrm>
          <a:off x="8297732" y="1898262"/>
          <a:ext cx="1160594" cy="377331"/>
          <a:chOff x="10981" y="1525835"/>
          <a:chExt cx="921013" cy="377331"/>
        </a:xfrm>
        <a:solidFill>
          <a:schemeClr val="bg1">
            <a:lumMod val="85000"/>
          </a:schemeClr>
        </a:solidFill>
      </xdr:grpSpPr>
      <xdr:sp macro="" textlink="">
        <xdr:nvSpPr>
          <xdr:cNvPr id="13" name="Arredondar Retângulo no Mesmo Canto Lateral 12">
            <a:extLst>
              <a:ext uri="{FF2B5EF4-FFF2-40B4-BE49-F238E27FC236}">
                <a16:creationId xmlns:a16="http://schemas.microsoft.com/office/drawing/2014/main" id="{00000000-0008-0000-0300-00000D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4" name="Retângulo 13">
            <a:hlinkClick xmlns:r="http://schemas.openxmlformats.org/officeDocument/2006/relationships" r:id="rId3"/>
            <a:extLst>
              <a:ext uri="{FF2B5EF4-FFF2-40B4-BE49-F238E27FC236}">
                <a16:creationId xmlns:a16="http://schemas.microsoft.com/office/drawing/2014/main" id="{00000000-0008-0000-0300-00000E000000}"/>
              </a:ext>
            </a:extLst>
          </xdr:cNvPr>
          <xdr:cNvSpPr/>
        </xdr:nvSpPr>
        <xdr:spPr>
          <a:xfrm>
            <a:off x="30512" y="1583823"/>
            <a:ext cx="834332"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Maquina</a:t>
            </a:r>
          </a:p>
        </xdr:txBody>
      </xdr:sp>
    </xdr:grpSp>
    <xdr:clientData/>
  </xdr:twoCellAnchor>
  <xdr:twoCellAnchor>
    <xdr:from>
      <xdr:col>10</xdr:col>
      <xdr:colOff>934907</xdr:colOff>
      <xdr:row>9</xdr:row>
      <xdr:rowOff>183762</xdr:rowOff>
    </xdr:from>
    <xdr:to>
      <xdr:col>11</xdr:col>
      <xdr:colOff>866776</xdr:colOff>
      <xdr:row>11</xdr:row>
      <xdr:rowOff>180093</xdr:rowOff>
    </xdr:to>
    <xdr:grpSp>
      <xdr:nvGrpSpPr>
        <xdr:cNvPr id="15" name="Grupo 14">
          <a:extLst>
            <a:ext uri="{FF2B5EF4-FFF2-40B4-BE49-F238E27FC236}">
              <a16:creationId xmlns:a16="http://schemas.microsoft.com/office/drawing/2014/main" id="{00000000-0008-0000-0300-00000F000000}"/>
            </a:ext>
          </a:extLst>
        </xdr:cNvPr>
        <xdr:cNvGrpSpPr/>
      </xdr:nvGrpSpPr>
      <xdr:grpSpPr>
        <a:xfrm>
          <a:off x="11802932" y="1898262"/>
          <a:ext cx="1151069" cy="377331"/>
          <a:chOff x="10981" y="1525835"/>
          <a:chExt cx="921013" cy="377331"/>
        </a:xfrm>
        <a:solidFill>
          <a:schemeClr val="bg1">
            <a:lumMod val="85000"/>
          </a:schemeClr>
        </a:solidFill>
      </xdr:grpSpPr>
      <xdr:sp macro="" textlink="">
        <xdr:nvSpPr>
          <xdr:cNvPr id="16" name="Arredondar Retângulo no Mesmo Canto Lateral 15">
            <a:extLst>
              <a:ext uri="{FF2B5EF4-FFF2-40B4-BE49-F238E27FC236}">
                <a16:creationId xmlns:a16="http://schemas.microsoft.com/office/drawing/2014/main" id="{00000000-0008-0000-0300-000010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7" name="Retângulo 16">
            <a:hlinkClick xmlns:r="http://schemas.openxmlformats.org/officeDocument/2006/relationships" r:id="rId4"/>
            <a:extLst>
              <a:ext uri="{FF2B5EF4-FFF2-40B4-BE49-F238E27FC236}">
                <a16:creationId xmlns:a16="http://schemas.microsoft.com/office/drawing/2014/main" id="{00000000-0008-0000-0300-000011000000}"/>
              </a:ext>
            </a:extLst>
          </xdr:cNvPr>
          <xdr:cNvSpPr/>
        </xdr:nvSpPr>
        <xdr:spPr>
          <a:xfrm>
            <a:off x="138748" y="1583823"/>
            <a:ext cx="598818"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Pesca</a:t>
            </a:r>
          </a:p>
        </xdr:txBody>
      </xdr:sp>
    </xdr:grpSp>
    <xdr:clientData/>
  </xdr:twoCellAnchor>
  <xdr:twoCellAnchor editAs="oneCell">
    <xdr:from>
      <xdr:col>10</xdr:col>
      <xdr:colOff>1057276</xdr:colOff>
      <xdr:row>6</xdr:row>
      <xdr:rowOff>77153</xdr:rowOff>
    </xdr:from>
    <xdr:to>
      <xdr:col>11</xdr:col>
      <xdr:colOff>723901</xdr:colOff>
      <xdr:row>10</xdr:row>
      <xdr:rowOff>104446</xdr:rowOff>
    </xdr:to>
    <xdr:pic>
      <xdr:nvPicPr>
        <xdr:cNvPr id="18" name="Imagem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25301" y="1220153"/>
          <a:ext cx="885825" cy="789293"/>
        </a:xfrm>
        <a:prstGeom prst="ellipse">
          <a:avLst/>
        </a:prstGeom>
        <a:ln>
          <a:noFill/>
        </a:ln>
        <a:effectLst>
          <a:softEdge rad="112500"/>
        </a:effectLst>
      </xdr:spPr>
    </xdr:pic>
    <xdr:clientData/>
  </xdr:twoCellAnchor>
  <xdr:twoCellAnchor editAs="oneCell">
    <xdr:from>
      <xdr:col>9</xdr:col>
      <xdr:colOff>1943102</xdr:colOff>
      <xdr:row>6</xdr:row>
      <xdr:rowOff>96202</xdr:rowOff>
    </xdr:from>
    <xdr:to>
      <xdr:col>10</xdr:col>
      <xdr:colOff>923926</xdr:colOff>
      <xdr:row>10</xdr:row>
      <xdr:rowOff>153542</xdr:rowOff>
    </xdr:to>
    <xdr:pic>
      <xdr:nvPicPr>
        <xdr:cNvPr id="19" name="Imagem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96577" y="1239202"/>
          <a:ext cx="1095374" cy="819340"/>
        </a:xfrm>
        <a:prstGeom prst="ellipse">
          <a:avLst/>
        </a:prstGeom>
        <a:ln>
          <a:noFill/>
        </a:ln>
        <a:effectLst>
          <a:softEdge rad="112500"/>
        </a:effectLst>
      </xdr:spPr>
    </xdr:pic>
    <xdr:clientData/>
  </xdr:twoCellAnchor>
  <xdr:twoCellAnchor editAs="oneCell">
    <xdr:from>
      <xdr:col>2</xdr:col>
      <xdr:colOff>1047751</xdr:colOff>
      <xdr:row>6</xdr:row>
      <xdr:rowOff>115252</xdr:rowOff>
    </xdr:from>
    <xdr:to>
      <xdr:col>2</xdr:col>
      <xdr:colOff>1847851</xdr:colOff>
      <xdr:row>10</xdr:row>
      <xdr:rowOff>95828</xdr:rowOff>
    </xdr:to>
    <xdr:pic>
      <xdr:nvPicPr>
        <xdr:cNvPr id="20" name="Imagem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390776" y="1258252"/>
          <a:ext cx="800100" cy="742576"/>
        </a:xfrm>
        <a:prstGeom prst="rect">
          <a:avLst/>
        </a:prstGeom>
        <a:ln>
          <a:noFill/>
        </a:ln>
        <a:effectLst>
          <a:softEdge rad="112500"/>
        </a:effectLst>
      </xdr:spPr>
    </xdr:pic>
    <xdr:clientData/>
  </xdr:twoCellAnchor>
  <xdr:twoCellAnchor editAs="oneCell">
    <xdr:from>
      <xdr:col>8</xdr:col>
      <xdr:colOff>285751</xdr:colOff>
      <xdr:row>6</xdr:row>
      <xdr:rowOff>162878</xdr:rowOff>
    </xdr:from>
    <xdr:to>
      <xdr:col>9</xdr:col>
      <xdr:colOff>590551</xdr:colOff>
      <xdr:row>10</xdr:row>
      <xdr:rowOff>101918</xdr:rowOff>
    </xdr:to>
    <xdr:pic>
      <xdr:nvPicPr>
        <xdr:cNvPr id="21" name="Imagem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429626" y="1305878"/>
          <a:ext cx="914400" cy="701040"/>
        </a:xfrm>
        <a:prstGeom prst="rect">
          <a:avLst/>
        </a:prstGeom>
        <a:ln>
          <a:noFill/>
        </a:ln>
        <a:effectLst>
          <a:softEdge rad="112500"/>
        </a:effectLst>
      </xdr:spPr>
    </xdr:pic>
    <xdr:clientData/>
  </xdr:twoCellAnchor>
  <xdr:twoCellAnchor editAs="oneCell">
    <xdr:from>
      <xdr:col>5</xdr:col>
      <xdr:colOff>504825</xdr:colOff>
      <xdr:row>6</xdr:row>
      <xdr:rowOff>124777</xdr:rowOff>
    </xdr:from>
    <xdr:to>
      <xdr:col>6</xdr:col>
      <xdr:colOff>835067</xdr:colOff>
      <xdr:row>10</xdr:row>
      <xdr:rowOff>67626</xdr:rowOff>
    </xdr:to>
    <xdr:pic>
      <xdr:nvPicPr>
        <xdr:cNvPr id="22" name="Imagem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867400" y="1267777"/>
          <a:ext cx="1177967" cy="704849"/>
        </a:xfrm>
        <a:prstGeom prst="ellipse">
          <a:avLst/>
        </a:prstGeom>
        <a:ln>
          <a:noFill/>
        </a:ln>
        <a:effectLst>
          <a:softEdge rad="112500"/>
        </a:effectLst>
      </xdr:spPr>
    </xdr:pic>
    <xdr:clientData/>
  </xdr:twoCellAnchor>
  <xdr:twoCellAnchor editAs="oneCell">
    <xdr:from>
      <xdr:col>1</xdr:col>
      <xdr:colOff>723901</xdr:colOff>
      <xdr:row>6</xdr:row>
      <xdr:rowOff>20002</xdr:rowOff>
    </xdr:from>
    <xdr:to>
      <xdr:col>2</xdr:col>
      <xdr:colOff>638176</xdr:colOff>
      <xdr:row>10</xdr:row>
      <xdr:rowOff>84378</xdr:rowOff>
    </xdr:to>
    <xdr:pic>
      <xdr:nvPicPr>
        <xdr:cNvPr id="23" name="Imagem 22">
          <a:extLst>
            <a:ext uri="{FF2B5EF4-FFF2-40B4-BE49-F238E27FC236}">
              <a16:creationId xmlns:a16="http://schemas.microsoft.com/office/drawing/2014/main" id="{00000000-0008-0000-0300-000017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33501" y="1163002"/>
          <a:ext cx="647700" cy="826376"/>
        </a:xfrm>
        <a:prstGeom prst="rect">
          <a:avLst/>
        </a:prstGeom>
        <a:ln>
          <a:noFill/>
        </a:ln>
        <a:effectLst>
          <a:softEdge rad="112500"/>
        </a:effectLst>
      </xdr:spPr>
    </xdr:pic>
    <xdr:clientData/>
  </xdr:twoCellAnchor>
  <xdr:twoCellAnchor editAs="oneCell">
    <xdr:from>
      <xdr:col>2</xdr:col>
      <xdr:colOff>2066926</xdr:colOff>
      <xdr:row>6</xdr:row>
      <xdr:rowOff>115253</xdr:rowOff>
    </xdr:from>
    <xdr:to>
      <xdr:col>4</xdr:col>
      <xdr:colOff>66675</xdr:colOff>
      <xdr:row>10</xdr:row>
      <xdr:rowOff>123865</xdr:rowOff>
    </xdr:to>
    <xdr:pic>
      <xdr:nvPicPr>
        <xdr:cNvPr id="24" name="Imagem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09951" y="1258253"/>
          <a:ext cx="1047749" cy="770612"/>
        </a:xfrm>
        <a:prstGeom prst="rect">
          <a:avLst/>
        </a:prstGeom>
        <a:ln>
          <a:noFill/>
        </a:ln>
        <a:effectLst>
          <a:softEdge rad="112500"/>
        </a:effectLst>
      </xdr:spPr>
    </xdr:pic>
    <xdr:clientData/>
  </xdr:twoCellAnchor>
  <xdr:twoCellAnchor editAs="oneCell">
    <xdr:from>
      <xdr:col>7</xdr:col>
      <xdr:colOff>266701</xdr:colOff>
      <xdr:row>6</xdr:row>
      <xdr:rowOff>143827</xdr:rowOff>
    </xdr:from>
    <xdr:to>
      <xdr:col>8</xdr:col>
      <xdr:colOff>28576</xdr:colOff>
      <xdr:row>10</xdr:row>
      <xdr:rowOff>64245</xdr:rowOff>
    </xdr:to>
    <xdr:pic>
      <xdr:nvPicPr>
        <xdr:cNvPr id="25" name="Imagem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381876" y="1286827"/>
          <a:ext cx="790575" cy="682418"/>
        </a:xfrm>
        <a:prstGeom prst="rect">
          <a:avLst/>
        </a:prstGeom>
        <a:ln>
          <a:noFill/>
        </a:ln>
        <a:effectLst>
          <a:softEdge rad="112500"/>
        </a:effectLst>
      </xdr:spPr>
    </xdr:pic>
    <xdr:clientData/>
  </xdr:twoCellAnchor>
  <xdr:twoCellAnchor editAs="oneCell">
    <xdr:from>
      <xdr:col>4</xdr:col>
      <xdr:colOff>390526</xdr:colOff>
      <xdr:row>6</xdr:row>
      <xdr:rowOff>105728</xdr:rowOff>
    </xdr:from>
    <xdr:to>
      <xdr:col>5</xdr:col>
      <xdr:colOff>200026</xdr:colOff>
      <xdr:row>11</xdr:row>
      <xdr:rowOff>4396</xdr:rowOff>
    </xdr:to>
    <xdr:pic>
      <xdr:nvPicPr>
        <xdr:cNvPr id="26" name="Imagem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781551" y="1248728"/>
          <a:ext cx="781050" cy="851168"/>
        </a:xfrm>
        <a:prstGeom prst="rect">
          <a:avLst/>
        </a:prstGeom>
        <a:ln>
          <a:noFill/>
        </a:ln>
        <a:effectLst>
          <a:softEdge rad="112500"/>
        </a:effectLst>
      </xdr:spPr>
    </xdr:pic>
    <xdr:clientData/>
  </xdr:twoCellAnchor>
  <xdr:twoCellAnchor editAs="oneCell">
    <xdr:from>
      <xdr:col>9</xdr:col>
      <xdr:colOff>876301</xdr:colOff>
      <xdr:row>6</xdr:row>
      <xdr:rowOff>115253</xdr:rowOff>
    </xdr:from>
    <xdr:to>
      <xdr:col>9</xdr:col>
      <xdr:colOff>1676401</xdr:colOff>
      <xdr:row>10</xdr:row>
      <xdr:rowOff>90535</xdr:rowOff>
    </xdr:to>
    <xdr:pic>
      <xdr:nvPicPr>
        <xdr:cNvPr id="27" name="Imagem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629776" y="1258253"/>
          <a:ext cx="800100" cy="737282"/>
        </a:xfrm>
        <a:prstGeom prst="rect">
          <a:avLst/>
        </a:prstGeom>
        <a:ln>
          <a:noFill/>
        </a:ln>
        <a:effectLst>
          <a:softEdge rad="112500"/>
        </a:effectLst>
      </xdr:spPr>
    </xdr:pic>
    <xdr:clientData/>
  </xdr:twoCellAnchor>
  <xdr:twoCellAnchor editAs="oneCell">
    <xdr:from>
      <xdr:col>0</xdr:col>
      <xdr:colOff>0</xdr:colOff>
      <xdr:row>0</xdr:row>
      <xdr:rowOff>951</xdr:rowOff>
    </xdr:from>
    <xdr:to>
      <xdr:col>12</xdr:col>
      <xdr:colOff>962026</xdr:colOff>
      <xdr:row>5</xdr:row>
      <xdr:rowOff>172402</xdr:rowOff>
    </xdr:to>
    <xdr:pic>
      <xdr:nvPicPr>
        <xdr:cNvPr id="28" name="Imagem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951"/>
          <a:ext cx="13935076" cy="1123951"/>
        </a:xfrm>
        <a:prstGeom prst="rect">
          <a:avLst/>
        </a:prstGeom>
      </xdr:spPr>
    </xdr:pic>
    <xdr:clientData/>
  </xdr:twoCellAnchor>
  <xdr:twoCellAnchor>
    <xdr:from>
      <xdr:col>11</xdr:col>
      <xdr:colOff>877757</xdr:colOff>
      <xdr:row>9</xdr:row>
      <xdr:rowOff>183762</xdr:rowOff>
    </xdr:from>
    <xdr:to>
      <xdr:col>12</xdr:col>
      <xdr:colOff>1104901</xdr:colOff>
      <xdr:row>11</xdr:row>
      <xdr:rowOff>180093</xdr:rowOff>
    </xdr:to>
    <xdr:grpSp>
      <xdr:nvGrpSpPr>
        <xdr:cNvPr id="29" name="Grupo 28">
          <a:extLst>
            <a:ext uri="{FF2B5EF4-FFF2-40B4-BE49-F238E27FC236}">
              <a16:creationId xmlns:a16="http://schemas.microsoft.com/office/drawing/2014/main" id="{00000000-0008-0000-0300-00001D000000}"/>
            </a:ext>
          </a:extLst>
        </xdr:cNvPr>
        <xdr:cNvGrpSpPr/>
      </xdr:nvGrpSpPr>
      <xdr:grpSpPr>
        <a:xfrm>
          <a:off x="12964982" y="1898262"/>
          <a:ext cx="1112969" cy="377331"/>
          <a:chOff x="10981" y="1525835"/>
          <a:chExt cx="921013" cy="377331"/>
        </a:xfrm>
        <a:solidFill>
          <a:schemeClr val="bg1">
            <a:lumMod val="85000"/>
          </a:schemeClr>
        </a:solidFill>
      </xdr:grpSpPr>
      <xdr:sp macro="" textlink="">
        <xdr:nvSpPr>
          <xdr:cNvPr id="30" name="Arredondar Retângulo no Mesmo Canto Lateral 29">
            <a:extLst>
              <a:ext uri="{FF2B5EF4-FFF2-40B4-BE49-F238E27FC236}">
                <a16:creationId xmlns:a16="http://schemas.microsoft.com/office/drawing/2014/main" id="{00000000-0008-0000-0300-00001E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31" name="Retângulo 30">
            <a:hlinkClick xmlns:r="http://schemas.openxmlformats.org/officeDocument/2006/relationships" r:id="rId16"/>
            <a:extLst>
              <a:ext uri="{FF2B5EF4-FFF2-40B4-BE49-F238E27FC236}">
                <a16:creationId xmlns:a16="http://schemas.microsoft.com/office/drawing/2014/main" id="{00000000-0008-0000-0300-00001F000000}"/>
              </a:ext>
            </a:extLst>
          </xdr:cNvPr>
          <xdr:cNvSpPr/>
        </xdr:nvSpPr>
        <xdr:spPr>
          <a:xfrm>
            <a:off x="53678" y="1583823"/>
            <a:ext cx="768964"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Legislação</a:t>
            </a:r>
          </a:p>
        </xdr:txBody>
      </xdr:sp>
    </xdr:grpSp>
    <xdr:clientData/>
  </xdr:twoCellAnchor>
  <xdr:oneCellAnchor>
    <xdr:from>
      <xdr:col>12</xdr:col>
      <xdr:colOff>309214</xdr:colOff>
      <xdr:row>6</xdr:row>
      <xdr:rowOff>51250</xdr:rowOff>
    </xdr:from>
    <xdr:ext cx="505523" cy="937629"/>
    <xdr:sp macro="" textlink="">
      <xdr:nvSpPr>
        <xdr:cNvPr id="32" name="Retângulo 31">
          <a:extLst>
            <a:ext uri="{FF2B5EF4-FFF2-40B4-BE49-F238E27FC236}">
              <a16:creationId xmlns:a16="http://schemas.microsoft.com/office/drawing/2014/main" id="{00000000-0008-0000-0300-000020000000}"/>
            </a:ext>
          </a:extLst>
        </xdr:cNvPr>
        <xdr:cNvSpPr/>
      </xdr:nvSpPr>
      <xdr:spPr>
        <a:xfrm>
          <a:off x="13282264" y="1194250"/>
          <a:ext cx="505523" cy="937629"/>
        </a:xfrm>
        <a:prstGeom prst="rect">
          <a:avLst/>
        </a:prstGeom>
        <a:noFill/>
      </xdr:spPr>
      <xdr:txBody>
        <a:bodyPr wrap="none" lIns="91440" tIns="45720" rIns="91440" bIns="45720">
          <a:spAutoFit/>
        </a:bodyPr>
        <a:lstStyle/>
        <a:p>
          <a:pPr algn="ctr"/>
          <a:r>
            <a:rPr lang="pt-BR" sz="5400" b="1" cap="none" spc="0">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a:t>
          </a:r>
        </a:p>
      </xdr:txBody>
    </xdr:sp>
    <xdr:clientData/>
  </xdr:oneCellAnchor>
  <xdr:twoCellAnchor>
    <xdr:from>
      <xdr:col>4</xdr:col>
      <xdr:colOff>152402</xdr:colOff>
      <xdr:row>9</xdr:row>
      <xdr:rowOff>183762</xdr:rowOff>
    </xdr:from>
    <xdr:to>
      <xdr:col>5</xdr:col>
      <xdr:colOff>303346</xdr:colOff>
      <xdr:row>11</xdr:row>
      <xdr:rowOff>180093</xdr:rowOff>
    </xdr:to>
    <xdr:grpSp>
      <xdr:nvGrpSpPr>
        <xdr:cNvPr id="33" name="Grupo 32">
          <a:extLst>
            <a:ext uri="{FF2B5EF4-FFF2-40B4-BE49-F238E27FC236}">
              <a16:creationId xmlns:a16="http://schemas.microsoft.com/office/drawing/2014/main" id="{00000000-0008-0000-0300-000021000000}"/>
            </a:ext>
          </a:extLst>
        </xdr:cNvPr>
        <xdr:cNvGrpSpPr/>
      </xdr:nvGrpSpPr>
      <xdr:grpSpPr>
        <a:xfrm>
          <a:off x="4543427" y="1898262"/>
          <a:ext cx="1122494" cy="377331"/>
          <a:chOff x="10981" y="1525835"/>
          <a:chExt cx="921013" cy="377331"/>
        </a:xfrm>
        <a:solidFill>
          <a:schemeClr val="bg1">
            <a:lumMod val="85000"/>
          </a:schemeClr>
        </a:solidFill>
      </xdr:grpSpPr>
      <xdr:sp macro="" textlink="">
        <xdr:nvSpPr>
          <xdr:cNvPr id="34" name="Arredondar Retângulo no Mesmo Canto Lateral 33">
            <a:extLst>
              <a:ext uri="{FF2B5EF4-FFF2-40B4-BE49-F238E27FC236}">
                <a16:creationId xmlns:a16="http://schemas.microsoft.com/office/drawing/2014/main" id="{00000000-0008-0000-0300-000022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35" name="Retângulo 34">
            <a:hlinkClick xmlns:r="http://schemas.openxmlformats.org/officeDocument/2006/relationships" r:id="rId17"/>
            <a:extLst>
              <a:ext uri="{FF2B5EF4-FFF2-40B4-BE49-F238E27FC236}">
                <a16:creationId xmlns:a16="http://schemas.microsoft.com/office/drawing/2014/main" id="{00000000-0008-0000-0300-000023000000}"/>
              </a:ext>
            </a:extLst>
          </xdr:cNvPr>
          <xdr:cNvSpPr/>
        </xdr:nvSpPr>
        <xdr:spPr>
          <a:xfrm>
            <a:off x="31972" y="1583823"/>
            <a:ext cx="831411"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Construção</a:t>
            </a:r>
          </a:p>
        </xdr:txBody>
      </xdr:sp>
    </xdr:grpSp>
    <xdr:clientData/>
  </xdr:twoCellAnchor>
  <xdr:twoCellAnchor>
    <xdr:from>
      <xdr:col>5</xdr:col>
      <xdr:colOff>317343</xdr:colOff>
      <xdr:row>9</xdr:row>
      <xdr:rowOff>183762</xdr:rowOff>
    </xdr:from>
    <xdr:to>
      <xdr:col>7</xdr:col>
      <xdr:colOff>122155</xdr:colOff>
      <xdr:row>11</xdr:row>
      <xdr:rowOff>180093</xdr:rowOff>
    </xdr:to>
    <xdr:grpSp>
      <xdr:nvGrpSpPr>
        <xdr:cNvPr id="36" name="Grupo 35">
          <a:extLst>
            <a:ext uri="{FF2B5EF4-FFF2-40B4-BE49-F238E27FC236}">
              <a16:creationId xmlns:a16="http://schemas.microsoft.com/office/drawing/2014/main" id="{00000000-0008-0000-0300-000024000000}"/>
            </a:ext>
          </a:extLst>
        </xdr:cNvPr>
        <xdr:cNvGrpSpPr/>
      </xdr:nvGrpSpPr>
      <xdr:grpSpPr>
        <a:xfrm>
          <a:off x="5679918" y="1898262"/>
          <a:ext cx="1557412" cy="377331"/>
          <a:chOff x="10981" y="1525835"/>
          <a:chExt cx="921013" cy="377331"/>
        </a:xfrm>
        <a:solidFill>
          <a:schemeClr val="bg1">
            <a:lumMod val="85000"/>
          </a:schemeClr>
        </a:solidFill>
      </xdr:grpSpPr>
      <xdr:sp macro="" textlink="">
        <xdr:nvSpPr>
          <xdr:cNvPr id="37" name="Arredondar Retângulo no Mesmo Canto Lateral 36">
            <a:extLst>
              <a:ext uri="{FF2B5EF4-FFF2-40B4-BE49-F238E27FC236}">
                <a16:creationId xmlns:a16="http://schemas.microsoft.com/office/drawing/2014/main" id="{00000000-0008-0000-0300-000025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38" name="Retângulo 37">
            <a:hlinkClick xmlns:r="http://schemas.openxmlformats.org/officeDocument/2006/relationships" r:id="rId18"/>
            <a:extLst>
              <a:ext uri="{FF2B5EF4-FFF2-40B4-BE49-F238E27FC236}">
                <a16:creationId xmlns:a16="http://schemas.microsoft.com/office/drawing/2014/main" id="{00000000-0008-0000-0300-000026000000}"/>
              </a:ext>
            </a:extLst>
          </xdr:cNvPr>
          <xdr:cNvSpPr/>
        </xdr:nvSpPr>
        <xdr:spPr>
          <a:xfrm>
            <a:off x="74539" y="1583823"/>
            <a:ext cx="815044" cy="311496"/>
          </a:xfrm>
          <a:prstGeom prst="rect">
            <a:avLst/>
          </a:prstGeom>
          <a:grpFill/>
        </xdr:spPr>
        <xdr:txBody>
          <a:bodyPr wrap="squar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Embarcação</a:t>
            </a:r>
          </a:p>
        </xdr:txBody>
      </xdr:sp>
    </xdr:grpSp>
    <xdr:clientData/>
  </xdr:twoCellAnchor>
  <xdr:twoCellAnchor>
    <xdr:from>
      <xdr:col>9</xdr:col>
      <xdr:colOff>1896932</xdr:colOff>
      <xdr:row>9</xdr:row>
      <xdr:rowOff>183762</xdr:rowOff>
    </xdr:from>
    <xdr:to>
      <xdr:col>10</xdr:col>
      <xdr:colOff>923926</xdr:colOff>
      <xdr:row>11</xdr:row>
      <xdr:rowOff>180093</xdr:rowOff>
    </xdr:to>
    <xdr:grpSp>
      <xdr:nvGrpSpPr>
        <xdr:cNvPr id="39" name="Grupo 38">
          <a:extLst>
            <a:ext uri="{FF2B5EF4-FFF2-40B4-BE49-F238E27FC236}">
              <a16:creationId xmlns:a16="http://schemas.microsoft.com/office/drawing/2014/main" id="{00000000-0008-0000-0300-000027000000}"/>
            </a:ext>
          </a:extLst>
        </xdr:cNvPr>
        <xdr:cNvGrpSpPr/>
      </xdr:nvGrpSpPr>
      <xdr:grpSpPr>
        <a:xfrm>
          <a:off x="10650407" y="1898262"/>
          <a:ext cx="1141544" cy="377331"/>
          <a:chOff x="10981" y="1525835"/>
          <a:chExt cx="921013" cy="377331"/>
        </a:xfrm>
        <a:solidFill>
          <a:schemeClr val="bg1">
            <a:lumMod val="85000"/>
          </a:schemeClr>
        </a:solidFill>
      </xdr:grpSpPr>
      <xdr:sp macro="" textlink="">
        <xdr:nvSpPr>
          <xdr:cNvPr id="40" name="Arredondar Retângulo no Mesmo Canto Lateral 39">
            <a:extLst>
              <a:ext uri="{FF2B5EF4-FFF2-40B4-BE49-F238E27FC236}">
                <a16:creationId xmlns:a16="http://schemas.microsoft.com/office/drawing/2014/main" id="{00000000-0008-0000-0300-000028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41" name="Retângulo 40">
            <a:hlinkClick xmlns:r="http://schemas.openxmlformats.org/officeDocument/2006/relationships" r:id="rId19"/>
            <a:extLst>
              <a:ext uri="{FF2B5EF4-FFF2-40B4-BE49-F238E27FC236}">
                <a16:creationId xmlns:a16="http://schemas.microsoft.com/office/drawing/2014/main" id="{00000000-0008-0000-0300-000029000000}"/>
              </a:ext>
            </a:extLst>
          </xdr:cNvPr>
          <xdr:cNvSpPr/>
        </xdr:nvSpPr>
        <xdr:spPr>
          <a:xfrm>
            <a:off x="32730" y="1583823"/>
            <a:ext cx="829900"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Motosserra</a:t>
            </a:r>
          </a:p>
        </xdr:txBody>
      </xdr:sp>
    </xdr:grpSp>
    <xdr:clientData/>
  </xdr:twoCellAnchor>
  <xdr:twoCellAnchor>
    <xdr:from>
      <xdr:col>9</xdr:col>
      <xdr:colOff>715832</xdr:colOff>
      <xdr:row>9</xdr:row>
      <xdr:rowOff>183762</xdr:rowOff>
    </xdr:from>
    <xdr:to>
      <xdr:col>9</xdr:col>
      <xdr:colOff>1885952</xdr:colOff>
      <xdr:row>11</xdr:row>
      <xdr:rowOff>180093</xdr:rowOff>
    </xdr:to>
    <xdr:grpSp>
      <xdr:nvGrpSpPr>
        <xdr:cNvPr id="42" name="Grupo 41">
          <a:extLst>
            <a:ext uri="{FF2B5EF4-FFF2-40B4-BE49-F238E27FC236}">
              <a16:creationId xmlns:a16="http://schemas.microsoft.com/office/drawing/2014/main" id="{00000000-0008-0000-0300-00002A000000}"/>
            </a:ext>
          </a:extLst>
        </xdr:cNvPr>
        <xdr:cNvGrpSpPr/>
      </xdr:nvGrpSpPr>
      <xdr:grpSpPr>
        <a:xfrm>
          <a:off x="9469307" y="1898262"/>
          <a:ext cx="1170120" cy="377331"/>
          <a:chOff x="18539" y="1525835"/>
          <a:chExt cx="921013" cy="377331"/>
        </a:xfrm>
        <a:solidFill>
          <a:schemeClr val="bg1">
            <a:lumMod val="85000"/>
          </a:schemeClr>
        </a:solidFill>
      </xdr:grpSpPr>
      <xdr:sp macro="" textlink="">
        <xdr:nvSpPr>
          <xdr:cNvPr id="43" name="Arredondar Retângulo no Mesmo Canto Lateral 42">
            <a:extLst>
              <a:ext uri="{FF2B5EF4-FFF2-40B4-BE49-F238E27FC236}">
                <a16:creationId xmlns:a16="http://schemas.microsoft.com/office/drawing/2014/main" id="{00000000-0008-0000-0300-00002B000000}"/>
              </a:ext>
            </a:extLst>
          </xdr:cNvPr>
          <xdr:cNvSpPr/>
        </xdr:nvSpPr>
        <xdr:spPr>
          <a:xfrm rot="10800000">
            <a:off x="18539"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44" name="Retângulo 43">
            <a:hlinkClick xmlns:r="http://schemas.openxmlformats.org/officeDocument/2006/relationships" r:id="rId20"/>
            <a:extLst>
              <a:ext uri="{FF2B5EF4-FFF2-40B4-BE49-F238E27FC236}">
                <a16:creationId xmlns:a16="http://schemas.microsoft.com/office/drawing/2014/main" id="{00000000-0008-0000-0300-00002C000000}"/>
              </a:ext>
            </a:extLst>
          </xdr:cNvPr>
          <xdr:cNvSpPr/>
        </xdr:nvSpPr>
        <xdr:spPr>
          <a:xfrm>
            <a:off x="121736" y="1583823"/>
            <a:ext cx="651888"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a:t>
            </a:r>
            <a:r>
              <a:rPr lang="pt-BR" sz="1400" b="0" cap="none" spc="0" baseline="0">
                <a:ln w="0"/>
                <a:solidFill>
                  <a:schemeClr val="accent6">
                    <a:lumMod val="50000"/>
                  </a:schemeClr>
                </a:solidFill>
                <a:effectLst>
                  <a:outerShdw blurRad="38100" dist="19050" dir="2700000" algn="tl" rotWithShape="0">
                    <a:schemeClr val="dk1">
                      <a:alpha val="40000"/>
                    </a:schemeClr>
                  </a:outerShdw>
                </a:effectLst>
              </a:rPr>
              <a:t> </a:t>
            </a:r>
            <a:r>
              <a:rPr lang="pt-BR" sz="1400" b="0" cap="none" spc="0">
                <a:ln w="0"/>
                <a:solidFill>
                  <a:schemeClr val="accent6">
                    <a:lumMod val="50000"/>
                  </a:schemeClr>
                </a:solidFill>
                <a:effectLst>
                  <a:outerShdw blurRad="38100" dist="19050" dir="2700000" algn="tl" rotWithShape="0">
                    <a:schemeClr val="dk1">
                      <a:alpha val="40000"/>
                    </a:schemeClr>
                  </a:outerShdw>
                </a:effectLst>
              </a:rPr>
              <a:t>Diversos</a:t>
            </a:r>
          </a:p>
        </xdr:txBody>
      </xdr:sp>
    </xdr:grpSp>
    <xdr:clientData/>
  </xdr:twoCellAnchor>
  <xdr:twoCellAnchor>
    <xdr:from>
      <xdr:col>0</xdr:col>
      <xdr:colOff>1</xdr:colOff>
      <xdr:row>9</xdr:row>
      <xdr:rowOff>181927</xdr:rowOff>
    </xdr:from>
    <xdr:to>
      <xdr:col>1</xdr:col>
      <xdr:colOff>503370</xdr:colOff>
      <xdr:row>11</xdr:row>
      <xdr:rowOff>178258</xdr:rowOff>
    </xdr:to>
    <xdr:grpSp>
      <xdr:nvGrpSpPr>
        <xdr:cNvPr id="45" name="Grupo 44">
          <a:extLst>
            <a:ext uri="{FF2B5EF4-FFF2-40B4-BE49-F238E27FC236}">
              <a16:creationId xmlns:a16="http://schemas.microsoft.com/office/drawing/2014/main" id="{00000000-0008-0000-0300-00002D000000}"/>
            </a:ext>
          </a:extLst>
        </xdr:cNvPr>
        <xdr:cNvGrpSpPr/>
      </xdr:nvGrpSpPr>
      <xdr:grpSpPr>
        <a:xfrm>
          <a:off x="1" y="1896427"/>
          <a:ext cx="1112969" cy="377331"/>
          <a:chOff x="10981" y="1525835"/>
          <a:chExt cx="921013" cy="377331"/>
        </a:xfrm>
        <a:solidFill>
          <a:schemeClr val="bg1">
            <a:lumMod val="85000"/>
          </a:schemeClr>
        </a:solidFill>
      </xdr:grpSpPr>
      <xdr:sp macro="" textlink="">
        <xdr:nvSpPr>
          <xdr:cNvPr id="46" name="Arredondar Retângulo no Mesmo Canto Lateral 45">
            <a:extLst>
              <a:ext uri="{FF2B5EF4-FFF2-40B4-BE49-F238E27FC236}">
                <a16:creationId xmlns:a16="http://schemas.microsoft.com/office/drawing/2014/main" id="{00000000-0008-0000-0300-00002E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47" name="Retângulo 46">
            <a:hlinkClick xmlns:r="http://schemas.openxmlformats.org/officeDocument/2006/relationships" r:id="rId21"/>
            <a:extLst>
              <a:ext uri="{FF2B5EF4-FFF2-40B4-BE49-F238E27FC236}">
                <a16:creationId xmlns:a16="http://schemas.microsoft.com/office/drawing/2014/main" id="{00000000-0008-0000-0300-00002F000000}"/>
              </a:ext>
            </a:extLst>
          </xdr:cNvPr>
          <xdr:cNvSpPr/>
        </xdr:nvSpPr>
        <xdr:spPr>
          <a:xfrm>
            <a:off x="208826" y="1583823"/>
            <a:ext cx="477710"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Início</a:t>
            </a:r>
          </a:p>
        </xdr:txBody>
      </xdr:sp>
    </xdr:grpSp>
    <xdr:clientData/>
  </xdr:twoCellAnchor>
  <xdr:twoCellAnchor editAs="oneCell">
    <xdr:from>
      <xdr:col>1</xdr:col>
      <xdr:colOff>514351</xdr:colOff>
      <xdr:row>9</xdr:row>
      <xdr:rowOff>181927</xdr:rowOff>
    </xdr:from>
    <xdr:to>
      <xdr:col>2</xdr:col>
      <xdr:colOff>896591</xdr:colOff>
      <xdr:row>12</xdr:row>
      <xdr:rowOff>67667</xdr:rowOff>
    </xdr:to>
    <xdr:pic>
      <xdr:nvPicPr>
        <xdr:cNvPr id="48" name="Imagem 47">
          <a:hlinkClick xmlns:r="http://schemas.openxmlformats.org/officeDocument/2006/relationships" r:id="rId22"/>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23"/>
        <a:stretch>
          <a:fillRect/>
        </a:stretch>
      </xdr:blipFill>
      <xdr:spPr>
        <a:xfrm>
          <a:off x="1123951" y="1896427"/>
          <a:ext cx="1115665" cy="457240"/>
        </a:xfrm>
        <a:prstGeom prst="rect">
          <a:avLst/>
        </a:prstGeom>
      </xdr:spPr>
    </xdr:pic>
    <xdr:clientData/>
  </xdr:twoCellAnchor>
  <xdr:twoCellAnchor editAs="oneCell">
    <xdr:from>
      <xdr:col>0</xdr:col>
      <xdr:colOff>152402</xdr:colOff>
      <xdr:row>6</xdr:row>
      <xdr:rowOff>10478</xdr:rowOff>
    </xdr:from>
    <xdr:to>
      <xdr:col>1</xdr:col>
      <xdr:colOff>361952</xdr:colOff>
      <xdr:row>10</xdr:row>
      <xdr:rowOff>67628</xdr:rowOff>
    </xdr:to>
    <xdr:pic>
      <xdr:nvPicPr>
        <xdr:cNvPr id="49" name="Imagem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2402" y="1153478"/>
          <a:ext cx="819150" cy="819150"/>
        </a:xfrm>
        <a:prstGeom prst="ellipse">
          <a:avLst/>
        </a:prstGeom>
        <a:ln>
          <a:noFill/>
        </a:ln>
        <a:effectLst>
          <a:softEdge rad="112500"/>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0</xdr:row>
      <xdr:rowOff>0</xdr:rowOff>
    </xdr:from>
    <xdr:to>
      <xdr:col>15</xdr:col>
      <xdr:colOff>9526</xdr:colOff>
      <xdr:row>9</xdr:row>
      <xdr:rowOff>181927</xdr:rowOff>
    </xdr:to>
    <xdr:sp macro="" textlink="">
      <xdr:nvSpPr>
        <xdr:cNvPr id="2" name="Retângulo 1">
          <a:extLst>
            <a:ext uri="{FF2B5EF4-FFF2-40B4-BE49-F238E27FC236}">
              <a16:creationId xmlns:a16="http://schemas.microsoft.com/office/drawing/2014/main" id="{00000000-0008-0000-0400-000002000000}"/>
            </a:ext>
          </a:extLst>
        </xdr:cNvPr>
        <xdr:cNvSpPr/>
      </xdr:nvSpPr>
      <xdr:spPr>
        <a:xfrm>
          <a:off x="1" y="0"/>
          <a:ext cx="14258925" cy="1896427"/>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clientData/>
  </xdr:twoCellAnchor>
  <xdr:twoCellAnchor>
    <xdr:from>
      <xdr:col>3</xdr:col>
      <xdr:colOff>361951</xdr:colOff>
      <xdr:row>9</xdr:row>
      <xdr:rowOff>183762</xdr:rowOff>
    </xdr:from>
    <xdr:to>
      <xdr:col>3</xdr:col>
      <xdr:colOff>1513020</xdr:colOff>
      <xdr:row>11</xdr:row>
      <xdr:rowOff>180093</xdr:rowOff>
    </xdr:to>
    <xdr:grpSp>
      <xdr:nvGrpSpPr>
        <xdr:cNvPr id="3" name="Grupo 2">
          <a:extLst>
            <a:ext uri="{FF2B5EF4-FFF2-40B4-BE49-F238E27FC236}">
              <a16:creationId xmlns:a16="http://schemas.microsoft.com/office/drawing/2014/main" id="{00000000-0008-0000-0400-000003000000}"/>
            </a:ext>
          </a:extLst>
        </xdr:cNvPr>
        <xdr:cNvGrpSpPr/>
      </xdr:nvGrpSpPr>
      <xdr:grpSpPr>
        <a:xfrm>
          <a:off x="2247901" y="1898262"/>
          <a:ext cx="1151069" cy="377331"/>
          <a:chOff x="10981" y="1525835"/>
          <a:chExt cx="921013" cy="377331"/>
        </a:xfrm>
        <a:solidFill>
          <a:schemeClr val="bg1">
            <a:lumMod val="85000"/>
          </a:schemeClr>
        </a:solidFill>
      </xdr:grpSpPr>
      <xdr:sp macro="" textlink="">
        <xdr:nvSpPr>
          <xdr:cNvPr id="4" name="Arredondar Retângulo no Mesmo Canto Lateral 3">
            <a:extLst>
              <a:ext uri="{FF2B5EF4-FFF2-40B4-BE49-F238E27FC236}">
                <a16:creationId xmlns:a16="http://schemas.microsoft.com/office/drawing/2014/main" id="{00000000-0008-0000-0400-000004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183533" y="1583823"/>
            <a:ext cx="528286"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Caça</a:t>
            </a:r>
          </a:p>
        </xdr:txBody>
      </xdr:sp>
    </xdr:grpSp>
    <xdr:clientData/>
  </xdr:twoCellAnchor>
  <xdr:twoCellAnchor>
    <xdr:from>
      <xdr:col>3</xdr:col>
      <xdr:colOff>1524002</xdr:colOff>
      <xdr:row>9</xdr:row>
      <xdr:rowOff>183762</xdr:rowOff>
    </xdr:from>
    <xdr:to>
      <xdr:col>5</xdr:col>
      <xdr:colOff>65221</xdr:colOff>
      <xdr:row>11</xdr:row>
      <xdr:rowOff>180093</xdr:rowOff>
    </xdr:to>
    <xdr:grpSp>
      <xdr:nvGrpSpPr>
        <xdr:cNvPr id="6" name="Grupo 5">
          <a:extLst>
            <a:ext uri="{FF2B5EF4-FFF2-40B4-BE49-F238E27FC236}">
              <a16:creationId xmlns:a16="http://schemas.microsoft.com/office/drawing/2014/main" id="{00000000-0008-0000-0400-000006000000}"/>
            </a:ext>
          </a:extLst>
        </xdr:cNvPr>
        <xdr:cNvGrpSpPr/>
      </xdr:nvGrpSpPr>
      <xdr:grpSpPr>
        <a:xfrm>
          <a:off x="3409952" y="1898262"/>
          <a:ext cx="1122494" cy="377331"/>
          <a:chOff x="10981" y="1525835"/>
          <a:chExt cx="921013" cy="377331"/>
        </a:xfrm>
        <a:solidFill>
          <a:schemeClr val="bg1">
            <a:lumMod val="85000"/>
          </a:schemeClr>
        </a:solidFill>
      </xdr:grpSpPr>
      <xdr:sp macro="" textlink="">
        <xdr:nvSpPr>
          <xdr:cNvPr id="7" name="Arredondar Retângulo no Mesmo Canto Lateral 6">
            <a:extLst>
              <a:ext uri="{FF2B5EF4-FFF2-40B4-BE49-F238E27FC236}">
                <a16:creationId xmlns:a16="http://schemas.microsoft.com/office/drawing/2014/main" id="{00000000-0008-0000-0400-000007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400-000008000000}"/>
              </a:ext>
            </a:extLst>
          </xdr:cNvPr>
          <xdr:cNvSpPr/>
        </xdr:nvSpPr>
        <xdr:spPr>
          <a:xfrm>
            <a:off x="102292" y="1583823"/>
            <a:ext cx="690767"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Carvão</a:t>
            </a:r>
          </a:p>
        </xdr:txBody>
      </xdr:sp>
    </xdr:grpSp>
    <xdr:clientData/>
  </xdr:twoCellAnchor>
  <xdr:twoCellAnchor>
    <xdr:from>
      <xdr:col>8</xdr:col>
      <xdr:colOff>41082</xdr:colOff>
      <xdr:row>9</xdr:row>
      <xdr:rowOff>183762</xdr:rowOff>
    </xdr:from>
    <xdr:to>
      <xdr:col>9</xdr:col>
      <xdr:colOff>466725</xdr:colOff>
      <xdr:row>11</xdr:row>
      <xdr:rowOff>180093</xdr:rowOff>
    </xdr:to>
    <xdr:grpSp>
      <xdr:nvGrpSpPr>
        <xdr:cNvPr id="9" name="Grupo 8">
          <a:extLst>
            <a:ext uri="{FF2B5EF4-FFF2-40B4-BE49-F238E27FC236}">
              <a16:creationId xmlns:a16="http://schemas.microsoft.com/office/drawing/2014/main" id="{00000000-0008-0000-0400-000009000000}"/>
            </a:ext>
          </a:extLst>
        </xdr:cNvPr>
        <xdr:cNvGrpSpPr/>
      </xdr:nvGrpSpPr>
      <xdr:grpSpPr>
        <a:xfrm>
          <a:off x="7251507" y="1898262"/>
          <a:ext cx="1035243" cy="377331"/>
          <a:chOff x="10981" y="1525835"/>
          <a:chExt cx="921013" cy="377331"/>
        </a:xfrm>
        <a:solidFill>
          <a:schemeClr val="bg1">
            <a:lumMod val="85000"/>
          </a:schemeClr>
        </a:solidFill>
      </xdr:grpSpPr>
      <xdr:sp macro="" textlink="">
        <xdr:nvSpPr>
          <xdr:cNvPr id="10" name="Arredondar Retângulo no Mesmo Canto Lateral 9">
            <a:extLst>
              <a:ext uri="{FF2B5EF4-FFF2-40B4-BE49-F238E27FC236}">
                <a16:creationId xmlns:a16="http://schemas.microsoft.com/office/drawing/2014/main" id="{00000000-0008-0000-0400-00000A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1" name="Retângulo 10">
            <a:extLst>
              <a:ext uri="{FF2B5EF4-FFF2-40B4-BE49-F238E27FC236}">
                <a16:creationId xmlns:a16="http://schemas.microsoft.com/office/drawing/2014/main" id="{00000000-0008-0000-0400-00000B000000}"/>
              </a:ext>
            </a:extLst>
          </xdr:cNvPr>
          <xdr:cNvSpPr/>
        </xdr:nvSpPr>
        <xdr:spPr>
          <a:xfrm>
            <a:off x="135637" y="1583823"/>
            <a:ext cx="624082"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Lenha</a:t>
            </a:r>
          </a:p>
        </xdr:txBody>
      </xdr:sp>
    </xdr:grpSp>
    <xdr:clientData/>
  </xdr:twoCellAnchor>
  <xdr:twoCellAnchor>
    <xdr:from>
      <xdr:col>9</xdr:col>
      <xdr:colOff>477707</xdr:colOff>
      <xdr:row>9</xdr:row>
      <xdr:rowOff>183762</xdr:rowOff>
    </xdr:from>
    <xdr:to>
      <xdr:col>10</xdr:col>
      <xdr:colOff>1028701</xdr:colOff>
      <xdr:row>11</xdr:row>
      <xdr:rowOff>180093</xdr:rowOff>
    </xdr:to>
    <xdr:grpSp>
      <xdr:nvGrpSpPr>
        <xdr:cNvPr id="12" name="Grupo 11">
          <a:extLst>
            <a:ext uri="{FF2B5EF4-FFF2-40B4-BE49-F238E27FC236}">
              <a16:creationId xmlns:a16="http://schemas.microsoft.com/office/drawing/2014/main" id="{00000000-0008-0000-0400-00000C000000}"/>
            </a:ext>
          </a:extLst>
        </xdr:cNvPr>
        <xdr:cNvGrpSpPr/>
      </xdr:nvGrpSpPr>
      <xdr:grpSpPr>
        <a:xfrm>
          <a:off x="8297732" y="1898262"/>
          <a:ext cx="1160594" cy="377331"/>
          <a:chOff x="10981" y="1525835"/>
          <a:chExt cx="921013" cy="377331"/>
        </a:xfrm>
        <a:solidFill>
          <a:schemeClr val="bg1">
            <a:lumMod val="85000"/>
          </a:schemeClr>
        </a:solidFill>
      </xdr:grpSpPr>
      <xdr:sp macro="" textlink="">
        <xdr:nvSpPr>
          <xdr:cNvPr id="13" name="Arredondar Retângulo no Mesmo Canto Lateral 12">
            <a:extLst>
              <a:ext uri="{FF2B5EF4-FFF2-40B4-BE49-F238E27FC236}">
                <a16:creationId xmlns:a16="http://schemas.microsoft.com/office/drawing/2014/main" id="{00000000-0008-0000-0400-00000D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4" name="Retângulo 13">
            <a:hlinkClick xmlns:r="http://schemas.openxmlformats.org/officeDocument/2006/relationships" r:id="rId3"/>
            <a:extLst>
              <a:ext uri="{FF2B5EF4-FFF2-40B4-BE49-F238E27FC236}">
                <a16:creationId xmlns:a16="http://schemas.microsoft.com/office/drawing/2014/main" id="{00000000-0008-0000-0400-00000E000000}"/>
              </a:ext>
            </a:extLst>
          </xdr:cNvPr>
          <xdr:cNvSpPr/>
        </xdr:nvSpPr>
        <xdr:spPr>
          <a:xfrm>
            <a:off x="30512" y="1583823"/>
            <a:ext cx="834332"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Maquina</a:t>
            </a:r>
          </a:p>
        </xdr:txBody>
      </xdr:sp>
    </xdr:grpSp>
    <xdr:clientData/>
  </xdr:twoCellAnchor>
  <xdr:twoCellAnchor>
    <xdr:from>
      <xdr:col>12</xdr:col>
      <xdr:colOff>630107</xdr:colOff>
      <xdr:row>9</xdr:row>
      <xdr:rowOff>183762</xdr:rowOff>
    </xdr:from>
    <xdr:to>
      <xdr:col>13</xdr:col>
      <xdr:colOff>762001</xdr:colOff>
      <xdr:row>11</xdr:row>
      <xdr:rowOff>180093</xdr:rowOff>
    </xdr:to>
    <xdr:grpSp>
      <xdr:nvGrpSpPr>
        <xdr:cNvPr id="15" name="Grupo 14">
          <a:extLst>
            <a:ext uri="{FF2B5EF4-FFF2-40B4-BE49-F238E27FC236}">
              <a16:creationId xmlns:a16="http://schemas.microsoft.com/office/drawing/2014/main" id="{00000000-0008-0000-0400-00000F000000}"/>
            </a:ext>
          </a:extLst>
        </xdr:cNvPr>
        <xdr:cNvGrpSpPr/>
      </xdr:nvGrpSpPr>
      <xdr:grpSpPr>
        <a:xfrm>
          <a:off x="11802932" y="1898262"/>
          <a:ext cx="1151069" cy="377331"/>
          <a:chOff x="10981" y="1525835"/>
          <a:chExt cx="921013" cy="377331"/>
        </a:xfrm>
        <a:solidFill>
          <a:schemeClr val="bg1">
            <a:lumMod val="85000"/>
          </a:schemeClr>
        </a:solidFill>
      </xdr:grpSpPr>
      <xdr:sp macro="" textlink="">
        <xdr:nvSpPr>
          <xdr:cNvPr id="16" name="Arredondar Retângulo no Mesmo Canto Lateral 15">
            <a:extLst>
              <a:ext uri="{FF2B5EF4-FFF2-40B4-BE49-F238E27FC236}">
                <a16:creationId xmlns:a16="http://schemas.microsoft.com/office/drawing/2014/main" id="{00000000-0008-0000-0400-000010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7" name="Retângulo 16">
            <a:hlinkClick xmlns:r="http://schemas.openxmlformats.org/officeDocument/2006/relationships" r:id="rId4"/>
            <a:extLst>
              <a:ext uri="{FF2B5EF4-FFF2-40B4-BE49-F238E27FC236}">
                <a16:creationId xmlns:a16="http://schemas.microsoft.com/office/drawing/2014/main" id="{00000000-0008-0000-0400-000011000000}"/>
              </a:ext>
            </a:extLst>
          </xdr:cNvPr>
          <xdr:cNvSpPr/>
        </xdr:nvSpPr>
        <xdr:spPr>
          <a:xfrm>
            <a:off x="138748" y="1583823"/>
            <a:ext cx="598818"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Pesca</a:t>
            </a:r>
          </a:p>
        </xdr:txBody>
      </xdr:sp>
    </xdr:grpSp>
    <xdr:clientData/>
  </xdr:twoCellAnchor>
  <xdr:twoCellAnchor editAs="oneCell">
    <xdr:from>
      <xdr:col>12</xdr:col>
      <xdr:colOff>752476</xdr:colOff>
      <xdr:row>6</xdr:row>
      <xdr:rowOff>77153</xdr:rowOff>
    </xdr:from>
    <xdr:to>
      <xdr:col>13</xdr:col>
      <xdr:colOff>619126</xdr:colOff>
      <xdr:row>10</xdr:row>
      <xdr:rowOff>104446</xdr:rowOff>
    </xdr:to>
    <xdr:pic>
      <xdr:nvPicPr>
        <xdr:cNvPr id="18" name="Imagem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25301" y="1220153"/>
          <a:ext cx="885825" cy="789293"/>
        </a:xfrm>
        <a:prstGeom prst="ellipse">
          <a:avLst/>
        </a:prstGeom>
        <a:ln>
          <a:noFill/>
        </a:ln>
        <a:effectLst>
          <a:softEdge rad="112500"/>
        </a:effectLst>
      </xdr:spPr>
    </xdr:pic>
    <xdr:clientData/>
  </xdr:twoCellAnchor>
  <xdr:twoCellAnchor editAs="oneCell">
    <xdr:from>
      <xdr:col>11</xdr:col>
      <xdr:colOff>428627</xdr:colOff>
      <xdr:row>6</xdr:row>
      <xdr:rowOff>96202</xdr:rowOff>
    </xdr:from>
    <xdr:to>
      <xdr:col>12</xdr:col>
      <xdr:colOff>619126</xdr:colOff>
      <xdr:row>10</xdr:row>
      <xdr:rowOff>153542</xdr:rowOff>
    </xdr:to>
    <xdr:pic>
      <xdr:nvPicPr>
        <xdr:cNvPr id="19" name="Imagem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96577" y="1239202"/>
          <a:ext cx="1095374" cy="819340"/>
        </a:xfrm>
        <a:prstGeom prst="ellipse">
          <a:avLst/>
        </a:prstGeom>
        <a:ln>
          <a:noFill/>
        </a:ln>
        <a:effectLst>
          <a:softEdge rad="112500"/>
        </a:effectLst>
      </xdr:spPr>
    </xdr:pic>
    <xdr:clientData/>
  </xdr:twoCellAnchor>
  <xdr:twoCellAnchor editAs="oneCell">
    <xdr:from>
      <xdr:col>3</xdr:col>
      <xdr:colOff>504826</xdr:colOff>
      <xdr:row>6</xdr:row>
      <xdr:rowOff>115252</xdr:rowOff>
    </xdr:from>
    <xdr:to>
      <xdr:col>3</xdr:col>
      <xdr:colOff>1304926</xdr:colOff>
      <xdr:row>10</xdr:row>
      <xdr:rowOff>95828</xdr:rowOff>
    </xdr:to>
    <xdr:pic>
      <xdr:nvPicPr>
        <xdr:cNvPr id="20" name="Imagem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390776" y="1258252"/>
          <a:ext cx="800100" cy="742576"/>
        </a:xfrm>
        <a:prstGeom prst="rect">
          <a:avLst/>
        </a:prstGeom>
        <a:ln>
          <a:noFill/>
        </a:ln>
        <a:effectLst>
          <a:softEdge rad="112500"/>
        </a:effectLst>
      </xdr:spPr>
    </xdr:pic>
    <xdr:clientData/>
  </xdr:twoCellAnchor>
  <xdr:twoCellAnchor editAs="oneCell">
    <xdr:from>
      <xdr:col>10</xdr:col>
      <xdr:colOff>1</xdr:colOff>
      <xdr:row>6</xdr:row>
      <xdr:rowOff>162878</xdr:rowOff>
    </xdr:from>
    <xdr:to>
      <xdr:col>10</xdr:col>
      <xdr:colOff>914401</xdr:colOff>
      <xdr:row>10</xdr:row>
      <xdr:rowOff>101918</xdr:rowOff>
    </xdr:to>
    <xdr:pic>
      <xdr:nvPicPr>
        <xdr:cNvPr id="21" name="Imagem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429626" y="1305878"/>
          <a:ext cx="914400" cy="701040"/>
        </a:xfrm>
        <a:prstGeom prst="rect">
          <a:avLst/>
        </a:prstGeom>
        <a:ln>
          <a:noFill/>
        </a:ln>
        <a:effectLst>
          <a:softEdge rad="112500"/>
        </a:effectLst>
      </xdr:spPr>
    </xdr:pic>
    <xdr:clientData/>
  </xdr:twoCellAnchor>
  <xdr:twoCellAnchor editAs="oneCell">
    <xdr:from>
      <xdr:col>6</xdr:col>
      <xdr:colOff>485775</xdr:colOff>
      <xdr:row>6</xdr:row>
      <xdr:rowOff>124777</xdr:rowOff>
    </xdr:from>
    <xdr:to>
      <xdr:col>7</xdr:col>
      <xdr:colOff>749342</xdr:colOff>
      <xdr:row>10</xdr:row>
      <xdr:rowOff>67626</xdr:rowOff>
    </xdr:to>
    <xdr:pic>
      <xdr:nvPicPr>
        <xdr:cNvPr id="22" name="Imagem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867400" y="1267777"/>
          <a:ext cx="1177967" cy="704849"/>
        </a:xfrm>
        <a:prstGeom prst="ellipse">
          <a:avLst/>
        </a:prstGeom>
        <a:ln>
          <a:noFill/>
        </a:ln>
        <a:effectLst>
          <a:softEdge rad="112500"/>
        </a:effectLst>
      </xdr:spPr>
    </xdr:pic>
    <xdr:clientData/>
  </xdr:twoCellAnchor>
  <xdr:twoCellAnchor editAs="oneCell">
    <xdr:from>
      <xdr:col>2</xdr:col>
      <xdr:colOff>114301</xdr:colOff>
      <xdr:row>6</xdr:row>
      <xdr:rowOff>20002</xdr:rowOff>
    </xdr:from>
    <xdr:to>
      <xdr:col>3</xdr:col>
      <xdr:colOff>95251</xdr:colOff>
      <xdr:row>10</xdr:row>
      <xdr:rowOff>84378</xdr:rowOff>
    </xdr:to>
    <xdr:pic>
      <xdr:nvPicPr>
        <xdr:cNvPr id="23" name="Imagem 22">
          <a:extLst>
            <a:ext uri="{FF2B5EF4-FFF2-40B4-BE49-F238E27FC236}">
              <a16:creationId xmlns:a16="http://schemas.microsoft.com/office/drawing/2014/main" id="{00000000-0008-0000-0400-000017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33501" y="1163002"/>
          <a:ext cx="647700" cy="826376"/>
        </a:xfrm>
        <a:prstGeom prst="rect">
          <a:avLst/>
        </a:prstGeom>
        <a:ln>
          <a:noFill/>
        </a:ln>
        <a:effectLst>
          <a:softEdge rad="112500"/>
        </a:effectLst>
      </xdr:spPr>
    </xdr:pic>
    <xdr:clientData/>
  </xdr:twoCellAnchor>
  <xdr:twoCellAnchor editAs="oneCell">
    <xdr:from>
      <xdr:col>3</xdr:col>
      <xdr:colOff>1524001</xdr:colOff>
      <xdr:row>6</xdr:row>
      <xdr:rowOff>115253</xdr:rowOff>
    </xdr:from>
    <xdr:to>
      <xdr:col>4</xdr:col>
      <xdr:colOff>904875</xdr:colOff>
      <xdr:row>10</xdr:row>
      <xdr:rowOff>123865</xdr:rowOff>
    </xdr:to>
    <xdr:pic>
      <xdr:nvPicPr>
        <xdr:cNvPr id="24" name="Imagem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09951" y="1258253"/>
          <a:ext cx="1047749" cy="770612"/>
        </a:xfrm>
        <a:prstGeom prst="rect">
          <a:avLst/>
        </a:prstGeom>
        <a:ln>
          <a:noFill/>
        </a:ln>
        <a:effectLst>
          <a:softEdge rad="112500"/>
        </a:effectLst>
      </xdr:spPr>
    </xdr:pic>
    <xdr:clientData/>
  </xdr:twoCellAnchor>
  <xdr:twoCellAnchor editAs="oneCell">
    <xdr:from>
      <xdr:col>8</xdr:col>
      <xdr:colOff>171451</xdr:colOff>
      <xdr:row>6</xdr:row>
      <xdr:rowOff>143827</xdr:rowOff>
    </xdr:from>
    <xdr:to>
      <xdr:col>9</xdr:col>
      <xdr:colOff>352426</xdr:colOff>
      <xdr:row>10</xdr:row>
      <xdr:rowOff>64245</xdr:rowOff>
    </xdr:to>
    <xdr:pic>
      <xdr:nvPicPr>
        <xdr:cNvPr id="25" name="Imagem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381876" y="1286827"/>
          <a:ext cx="790575" cy="682418"/>
        </a:xfrm>
        <a:prstGeom prst="rect">
          <a:avLst/>
        </a:prstGeom>
        <a:ln>
          <a:noFill/>
        </a:ln>
        <a:effectLst>
          <a:softEdge rad="112500"/>
        </a:effectLst>
      </xdr:spPr>
    </xdr:pic>
    <xdr:clientData/>
  </xdr:twoCellAnchor>
  <xdr:twoCellAnchor editAs="oneCell">
    <xdr:from>
      <xdr:col>5</xdr:col>
      <xdr:colOff>314326</xdr:colOff>
      <xdr:row>6</xdr:row>
      <xdr:rowOff>105728</xdr:rowOff>
    </xdr:from>
    <xdr:to>
      <xdr:col>6</xdr:col>
      <xdr:colOff>180976</xdr:colOff>
      <xdr:row>11</xdr:row>
      <xdr:rowOff>4396</xdr:rowOff>
    </xdr:to>
    <xdr:pic>
      <xdr:nvPicPr>
        <xdr:cNvPr id="26" name="Imagem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781551" y="1248728"/>
          <a:ext cx="781050" cy="851168"/>
        </a:xfrm>
        <a:prstGeom prst="rect">
          <a:avLst/>
        </a:prstGeom>
        <a:ln>
          <a:noFill/>
        </a:ln>
        <a:effectLst>
          <a:softEdge rad="112500"/>
        </a:effectLst>
      </xdr:spPr>
    </xdr:pic>
    <xdr:clientData/>
  </xdr:twoCellAnchor>
  <xdr:twoCellAnchor editAs="oneCell">
    <xdr:from>
      <xdr:col>10</xdr:col>
      <xdr:colOff>1200151</xdr:colOff>
      <xdr:row>6</xdr:row>
      <xdr:rowOff>115253</xdr:rowOff>
    </xdr:from>
    <xdr:to>
      <xdr:col>11</xdr:col>
      <xdr:colOff>161926</xdr:colOff>
      <xdr:row>10</xdr:row>
      <xdr:rowOff>90535</xdr:rowOff>
    </xdr:to>
    <xdr:pic>
      <xdr:nvPicPr>
        <xdr:cNvPr id="27" name="Imagem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629776" y="1258253"/>
          <a:ext cx="800100" cy="737282"/>
        </a:xfrm>
        <a:prstGeom prst="rect">
          <a:avLst/>
        </a:prstGeom>
        <a:ln>
          <a:noFill/>
        </a:ln>
        <a:effectLst>
          <a:softEdge rad="112500"/>
        </a:effectLst>
      </xdr:spPr>
    </xdr:pic>
    <xdr:clientData/>
  </xdr:twoCellAnchor>
  <xdr:twoCellAnchor editAs="oneCell">
    <xdr:from>
      <xdr:col>0</xdr:col>
      <xdr:colOff>0</xdr:colOff>
      <xdr:row>0</xdr:row>
      <xdr:rowOff>951</xdr:rowOff>
    </xdr:from>
    <xdr:to>
      <xdr:col>14</xdr:col>
      <xdr:colOff>714376</xdr:colOff>
      <xdr:row>5</xdr:row>
      <xdr:rowOff>172402</xdr:rowOff>
    </xdr:to>
    <xdr:pic>
      <xdr:nvPicPr>
        <xdr:cNvPr id="28" name="Imagem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951"/>
          <a:ext cx="13935076" cy="1123951"/>
        </a:xfrm>
        <a:prstGeom prst="rect">
          <a:avLst/>
        </a:prstGeom>
      </xdr:spPr>
    </xdr:pic>
    <xdr:clientData/>
  </xdr:twoCellAnchor>
  <xdr:twoCellAnchor>
    <xdr:from>
      <xdr:col>13</xdr:col>
      <xdr:colOff>772982</xdr:colOff>
      <xdr:row>9</xdr:row>
      <xdr:rowOff>183762</xdr:rowOff>
    </xdr:from>
    <xdr:to>
      <xdr:col>14</xdr:col>
      <xdr:colOff>857251</xdr:colOff>
      <xdr:row>11</xdr:row>
      <xdr:rowOff>180093</xdr:rowOff>
    </xdr:to>
    <xdr:grpSp>
      <xdr:nvGrpSpPr>
        <xdr:cNvPr id="29" name="Grupo 28">
          <a:extLst>
            <a:ext uri="{FF2B5EF4-FFF2-40B4-BE49-F238E27FC236}">
              <a16:creationId xmlns:a16="http://schemas.microsoft.com/office/drawing/2014/main" id="{00000000-0008-0000-0400-00001D000000}"/>
            </a:ext>
          </a:extLst>
        </xdr:cNvPr>
        <xdr:cNvGrpSpPr/>
      </xdr:nvGrpSpPr>
      <xdr:grpSpPr>
        <a:xfrm>
          <a:off x="12964982" y="1898262"/>
          <a:ext cx="1112969" cy="377331"/>
          <a:chOff x="10981" y="1525835"/>
          <a:chExt cx="921013" cy="377331"/>
        </a:xfrm>
        <a:solidFill>
          <a:schemeClr val="bg1">
            <a:lumMod val="85000"/>
          </a:schemeClr>
        </a:solidFill>
      </xdr:grpSpPr>
      <xdr:sp macro="" textlink="">
        <xdr:nvSpPr>
          <xdr:cNvPr id="30" name="Arredondar Retângulo no Mesmo Canto Lateral 29">
            <a:extLst>
              <a:ext uri="{FF2B5EF4-FFF2-40B4-BE49-F238E27FC236}">
                <a16:creationId xmlns:a16="http://schemas.microsoft.com/office/drawing/2014/main" id="{00000000-0008-0000-0400-00001E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31" name="Retângulo 30">
            <a:hlinkClick xmlns:r="http://schemas.openxmlformats.org/officeDocument/2006/relationships" r:id="rId16"/>
            <a:extLst>
              <a:ext uri="{FF2B5EF4-FFF2-40B4-BE49-F238E27FC236}">
                <a16:creationId xmlns:a16="http://schemas.microsoft.com/office/drawing/2014/main" id="{00000000-0008-0000-0400-00001F000000}"/>
              </a:ext>
            </a:extLst>
          </xdr:cNvPr>
          <xdr:cNvSpPr/>
        </xdr:nvSpPr>
        <xdr:spPr>
          <a:xfrm>
            <a:off x="53678" y="1583823"/>
            <a:ext cx="768964"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Legislação</a:t>
            </a:r>
          </a:p>
        </xdr:txBody>
      </xdr:sp>
    </xdr:grpSp>
    <xdr:clientData/>
  </xdr:twoCellAnchor>
  <xdr:oneCellAnchor>
    <xdr:from>
      <xdr:col>14</xdr:col>
      <xdr:colOff>61564</xdr:colOff>
      <xdr:row>6</xdr:row>
      <xdr:rowOff>51250</xdr:rowOff>
    </xdr:from>
    <xdr:ext cx="505523" cy="937629"/>
    <xdr:sp macro="" textlink="">
      <xdr:nvSpPr>
        <xdr:cNvPr id="32" name="Retângulo 31">
          <a:extLst>
            <a:ext uri="{FF2B5EF4-FFF2-40B4-BE49-F238E27FC236}">
              <a16:creationId xmlns:a16="http://schemas.microsoft.com/office/drawing/2014/main" id="{00000000-0008-0000-0400-000020000000}"/>
            </a:ext>
          </a:extLst>
        </xdr:cNvPr>
        <xdr:cNvSpPr/>
      </xdr:nvSpPr>
      <xdr:spPr>
        <a:xfrm>
          <a:off x="13282264" y="1194250"/>
          <a:ext cx="505523" cy="937629"/>
        </a:xfrm>
        <a:prstGeom prst="rect">
          <a:avLst/>
        </a:prstGeom>
        <a:noFill/>
      </xdr:spPr>
      <xdr:txBody>
        <a:bodyPr wrap="none" lIns="91440" tIns="45720" rIns="91440" bIns="45720">
          <a:spAutoFit/>
        </a:bodyPr>
        <a:lstStyle/>
        <a:p>
          <a:pPr algn="ctr"/>
          <a:r>
            <a:rPr lang="pt-BR" sz="5400" b="1" cap="none" spc="0">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a:t>
          </a:r>
        </a:p>
      </xdr:txBody>
    </xdr:sp>
    <xdr:clientData/>
  </xdr:oneCellAnchor>
  <xdr:twoCellAnchor>
    <xdr:from>
      <xdr:col>5</xdr:col>
      <xdr:colOff>76202</xdr:colOff>
      <xdr:row>9</xdr:row>
      <xdr:rowOff>183762</xdr:rowOff>
    </xdr:from>
    <xdr:to>
      <xdr:col>6</xdr:col>
      <xdr:colOff>284296</xdr:colOff>
      <xdr:row>11</xdr:row>
      <xdr:rowOff>180093</xdr:rowOff>
    </xdr:to>
    <xdr:grpSp>
      <xdr:nvGrpSpPr>
        <xdr:cNvPr id="33" name="Grupo 32">
          <a:extLst>
            <a:ext uri="{FF2B5EF4-FFF2-40B4-BE49-F238E27FC236}">
              <a16:creationId xmlns:a16="http://schemas.microsoft.com/office/drawing/2014/main" id="{00000000-0008-0000-0400-000021000000}"/>
            </a:ext>
          </a:extLst>
        </xdr:cNvPr>
        <xdr:cNvGrpSpPr/>
      </xdr:nvGrpSpPr>
      <xdr:grpSpPr>
        <a:xfrm>
          <a:off x="4543427" y="1898262"/>
          <a:ext cx="1122494" cy="377331"/>
          <a:chOff x="10981" y="1525835"/>
          <a:chExt cx="921013" cy="377331"/>
        </a:xfrm>
        <a:solidFill>
          <a:schemeClr val="accent6">
            <a:lumMod val="20000"/>
            <a:lumOff val="80000"/>
          </a:schemeClr>
        </a:solidFill>
      </xdr:grpSpPr>
      <xdr:sp macro="" textlink="">
        <xdr:nvSpPr>
          <xdr:cNvPr id="34" name="Arredondar Retângulo no Mesmo Canto Lateral 33">
            <a:extLst>
              <a:ext uri="{FF2B5EF4-FFF2-40B4-BE49-F238E27FC236}">
                <a16:creationId xmlns:a16="http://schemas.microsoft.com/office/drawing/2014/main" id="{00000000-0008-0000-0400-000022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35" name="Retângulo 34">
            <a:hlinkClick xmlns:r="http://schemas.openxmlformats.org/officeDocument/2006/relationships" r:id="rId17"/>
            <a:extLst>
              <a:ext uri="{FF2B5EF4-FFF2-40B4-BE49-F238E27FC236}">
                <a16:creationId xmlns:a16="http://schemas.microsoft.com/office/drawing/2014/main" id="{00000000-0008-0000-0400-000023000000}"/>
              </a:ext>
            </a:extLst>
          </xdr:cNvPr>
          <xdr:cNvSpPr/>
        </xdr:nvSpPr>
        <xdr:spPr>
          <a:xfrm>
            <a:off x="31972" y="1583823"/>
            <a:ext cx="831411"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Construção</a:t>
            </a:r>
          </a:p>
        </xdr:txBody>
      </xdr:sp>
    </xdr:grpSp>
    <xdr:clientData/>
  </xdr:twoCellAnchor>
  <xdr:twoCellAnchor>
    <xdr:from>
      <xdr:col>6</xdr:col>
      <xdr:colOff>298293</xdr:colOff>
      <xdr:row>9</xdr:row>
      <xdr:rowOff>183762</xdr:rowOff>
    </xdr:from>
    <xdr:to>
      <xdr:col>8</xdr:col>
      <xdr:colOff>26905</xdr:colOff>
      <xdr:row>11</xdr:row>
      <xdr:rowOff>180093</xdr:rowOff>
    </xdr:to>
    <xdr:grpSp>
      <xdr:nvGrpSpPr>
        <xdr:cNvPr id="36" name="Grupo 35">
          <a:extLst>
            <a:ext uri="{FF2B5EF4-FFF2-40B4-BE49-F238E27FC236}">
              <a16:creationId xmlns:a16="http://schemas.microsoft.com/office/drawing/2014/main" id="{00000000-0008-0000-0400-000024000000}"/>
            </a:ext>
          </a:extLst>
        </xdr:cNvPr>
        <xdr:cNvGrpSpPr/>
      </xdr:nvGrpSpPr>
      <xdr:grpSpPr>
        <a:xfrm>
          <a:off x="5679918" y="1898262"/>
          <a:ext cx="1557412" cy="377331"/>
          <a:chOff x="10981" y="1525835"/>
          <a:chExt cx="921013" cy="377331"/>
        </a:xfrm>
        <a:solidFill>
          <a:schemeClr val="bg1">
            <a:lumMod val="85000"/>
          </a:schemeClr>
        </a:solidFill>
      </xdr:grpSpPr>
      <xdr:sp macro="" textlink="">
        <xdr:nvSpPr>
          <xdr:cNvPr id="37" name="Arredondar Retângulo no Mesmo Canto Lateral 36">
            <a:extLst>
              <a:ext uri="{FF2B5EF4-FFF2-40B4-BE49-F238E27FC236}">
                <a16:creationId xmlns:a16="http://schemas.microsoft.com/office/drawing/2014/main" id="{00000000-0008-0000-0400-000025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38" name="Retângulo 37">
            <a:hlinkClick xmlns:r="http://schemas.openxmlformats.org/officeDocument/2006/relationships" r:id="rId18"/>
            <a:extLst>
              <a:ext uri="{FF2B5EF4-FFF2-40B4-BE49-F238E27FC236}">
                <a16:creationId xmlns:a16="http://schemas.microsoft.com/office/drawing/2014/main" id="{00000000-0008-0000-0400-000026000000}"/>
              </a:ext>
            </a:extLst>
          </xdr:cNvPr>
          <xdr:cNvSpPr/>
        </xdr:nvSpPr>
        <xdr:spPr>
          <a:xfrm>
            <a:off x="74539" y="1583823"/>
            <a:ext cx="815044" cy="311496"/>
          </a:xfrm>
          <a:prstGeom prst="rect">
            <a:avLst/>
          </a:prstGeom>
          <a:grpFill/>
        </xdr:spPr>
        <xdr:txBody>
          <a:bodyPr wrap="squar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Embarcação</a:t>
            </a:r>
          </a:p>
        </xdr:txBody>
      </xdr:sp>
    </xdr:grpSp>
    <xdr:clientData/>
  </xdr:twoCellAnchor>
  <xdr:twoCellAnchor>
    <xdr:from>
      <xdr:col>11</xdr:col>
      <xdr:colOff>382457</xdr:colOff>
      <xdr:row>9</xdr:row>
      <xdr:rowOff>183762</xdr:rowOff>
    </xdr:from>
    <xdr:to>
      <xdr:col>12</xdr:col>
      <xdr:colOff>619126</xdr:colOff>
      <xdr:row>11</xdr:row>
      <xdr:rowOff>180093</xdr:rowOff>
    </xdr:to>
    <xdr:grpSp>
      <xdr:nvGrpSpPr>
        <xdr:cNvPr id="39" name="Grupo 38">
          <a:extLst>
            <a:ext uri="{FF2B5EF4-FFF2-40B4-BE49-F238E27FC236}">
              <a16:creationId xmlns:a16="http://schemas.microsoft.com/office/drawing/2014/main" id="{00000000-0008-0000-0400-000027000000}"/>
            </a:ext>
          </a:extLst>
        </xdr:cNvPr>
        <xdr:cNvGrpSpPr/>
      </xdr:nvGrpSpPr>
      <xdr:grpSpPr>
        <a:xfrm>
          <a:off x="10650407" y="1898262"/>
          <a:ext cx="1141544" cy="377331"/>
          <a:chOff x="10981" y="1525835"/>
          <a:chExt cx="921013" cy="377331"/>
        </a:xfrm>
        <a:solidFill>
          <a:schemeClr val="bg1">
            <a:lumMod val="85000"/>
          </a:schemeClr>
        </a:solidFill>
      </xdr:grpSpPr>
      <xdr:sp macro="" textlink="">
        <xdr:nvSpPr>
          <xdr:cNvPr id="40" name="Arredondar Retângulo no Mesmo Canto Lateral 39">
            <a:extLst>
              <a:ext uri="{FF2B5EF4-FFF2-40B4-BE49-F238E27FC236}">
                <a16:creationId xmlns:a16="http://schemas.microsoft.com/office/drawing/2014/main" id="{00000000-0008-0000-0400-000028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41" name="Retângulo 40">
            <a:hlinkClick xmlns:r="http://schemas.openxmlformats.org/officeDocument/2006/relationships" r:id="rId19"/>
            <a:extLst>
              <a:ext uri="{FF2B5EF4-FFF2-40B4-BE49-F238E27FC236}">
                <a16:creationId xmlns:a16="http://schemas.microsoft.com/office/drawing/2014/main" id="{00000000-0008-0000-0400-000029000000}"/>
              </a:ext>
            </a:extLst>
          </xdr:cNvPr>
          <xdr:cNvSpPr/>
        </xdr:nvSpPr>
        <xdr:spPr>
          <a:xfrm>
            <a:off x="32730" y="1583823"/>
            <a:ext cx="829900"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Motosserra</a:t>
            </a:r>
          </a:p>
        </xdr:txBody>
      </xdr:sp>
    </xdr:grpSp>
    <xdr:clientData/>
  </xdr:twoCellAnchor>
  <xdr:twoCellAnchor>
    <xdr:from>
      <xdr:col>10</xdr:col>
      <xdr:colOff>1039682</xdr:colOff>
      <xdr:row>9</xdr:row>
      <xdr:rowOff>183762</xdr:rowOff>
    </xdr:from>
    <xdr:to>
      <xdr:col>11</xdr:col>
      <xdr:colOff>371477</xdr:colOff>
      <xdr:row>11</xdr:row>
      <xdr:rowOff>180093</xdr:rowOff>
    </xdr:to>
    <xdr:grpSp>
      <xdr:nvGrpSpPr>
        <xdr:cNvPr id="42" name="Grupo 41">
          <a:extLst>
            <a:ext uri="{FF2B5EF4-FFF2-40B4-BE49-F238E27FC236}">
              <a16:creationId xmlns:a16="http://schemas.microsoft.com/office/drawing/2014/main" id="{00000000-0008-0000-0400-00002A000000}"/>
            </a:ext>
          </a:extLst>
        </xdr:cNvPr>
        <xdr:cNvGrpSpPr/>
      </xdr:nvGrpSpPr>
      <xdr:grpSpPr>
        <a:xfrm>
          <a:off x="9469307" y="1898262"/>
          <a:ext cx="1170120" cy="377331"/>
          <a:chOff x="18539" y="1525835"/>
          <a:chExt cx="921013" cy="377331"/>
        </a:xfrm>
        <a:solidFill>
          <a:schemeClr val="bg1">
            <a:lumMod val="85000"/>
          </a:schemeClr>
        </a:solidFill>
      </xdr:grpSpPr>
      <xdr:sp macro="" textlink="">
        <xdr:nvSpPr>
          <xdr:cNvPr id="43" name="Arredondar Retângulo no Mesmo Canto Lateral 42">
            <a:extLst>
              <a:ext uri="{FF2B5EF4-FFF2-40B4-BE49-F238E27FC236}">
                <a16:creationId xmlns:a16="http://schemas.microsoft.com/office/drawing/2014/main" id="{00000000-0008-0000-0400-00002B000000}"/>
              </a:ext>
            </a:extLst>
          </xdr:cNvPr>
          <xdr:cNvSpPr/>
        </xdr:nvSpPr>
        <xdr:spPr>
          <a:xfrm rot="10800000">
            <a:off x="18539"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44" name="Retângulo 43">
            <a:hlinkClick xmlns:r="http://schemas.openxmlformats.org/officeDocument/2006/relationships" r:id="rId20"/>
            <a:extLst>
              <a:ext uri="{FF2B5EF4-FFF2-40B4-BE49-F238E27FC236}">
                <a16:creationId xmlns:a16="http://schemas.microsoft.com/office/drawing/2014/main" id="{00000000-0008-0000-0400-00002C000000}"/>
              </a:ext>
            </a:extLst>
          </xdr:cNvPr>
          <xdr:cNvSpPr/>
        </xdr:nvSpPr>
        <xdr:spPr>
          <a:xfrm>
            <a:off x="121736" y="1583823"/>
            <a:ext cx="651888"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a:t>
            </a:r>
            <a:r>
              <a:rPr lang="pt-BR" sz="1400" b="0" cap="none" spc="0" baseline="0">
                <a:ln w="0"/>
                <a:solidFill>
                  <a:schemeClr val="accent6">
                    <a:lumMod val="50000"/>
                  </a:schemeClr>
                </a:solidFill>
                <a:effectLst>
                  <a:outerShdw blurRad="38100" dist="19050" dir="2700000" algn="tl" rotWithShape="0">
                    <a:schemeClr val="dk1">
                      <a:alpha val="40000"/>
                    </a:schemeClr>
                  </a:outerShdw>
                </a:effectLst>
              </a:rPr>
              <a:t> </a:t>
            </a:r>
            <a:r>
              <a:rPr lang="pt-BR" sz="1400" b="0" cap="none" spc="0">
                <a:ln w="0"/>
                <a:solidFill>
                  <a:schemeClr val="accent6">
                    <a:lumMod val="50000"/>
                  </a:schemeClr>
                </a:solidFill>
                <a:effectLst>
                  <a:outerShdw blurRad="38100" dist="19050" dir="2700000" algn="tl" rotWithShape="0">
                    <a:schemeClr val="dk1">
                      <a:alpha val="40000"/>
                    </a:schemeClr>
                  </a:outerShdw>
                </a:effectLst>
              </a:rPr>
              <a:t>Diversos</a:t>
            </a:r>
          </a:p>
        </xdr:txBody>
      </xdr:sp>
    </xdr:grpSp>
    <xdr:clientData/>
  </xdr:twoCellAnchor>
  <xdr:twoCellAnchor>
    <xdr:from>
      <xdr:col>0</xdr:col>
      <xdr:colOff>1</xdr:colOff>
      <xdr:row>9</xdr:row>
      <xdr:rowOff>181927</xdr:rowOff>
    </xdr:from>
    <xdr:to>
      <xdr:col>1</xdr:col>
      <xdr:colOff>503370</xdr:colOff>
      <xdr:row>11</xdr:row>
      <xdr:rowOff>178258</xdr:rowOff>
    </xdr:to>
    <xdr:grpSp>
      <xdr:nvGrpSpPr>
        <xdr:cNvPr id="45" name="Grupo 44">
          <a:extLst>
            <a:ext uri="{FF2B5EF4-FFF2-40B4-BE49-F238E27FC236}">
              <a16:creationId xmlns:a16="http://schemas.microsoft.com/office/drawing/2014/main" id="{00000000-0008-0000-0400-00002D000000}"/>
            </a:ext>
          </a:extLst>
        </xdr:cNvPr>
        <xdr:cNvGrpSpPr/>
      </xdr:nvGrpSpPr>
      <xdr:grpSpPr>
        <a:xfrm>
          <a:off x="1" y="1896427"/>
          <a:ext cx="1112969" cy="377331"/>
          <a:chOff x="10981" y="1525835"/>
          <a:chExt cx="921013" cy="377331"/>
        </a:xfrm>
        <a:solidFill>
          <a:schemeClr val="bg1">
            <a:lumMod val="85000"/>
          </a:schemeClr>
        </a:solidFill>
      </xdr:grpSpPr>
      <xdr:sp macro="" textlink="">
        <xdr:nvSpPr>
          <xdr:cNvPr id="46" name="Arredondar Retângulo no Mesmo Canto Lateral 45">
            <a:extLst>
              <a:ext uri="{FF2B5EF4-FFF2-40B4-BE49-F238E27FC236}">
                <a16:creationId xmlns:a16="http://schemas.microsoft.com/office/drawing/2014/main" id="{00000000-0008-0000-0400-00002E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47" name="Retângulo 46">
            <a:hlinkClick xmlns:r="http://schemas.openxmlformats.org/officeDocument/2006/relationships" r:id="rId21"/>
            <a:extLst>
              <a:ext uri="{FF2B5EF4-FFF2-40B4-BE49-F238E27FC236}">
                <a16:creationId xmlns:a16="http://schemas.microsoft.com/office/drawing/2014/main" id="{00000000-0008-0000-0400-00002F000000}"/>
              </a:ext>
            </a:extLst>
          </xdr:cNvPr>
          <xdr:cNvSpPr/>
        </xdr:nvSpPr>
        <xdr:spPr>
          <a:xfrm>
            <a:off x="208826" y="1583823"/>
            <a:ext cx="477710"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Início</a:t>
            </a:r>
          </a:p>
        </xdr:txBody>
      </xdr:sp>
    </xdr:grpSp>
    <xdr:clientData/>
  </xdr:twoCellAnchor>
  <xdr:twoCellAnchor editAs="oneCell">
    <xdr:from>
      <xdr:col>1</xdr:col>
      <xdr:colOff>514351</xdr:colOff>
      <xdr:row>9</xdr:row>
      <xdr:rowOff>181927</xdr:rowOff>
    </xdr:from>
    <xdr:to>
      <xdr:col>3</xdr:col>
      <xdr:colOff>353666</xdr:colOff>
      <xdr:row>12</xdr:row>
      <xdr:rowOff>67667</xdr:rowOff>
    </xdr:to>
    <xdr:pic>
      <xdr:nvPicPr>
        <xdr:cNvPr id="48" name="Imagem 47">
          <a:hlinkClick xmlns:r="http://schemas.openxmlformats.org/officeDocument/2006/relationships" r:id="rId22"/>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23"/>
        <a:stretch>
          <a:fillRect/>
        </a:stretch>
      </xdr:blipFill>
      <xdr:spPr>
        <a:xfrm>
          <a:off x="1123951" y="1896427"/>
          <a:ext cx="1115665" cy="457240"/>
        </a:xfrm>
        <a:prstGeom prst="rect">
          <a:avLst/>
        </a:prstGeom>
      </xdr:spPr>
    </xdr:pic>
    <xdr:clientData/>
  </xdr:twoCellAnchor>
  <xdr:twoCellAnchor editAs="oneCell">
    <xdr:from>
      <xdr:col>0</xdr:col>
      <xdr:colOff>152402</xdr:colOff>
      <xdr:row>6</xdr:row>
      <xdr:rowOff>10478</xdr:rowOff>
    </xdr:from>
    <xdr:to>
      <xdr:col>1</xdr:col>
      <xdr:colOff>361952</xdr:colOff>
      <xdr:row>10</xdr:row>
      <xdr:rowOff>67628</xdr:rowOff>
    </xdr:to>
    <xdr:pic>
      <xdr:nvPicPr>
        <xdr:cNvPr id="49" name="Imagem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2402" y="1153478"/>
          <a:ext cx="819150" cy="819150"/>
        </a:xfrm>
        <a:prstGeom prst="ellipse">
          <a:avLst/>
        </a:prstGeom>
        <a:ln>
          <a:noFill/>
        </a:ln>
        <a:effectLst>
          <a:softEdge rad="112500"/>
        </a:effec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15</xdr:col>
      <xdr:colOff>85725</xdr:colOff>
      <xdr:row>6</xdr:row>
      <xdr:rowOff>38100</xdr:rowOff>
    </xdr:from>
    <xdr:ext cx="481361" cy="975729"/>
    <xdr:sp macro="" textlink="">
      <xdr:nvSpPr>
        <xdr:cNvPr id="51" name="Retângulo 50">
          <a:extLst>
            <a:ext uri="{FF2B5EF4-FFF2-40B4-BE49-F238E27FC236}">
              <a16:creationId xmlns:a16="http://schemas.microsoft.com/office/drawing/2014/main" id="{00000000-0008-0000-0500-000033000000}"/>
            </a:ext>
          </a:extLst>
        </xdr:cNvPr>
        <xdr:cNvSpPr/>
      </xdr:nvSpPr>
      <xdr:spPr>
        <a:xfrm>
          <a:off x="13220700" y="1190625"/>
          <a:ext cx="481361" cy="975729"/>
        </a:xfrm>
        <a:prstGeom prst="rect">
          <a:avLst/>
        </a:prstGeom>
        <a:noFill/>
      </xdr:spPr>
      <xdr:txBody>
        <a:bodyPr wrap="square" lIns="91440" tIns="45720" rIns="91440" bIns="45720">
          <a:noAutofit/>
        </a:bodyPr>
        <a:lstStyle/>
        <a:p>
          <a:pPr algn="ctr"/>
          <a:endParaRPr lang="pt-BR" sz="5400" b="1" cap="none" spc="0">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endParaRPr>
        </a:p>
      </xdr:txBody>
    </xdr:sp>
    <xdr:clientData/>
  </xdr:oneCellAnchor>
  <xdr:twoCellAnchor>
    <xdr:from>
      <xdr:col>0</xdr:col>
      <xdr:colOff>1</xdr:colOff>
      <xdr:row>0</xdr:row>
      <xdr:rowOff>0</xdr:rowOff>
    </xdr:from>
    <xdr:to>
      <xdr:col>13</xdr:col>
      <xdr:colOff>581026</xdr:colOff>
      <xdr:row>9</xdr:row>
      <xdr:rowOff>172402</xdr:rowOff>
    </xdr:to>
    <xdr:sp macro="" textlink="">
      <xdr:nvSpPr>
        <xdr:cNvPr id="52" name="Retângulo 51">
          <a:extLst>
            <a:ext uri="{FF2B5EF4-FFF2-40B4-BE49-F238E27FC236}">
              <a16:creationId xmlns:a16="http://schemas.microsoft.com/office/drawing/2014/main" id="{00000000-0008-0000-0500-000034000000}"/>
            </a:ext>
          </a:extLst>
        </xdr:cNvPr>
        <xdr:cNvSpPr/>
      </xdr:nvSpPr>
      <xdr:spPr>
        <a:xfrm>
          <a:off x="1" y="0"/>
          <a:ext cx="14258925" cy="1896427"/>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clientData/>
  </xdr:twoCellAnchor>
  <xdr:twoCellAnchor>
    <xdr:from>
      <xdr:col>2</xdr:col>
      <xdr:colOff>657226</xdr:colOff>
      <xdr:row>9</xdr:row>
      <xdr:rowOff>174237</xdr:rowOff>
    </xdr:from>
    <xdr:to>
      <xdr:col>2</xdr:col>
      <xdr:colOff>1808295</xdr:colOff>
      <xdr:row>11</xdr:row>
      <xdr:rowOff>170568</xdr:rowOff>
    </xdr:to>
    <xdr:grpSp>
      <xdr:nvGrpSpPr>
        <xdr:cNvPr id="53" name="Grupo 52">
          <a:extLst>
            <a:ext uri="{FF2B5EF4-FFF2-40B4-BE49-F238E27FC236}">
              <a16:creationId xmlns:a16="http://schemas.microsoft.com/office/drawing/2014/main" id="{00000000-0008-0000-0500-000035000000}"/>
            </a:ext>
          </a:extLst>
        </xdr:cNvPr>
        <xdr:cNvGrpSpPr/>
      </xdr:nvGrpSpPr>
      <xdr:grpSpPr>
        <a:xfrm>
          <a:off x="2247901" y="1898262"/>
          <a:ext cx="1151069" cy="377331"/>
          <a:chOff x="10981" y="1525835"/>
          <a:chExt cx="921013" cy="377331"/>
        </a:xfrm>
        <a:solidFill>
          <a:schemeClr val="bg1">
            <a:lumMod val="85000"/>
          </a:schemeClr>
        </a:solidFill>
      </xdr:grpSpPr>
      <xdr:sp macro="" textlink="">
        <xdr:nvSpPr>
          <xdr:cNvPr id="54" name="Arredondar Retângulo no Mesmo Canto Lateral 53">
            <a:extLst>
              <a:ext uri="{FF2B5EF4-FFF2-40B4-BE49-F238E27FC236}">
                <a16:creationId xmlns:a16="http://schemas.microsoft.com/office/drawing/2014/main" id="{00000000-0008-0000-0500-000036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55" name="Retângulo 54">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183533" y="1583823"/>
            <a:ext cx="528286"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Caça</a:t>
            </a:r>
          </a:p>
        </xdr:txBody>
      </xdr:sp>
    </xdr:grpSp>
    <xdr:clientData/>
  </xdr:twoCellAnchor>
  <xdr:twoCellAnchor>
    <xdr:from>
      <xdr:col>2</xdr:col>
      <xdr:colOff>1819277</xdr:colOff>
      <xdr:row>9</xdr:row>
      <xdr:rowOff>174237</xdr:rowOff>
    </xdr:from>
    <xdr:to>
      <xdr:col>3</xdr:col>
      <xdr:colOff>951046</xdr:colOff>
      <xdr:row>11</xdr:row>
      <xdr:rowOff>170568</xdr:rowOff>
    </xdr:to>
    <xdr:grpSp>
      <xdr:nvGrpSpPr>
        <xdr:cNvPr id="56" name="Grupo 55">
          <a:extLst>
            <a:ext uri="{FF2B5EF4-FFF2-40B4-BE49-F238E27FC236}">
              <a16:creationId xmlns:a16="http://schemas.microsoft.com/office/drawing/2014/main" id="{00000000-0008-0000-0500-000038000000}"/>
            </a:ext>
          </a:extLst>
        </xdr:cNvPr>
        <xdr:cNvGrpSpPr/>
      </xdr:nvGrpSpPr>
      <xdr:grpSpPr>
        <a:xfrm>
          <a:off x="3409952" y="1898262"/>
          <a:ext cx="1122494" cy="377331"/>
          <a:chOff x="10981" y="1525835"/>
          <a:chExt cx="921013" cy="377331"/>
        </a:xfrm>
        <a:solidFill>
          <a:schemeClr val="bg1">
            <a:lumMod val="85000"/>
          </a:schemeClr>
        </a:solidFill>
      </xdr:grpSpPr>
      <xdr:sp macro="" textlink="">
        <xdr:nvSpPr>
          <xdr:cNvPr id="57" name="Arredondar Retângulo no Mesmo Canto Lateral 56">
            <a:extLst>
              <a:ext uri="{FF2B5EF4-FFF2-40B4-BE49-F238E27FC236}">
                <a16:creationId xmlns:a16="http://schemas.microsoft.com/office/drawing/2014/main" id="{00000000-0008-0000-0500-000039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58" name="Retângulo 57">
            <a:hlinkClick xmlns:r="http://schemas.openxmlformats.org/officeDocument/2006/relationships" r:id="rId2"/>
            <a:extLst>
              <a:ext uri="{FF2B5EF4-FFF2-40B4-BE49-F238E27FC236}">
                <a16:creationId xmlns:a16="http://schemas.microsoft.com/office/drawing/2014/main" id="{00000000-0008-0000-0500-00003A000000}"/>
              </a:ext>
            </a:extLst>
          </xdr:cNvPr>
          <xdr:cNvSpPr/>
        </xdr:nvSpPr>
        <xdr:spPr>
          <a:xfrm>
            <a:off x="102292" y="1583823"/>
            <a:ext cx="690767"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Carvão</a:t>
            </a:r>
          </a:p>
        </xdr:txBody>
      </xdr:sp>
    </xdr:grpSp>
    <xdr:clientData/>
  </xdr:twoCellAnchor>
  <xdr:twoCellAnchor>
    <xdr:from>
      <xdr:col>6</xdr:col>
      <xdr:colOff>660207</xdr:colOff>
      <xdr:row>9</xdr:row>
      <xdr:rowOff>174237</xdr:rowOff>
    </xdr:from>
    <xdr:to>
      <xdr:col>7</xdr:col>
      <xdr:colOff>800100</xdr:colOff>
      <xdr:row>11</xdr:row>
      <xdr:rowOff>170568</xdr:rowOff>
    </xdr:to>
    <xdr:grpSp>
      <xdr:nvGrpSpPr>
        <xdr:cNvPr id="59" name="Grupo 58">
          <a:extLst>
            <a:ext uri="{FF2B5EF4-FFF2-40B4-BE49-F238E27FC236}">
              <a16:creationId xmlns:a16="http://schemas.microsoft.com/office/drawing/2014/main" id="{00000000-0008-0000-0500-00003B000000}"/>
            </a:ext>
          </a:extLst>
        </xdr:cNvPr>
        <xdr:cNvGrpSpPr/>
      </xdr:nvGrpSpPr>
      <xdr:grpSpPr>
        <a:xfrm>
          <a:off x="7251507" y="1898262"/>
          <a:ext cx="1035243" cy="377331"/>
          <a:chOff x="10981" y="1525835"/>
          <a:chExt cx="921013" cy="377331"/>
        </a:xfrm>
        <a:solidFill>
          <a:schemeClr val="bg1">
            <a:lumMod val="85000"/>
          </a:schemeClr>
        </a:solidFill>
      </xdr:grpSpPr>
      <xdr:sp macro="" textlink="">
        <xdr:nvSpPr>
          <xdr:cNvPr id="60" name="Arredondar Retângulo no Mesmo Canto Lateral 59">
            <a:extLst>
              <a:ext uri="{FF2B5EF4-FFF2-40B4-BE49-F238E27FC236}">
                <a16:creationId xmlns:a16="http://schemas.microsoft.com/office/drawing/2014/main" id="{00000000-0008-0000-0500-00003C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02" name="Retângulo 101">
            <a:extLst>
              <a:ext uri="{FF2B5EF4-FFF2-40B4-BE49-F238E27FC236}">
                <a16:creationId xmlns:a16="http://schemas.microsoft.com/office/drawing/2014/main" id="{00000000-0008-0000-0500-000066000000}"/>
              </a:ext>
            </a:extLst>
          </xdr:cNvPr>
          <xdr:cNvSpPr/>
        </xdr:nvSpPr>
        <xdr:spPr>
          <a:xfrm>
            <a:off x="135637" y="1583823"/>
            <a:ext cx="624082"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Lenha</a:t>
            </a:r>
          </a:p>
        </xdr:txBody>
      </xdr:sp>
    </xdr:grpSp>
    <xdr:clientData/>
  </xdr:twoCellAnchor>
  <xdr:twoCellAnchor>
    <xdr:from>
      <xdr:col>7</xdr:col>
      <xdr:colOff>811082</xdr:colOff>
      <xdr:row>9</xdr:row>
      <xdr:rowOff>174237</xdr:rowOff>
    </xdr:from>
    <xdr:to>
      <xdr:col>9</xdr:col>
      <xdr:colOff>266701</xdr:colOff>
      <xdr:row>11</xdr:row>
      <xdr:rowOff>170568</xdr:rowOff>
    </xdr:to>
    <xdr:grpSp>
      <xdr:nvGrpSpPr>
        <xdr:cNvPr id="103" name="Grupo 102">
          <a:extLst>
            <a:ext uri="{FF2B5EF4-FFF2-40B4-BE49-F238E27FC236}">
              <a16:creationId xmlns:a16="http://schemas.microsoft.com/office/drawing/2014/main" id="{00000000-0008-0000-0500-000067000000}"/>
            </a:ext>
          </a:extLst>
        </xdr:cNvPr>
        <xdr:cNvGrpSpPr/>
      </xdr:nvGrpSpPr>
      <xdr:grpSpPr>
        <a:xfrm>
          <a:off x="8297732" y="1898262"/>
          <a:ext cx="1160594" cy="377331"/>
          <a:chOff x="10981" y="1525835"/>
          <a:chExt cx="921013" cy="377331"/>
        </a:xfrm>
        <a:solidFill>
          <a:schemeClr val="bg1">
            <a:lumMod val="85000"/>
          </a:schemeClr>
        </a:solidFill>
      </xdr:grpSpPr>
      <xdr:sp macro="" textlink="">
        <xdr:nvSpPr>
          <xdr:cNvPr id="104" name="Arredondar Retângulo no Mesmo Canto Lateral 103">
            <a:extLst>
              <a:ext uri="{FF2B5EF4-FFF2-40B4-BE49-F238E27FC236}">
                <a16:creationId xmlns:a16="http://schemas.microsoft.com/office/drawing/2014/main" id="{00000000-0008-0000-0500-000068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05" name="Retângulo 104">
            <a:hlinkClick xmlns:r="http://schemas.openxmlformats.org/officeDocument/2006/relationships" r:id="rId3"/>
            <a:extLst>
              <a:ext uri="{FF2B5EF4-FFF2-40B4-BE49-F238E27FC236}">
                <a16:creationId xmlns:a16="http://schemas.microsoft.com/office/drawing/2014/main" id="{00000000-0008-0000-0500-000069000000}"/>
              </a:ext>
            </a:extLst>
          </xdr:cNvPr>
          <xdr:cNvSpPr/>
        </xdr:nvSpPr>
        <xdr:spPr>
          <a:xfrm>
            <a:off x="30512" y="1583823"/>
            <a:ext cx="834332"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Maquina</a:t>
            </a:r>
          </a:p>
        </xdr:txBody>
      </xdr:sp>
    </xdr:grpSp>
    <xdr:clientData/>
  </xdr:twoCellAnchor>
  <xdr:twoCellAnchor>
    <xdr:from>
      <xdr:col>11</xdr:col>
      <xdr:colOff>134807</xdr:colOff>
      <xdr:row>9</xdr:row>
      <xdr:rowOff>174237</xdr:rowOff>
    </xdr:from>
    <xdr:to>
      <xdr:col>12</xdr:col>
      <xdr:colOff>257176</xdr:colOff>
      <xdr:row>11</xdr:row>
      <xdr:rowOff>170568</xdr:rowOff>
    </xdr:to>
    <xdr:grpSp>
      <xdr:nvGrpSpPr>
        <xdr:cNvPr id="106" name="Grupo 105">
          <a:extLst>
            <a:ext uri="{FF2B5EF4-FFF2-40B4-BE49-F238E27FC236}">
              <a16:creationId xmlns:a16="http://schemas.microsoft.com/office/drawing/2014/main" id="{00000000-0008-0000-0500-00006A000000}"/>
            </a:ext>
          </a:extLst>
        </xdr:cNvPr>
        <xdr:cNvGrpSpPr/>
      </xdr:nvGrpSpPr>
      <xdr:grpSpPr>
        <a:xfrm>
          <a:off x="11802932" y="1898262"/>
          <a:ext cx="1151069" cy="377331"/>
          <a:chOff x="10981" y="1525835"/>
          <a:chExt cx="921013" cy="377331"/>
        </a:xfrm>
        <a:solidFill>
          <a:schemeClr val="bg1">
            <a:lumMod val="85000"/>
          </a:schemeClr>
        </a:solidFill>
      </xdr:grpSpPr>
      <xdr:sp macro="" textlink="">
        <xdr:nvSpPr>
          <xdr:cNvPr id="107" name="Arredondar Retângulo no Mesmo Canto Lateral 106">
            <a:extLst>
              <a:ext uri="{FF2B5EF4-FFF2-40B4-BE49-F238E27FC236}">
                <a16:creationId xmlns:a16="http://schemas.microsoft.com/office/drawing/2014/main" id="{00000000-0008-0000-0500-00006B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08" name="Retângulo 107">
            <a:hlinkClick xmlns:r="http://schemas.openxmlformats.org/officeDocument/2006/relationships" r:id="rId4"/>
            <a:extLst>
              <a:ext uri="{FF2B5EF4-FFF2-40B4-BE49-F238E27FC236}">
                <a16:creationId xmlns:a16="http://schemas.microsoft.com/office/drawing/2014/main" id="{00000000-0008-0000-0500-00006C000000}"/>
              </a:ext>
            </a:extLst>
          </xdr:cNvPr>
          <xdr:cNvSpPr/>
        </xdr:nvSpPr>
        <xdr:spPr>
          <a:xfrm>
            <a:off x="138748" y="1583823"/>
            <a:ext cx="598818"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Pesca</a:t>
            </a:r>
          </a:p>
        </xdr:txBody>
      </xdr:sp>
    </xdr:grpSp>
    <xdr:clientData/>
  </xdr:twoCellAnchor>
  <xdr:twoCellAnchor editAs="oneCell">
    <xdr:from>
      <xdr:col>11</xdr:col>
      <xdr:colOff>257176</xdr:colOff>
      <xdr:row>6</xdr:row>
      <xdr:rowOff>67628</xdr:rowOff>
    </xdr:from>
    <xdr:to>
      <xdr:col>12</xdr:col>
      <xdr:colOff>114301</xdr:colOff>
      <xdr:row>10</xdr:row>
      <xdr:rowOff>94921</xdr:rowOff>
    </xdr:to>
    <xdr:pic>
      <xdr:nvPicPr>
        <xdr:cNvPr id="109" name="Imagem 10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25301" y="1220153"/>
          <a:ext cx="885825" cy="789293"/>
        </a:xfrm>
        <a:prstGeom prst="ellipse">
          <a:avLst/>
        </a:prstGeom>
        <a:ln>
          <a:noFill/>
        </a:ln>
        <a:effectLst>
          <a:softEdge rad="112500"/>
        </a:effectLst>
      </xdr:spPr>
    </xdr:pic>
    <xdr:clientData/>
  </xdr:twoCellAnchor>
  <xdr:twoCellAnchor editAs="oneCell">
    <xdr:from>
      <xdr:col>10</xdr:col>
      <xdr:colOff>38102</xdr:colOff>
      <xdr:row>6</xdr:row>
      <xdr:rowOff>86677</xdr:rowOff>
    </xdr:from>
    <xdr:to>
      <xdr:col>11</xdr:col>
      <xdr:colOff>123826</xdr:colOff>
      <xdr:row>10</xdr:row>
      <xdr:rowOff>144017</xdr:rowOff>
    </xdr:to>
    <xdr:pic>
      <xdr:nvPicPr>
        <xdr:cNvPr id="110" name="Imagem 10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96577" y="1239202"/>
          <a:ext cx="1095374" cy="819340"/>
        </a:xfrm>
        <a:prstGeom prst="ellipse">
          <a:avLst/>
        </a:prstGeom>
        <a:ln>
          <a:noFill/>
        </a:ln>
        <a:effectLst>
          <a:softEdge rad="112500"/>
        </a:effectLst>
      </xdr:spPr>
    </xdr:pic>
    <xdr:clientData/>
  </xdr:twoCellAnchor>
  <xdr:twoCellAnchor editAs="oneCell">
    <xdr:from>
      <xdr:col>2</xdr:col>
      <xdr:colOff>800101</xdr:colOff>
      <xdr:row>6</xdr:row>
      <xdr:rowOff>105727</xdr:rowOff>
    </xdr:from>
    <xdr:to>
      <xdr:col>2</xdr:col>
      <xdr:colOff>1600201</xdr:colOff>
      <xdr:row>10</xdr:row>
      <xdr:rowOff>86303</xdr:rowOff>
    </xdr:to>
    <xdr:pic>
      <xdr:nvPicPr>
        <xdr:cNvPr id="111" name="Imagem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390776" y="1258252"/>
          <a:ext cx="800100" cy="742576"/>
        </a:xfrm>
        <a:prstGeom prst="rect">
          <a:avLst/>
        </a:prstGeom>
        <a:ln>
          <a:noFill/>
        </a:ln>
        <a:effectLst>
          <a:softEdge rad="112500"/>
        </a:effectLst>
      </xdr:spPr>
    </xdr:pic>
    <xdr:clientData/>
  </xdr:twoCellAnchor>
  <xdr:twoCellAnchor editAs="oneCell">
    <xdr:from>
      <xdr:col>8</xdr:col>
      <xdr:colOff>47626</xdr:colOff>
      <xdr:row>6</xdr:row>
      <xdr:rowOff>153353</xdr:rowOff>
    </xdr:from>
    <xdr:to>
      <xdr:col>9</xdr:col>
      <xdr:colOff>152401</xdr:colOff>
      <xdr:row>10</xdr:row>
      <xdr:rowOff>92393</xdr:rowOff>
    </xdr:to>
    <xdr:pic>
      <xdr:nvPicPr>
        <xdr:cNvPr id="112" name="Imagem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429626" y="1305878"/>
          <a:ext cx="914400" cy="701040"/>
        </a:xfrm>
        <a:prstGeom prst="rect">
          <a:avLst/>
        </a:prstGeom>
        <a:ln>
          <a:noFill/>
        </a:ln>
        <a:effectLst>
          <a:softEdge rad="112500"/>
        </a:effectLst>
      </xdr:spPr>
    </xdr:pic>
    <xdr:clientData/>
  </xdr:twoCellAnchor>
  <xdr:twoCellAnchor editAs="oneCell">
    <xdr:from>
      <xdr:col>5</xdr:col>
      <xdr:colOff>171450</xdr:colOff>
      <xdr:row>6</xdr:row>
      <xdr:rowOff>115252</xdr:rowOff>
    </xdr:from>
    <xdr:to>
      <xdr:col>6</xdr:col>
      <xdr:colOff>454067</xdr:colOff>
      <xdr:row>10</xdr:row>
      <xdr:rowOff>58101</xdr:rowOff>
    </xdr:to>
    <xdr:pic>
      <xdr:nvPicPr>
        <xdr:cNvPr id="113" name="Imagem 112">
          <a:extLst>
            <a:ext uri="{FF2B5EF4-FFF2-40B4-BE49-F238E27FC236}">
              <a16:creationId xmlns:a16="http://schemas.microsoft.com/office/drawing/2014/main" id="{00000000-0008-0000-0500-00007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867400" y="1267777"/>
          <a:ext cx="1177967" cy="704849"/>
        </a:xfrm>
        <a:prstGeom prst="ellipse">
          <a:avLst/>
        </a:prstGeom>
        <a:ln>
          <a:noFill/>
        </a:ln>
        <a:effectLst>
          <a:softEdge rad="112500"/>
        </a:effectLst>
      </xdr:spPr>
    </xdr:pic>
    <xdr:clientData/>
  </xdr:twoCellAnchor>
  <xdr:twoCellAnchor editAs="oneCell">
    <xdr:from>
      <xdr:col>1</xdr:col>
      <xdr:colOff>723901</xdr:colOff>
      <xdr:row>6</xdr:row>
      <xdr:rowOff>10477</xdr:rowOff>
    </xdr:from>
    <xdr:to>
      <xdr:col>2</xdr:col>
      <xdr:colOff>390526</xdr:colOff>
      <xdr:row>10</xdr:row>
      <xdr:rowOff>74853</xdr:rowOff>
    </xdr:to>
    <xdr:pic>
      <xdr:nvPicPr>
        <xdr:cNvPr id="114" name="Imagem 113">
          <a:extLst>
            <a:ext uri="{FF2B5EF4-FFF2-40B4-BE49-F238E27FC236}">
              <a16:creationId xmlns:a16="http://schemas.microsoft.com/office/drawing/2014/main" id="{00000000-0008-0000-0500-000072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33501" y="1163002"/>
          <a:ext cx="647700" cy="826376"/>
        </a:xfrm>
        <a:prstGeom prst="rect">
          <a:avLst/>
        </a:prstGeom>
        <a:ln>
          <a:noFill/>
        </a:ln>
        <a:effectLst>
          <a:softEdge rad="112500"/>
        </a:effectLst>
      </xdr:spPr>
    </xdr:pic>
    <xdr:clientData/>
  </xdr:twoCellAnchor>
  <xdr:twoCellAnchor editAs="oneCell">
    <xdr:from>
      <xdr:col>2</xdr:col>
      <xdr:colOff>1819276</xdr:colOff>
      <xdr:row>6</xdr:row>
      <xdr:rowOff>105728</xdr:rowOff>
    </xdr:from>
    <xdr:to>
      <xdr:col>3</xdr:col>
      <xdr:colOff>876300</xdr:colOff>
      <xdr:row>10</xdr:row>
      <xdr:rowOff>114340</xdr:rowOff>
    </xdr:to>
    <xdr:pic>
      <xdr:nvPicPr>
        <xdr:cNvPr id="115" name="Imagem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09951" y="1258253"/>
          <a:ext cx="1047749" cy="770612"/>
        </a:xfrm>
        <a:prstGeom prst="rect">
          <a:avLst/>
        </a:prstGeom>
        <a:ln>
          <a:noFill/>
        </a:ln>
        <a:effectLst>
          <a:softEdge rad="112500"/>
        </a:effectLst>
      </xdr:spPr>
    </xdr:pic>
    <xdr:clientData/>
  </xdr:twoCellAnchor>
  <xdr:twoCellAnchor editAs="oneCell">
    <xdr:from>
      <xdr:col>6</xdr:col>
      <xdr:colOff>790576</xdr:colOff>
      <xdr:row>6</xdr:row>
      <xdr:rowOff>134302</xdr:rowOff>
    </xdr:from>
    <xdr:to>
      <xdr:col>7</xdr:col>
      <xdr:colOff>685801</xdr:colOff>
      <xdr:row>10</xdr:row>
      <xdr:rowOff>54720</xdr:rowOff>
    </xdr:to>
    <xdr:pic>
      <xdr:nvPicPr>
        <xdr:cNvPr id="116" name="Imagem 115">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381876" y="1286827"/>
          <a:ext cx="790575" cy="682418"/>
        </a:xfrm>
        <a:prstGeom prst="rect">
          <a:avLst/>
        </a:prstGeom>
        <a:ln>
          <a:noFill/>
        </a:ln>
        <a:effectLst>
          <a:softEdge rad="112500"/>
        </a:effectLst>
      </xdr:spPr>
    </xdr:pic>
    <xdr:clientData/>
  </xdr:twoCellAnchor>
  <xdr:twoCellAnchor editAs="oneCell">
    <xdr:from>
      <xdr:col>4</xdr:col>
      <xdr:colOff>28576</xdr:colOff>
      <xdr:row>6</xdr:row>
      <xdr:rowOff>96203</xdr:rowOff>
    </xdr:from>
    <xdr:to>
      <xdr:col>4</xdr:col>
      <xdr:colOff>809626</xdr:colOff>
      <xdr:row>10</xdr:row>
      <xdr:rowOff>185371</xdr:rowOff>
    </xdr:to>
    <xdr:pic>
      <xdr:nvPicPr>
        <xdr:cNvPr id="117" name="Imagem 116">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781551" y="1248728"/>
          <a:ext cx="781050" cy="851168"/>
        </a:xfrm>
        <a:prstGeom prst="rect">
          <a:avLst/>
        </a:prstGeom>
        <a:ln>
          <a:noFill/>
        </a:ln>
        <a:effectLst>
          <a:softEdge rad="112500"/>
        </a:effectLst>
      </xdr:spPr>
    </xdr:pic>
    <xdr:clientData/>
  </xdr:twoCellAnchor>
  <xdr:twoCellAnchor editAs="oneCell">
    <xdr:from>
      <xdr:col>9</xdr:col>
      <xdr:colOff>438151</xdr:colOff>
      <xdr:row>6</xdr:row>
      <xdr:rowOff>105728</xdr:rowOff>
    </xdr:from>
    <xdr:to>
      <xdr:col>9</xdr:col>
      <xdr:colOff>1238251</xdr:colOff>
      <xdr:row>10</xdr:row>
      <xdr:rowOff>81010</xdr:rowOff>
    </xdr:to>
    <xdr:pic>
      <xdr:nvPicPr>
        <xdr:cNvPr id="118" name="Imagem 117">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629776" y="1258253"/>
          <a:ext cx="800100" cy="737282"/>
        </a:xfrm>
        <a:prstGeom prst="rect">
          <a:avLst/>
        </a:prstGeom>
        <a:ln>
          <a:noFill/>
        </a:ln>
        <a:effectLst>
          <a:softEdge rad="112500"/>
        </a:effectLst>
      </xdr:spPr>
    </xdr:pic>
    <xdr:clientData/>
  </xdr:twoCellAnchor>
  <xdr:twoCellAnchor editAs="oneCell">
    <xdr:from>
      <xdr:col>0</xdr:col>
      <xdr:colOff>0</xdr:colOff>
      <xdr:row>0</xdr:row>
      <xdr:rowOff>951</xdr:rowOff>
    </xdr:from>
    <xdr:to>
      <xdr:col>13</xdr:col>
      <xdr:colOff>257176</xdr:colOff>
      <xdr:row>5</xdr:row>
      <xdr:rowOff>162877</xdr:rowOff>
    </xdr:to>
    <xdr:pic>
      <xdr:nvPicPr>
        <xdr:cNvPr id="119" name="Imagem 118">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951"/>
          <a:ext cx="13935076" cy="1123951"/>
        </a:xfrm>
        <a:prstGeom prst="rect">
          <a:avLst/>
        </a:prstGeom>
      </xdr:spPr>
    </xdr:pic>
    <xdr:clientData/>
  </xdr:twoCellAnchor>
  <xdr:twoCellAnchor>
    <xdr:from>
      <xdr:col>12</xdr:col>
      <xdr:colOff>268157</xdr:colOff>
      <xdr:row>9</xdr:row>
      <xdr:rowOff>174237</xdr:rowOff>
    </xdr:from>
    <xdr:to>
      <xdr:col>13</xdr:col>
      <xdr:colOff>400051</xdr:colOff>
      <xdr:row>11</xdr:row>
      <xdr:rowOff>170568</xdr:rowOff>
    </xdr:to>
    <xdr:grpSp>
      <xdr:nvGrpSpPr>
        <xdr:cNvPr id="120" name="Grupo 119">
          <a:extLst>
            <a:ext uri="{FF2B5EF4-FFF2-40B4-BE49-F238E27FC236}">
              <a16:creationId xmlns:a16="http://schemas.microsoft.com/office/drawing/2014/main" id="{00000000-0008-0000-0500-000078000000}"/>
            </a:ext>
          </a:extLst>
        </xdr:cNvPr>
        <xdr:cNvGrpSpPr/>
      </xdr:nvGrpSpPr>
      <xdr:grpSpPr>
        <a:xfrm>
          <a:off x="12964982" y="1898262"/>
          <a:ext cx="1112969" cy="377331"/>
          <a:chOff x="10981" y="1525835"/>
          <a:chExt cx="921013" cy="377331"/>
        </a:xfrm>
        <a:solidFill>
          <a:schemeClr val="bg1">
            <a:lumMod val="85000"/>
          </a:schemeClr>
        </a:solidFill>
      </xdr:grpSpPr>
      <xdr:sp macro="" textlink="">
        <xdr:nvSpPr>
          <xdr:cNvPr id="121" name="Arredondar Retângulo no Mesmo Canto Lateral 120">
            <a:extLst>
              <a:ext uri="{FF2B5EF4-FFF2-40B4-BE49-F238E27FC236}">
                <a16:creationId xmlns:a16="http://schemas.microsoft.com/office/drawing/2014/main" id="{00000000-0008-0000-0500-000079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22" name="Retângulo 121">
            <a:hlinkClick xmlns:r="http://schemas.openxmlformats.org/officeDocument/2006/relationships" r:id="rId16"/>
            <a:extLst>
              <a:ext uri="{FF2B5EF4-FFF2-40B4-BE49-F238E27FC236}">
                <a16:creationId xmlns:a16="http://schemas.microsoft.com/office/drawing/2014/main" id="{00000000-0008-0000-0500-00007A000000}"/>
              </a:ext>
            </a:extLst>
          </xdr:cNvPr>
          <xdr:cNvSpPr/>
        </xdr:nvSpPr>
        <xdr:spPr>
          <a:xfrm>
            <a:off x="53678" y="1583823"/>
            <a:ext cx="768964"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Legislação</a:t>
            </a:r>
          </a:p>
        </xdr:txBody>
      </xdr:sp>
    </xdr:grpSp>
    <xdr:clientData/>
  </xdr:twoCellAnchor>
  <xdr:oneCellAnchor>
    <xdr:from>
      <xdr:col>12</xdr:col>
      <xdr:colOff>585439</xdr:colOff>
      <xdr:row>6</xdr:row>
      <xdr:rowOff>41725</xdr:rowOff>
    </xdr:from>
    <xdr:ext cx="505523" cy="937629"/>
    <xdr:sp macro="" textlink="">
      <xdr:nvSpPr>
        <xdr:cNvPr id="123" name="Retângulo 122">
          <a:extLst>
            <a:ext uri="{FF2B5EF4-FFF2-40B4-BE49-F238E27FC236}">
              <a16:creationId xmlns:a16="http://schemas.microsoft.com/office/drawing/2014/main" id="{00000000-0008-0000-0500-00007B000000}"/>
            </a:ext>
          </a:extLst>
        </xdr:cNvPr>
        <xdr:cNvSpPr/>
      </xdr:nvSpPr>
      <xdr:spPr>
        <a:xfrm>
          <a:off x="13282264" y="1194250"/>
          <a:ext cx="505523" cy="937629"/>
        </a:xfrm>
        <a:prstGeom prst="rect">
          <a:avLst/>
        </a:prstGeom>
        <a:noFill/>
      </xdr:spPr>
      <xdr:txBody>
        <a:bodyPr wrap="none" lIns="91440" tIns="45720" rIns="91440" bIns="45720">
          <a:spAutoFit/>
        </a:bodyPr>
        <a:lstStyle/>
        <a:p>
          <a:pPr algn="ctr"/>
          <a:r>
            <a:rPr lang="pt-BR" sz="5400" b="1" cap="none" spc="0">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a:t>
          </a:r>
        </a:p>
      </xdr:txBody>
    </xdr:sp>
    <xdr:clientData/>
  </xdr:oneCellAnchor>
  <xdr:twoCellAnchor>
    <xdr:from>
      <xdr:col>3</xdr:col>
      <xdr:colOff>962027</xdr:colOff>
      <xdr:row>9</xdr:row>
      <xdr:rowOff>174237</xdr:rowOff>
    </xdr:from>
    <xdr:to>
      <xdr:col>4</xdr:col>
      <xdr:colOff>912946</xdr:colOff>
      <xdr:row>11</xdr:row>
      <xdr:rowOff>170568</xdr:rowOff>
    </xdr:to>
    <xdr:grpSp>
      <xdr:nvGrpSpPr>
        <xdr:cNvPr id="124" name="Grupo 123">
          <a:extLst>
            <a:ext uri="{FF2B5EF4-FFF2-40B4-BE49-F238E27FC236}">
              <a16:creationId xmlns:a16="http://schemas.microsoft.com/office/drawing/2014/main" id="{00000000-0008-0000-0500-00007C000000}"/>
            </a:ext>
          </a:extLst>
        </xdr:cNvPr>
        <xdr:cNvGrpSpPr/>
      </xdr:nvGrpSpPr>
      <xdr:grpSpPr>
        <a:xfrm>
          <a:off x="4543427" y="1898262"/>
          <a:ext cx="1122494" cy="377331"/>
          <a:chOff x="10981" y="1525835"/>
          <a:chExt cx="921013" cy="377331"/>
        </a:xfrm>
        <a:solidFill>
          <a:schemeClr val="bg1">
            <a:lumMod val="85000"/>
          </a:schemeClr>
        </a:solidFill>
      </xdr:grpSpPr>
      <xdr:sp macro="" textlink="">
        <xdr:nvSpPr>
          <xdr:cNvPr id="125" name="Arredondar Retângulo no Mesmo Canto Lateral 124">
            <a:extLst>
              <a:ext uri="{FF2B5EF4-FFF2-40B4-BE49-F238E27FC236}">
                <a16:creationId xmlns:a16="http://schemas.microsoft.com/office/drawing/2014/main" id="{00000000-0008-0000-0500-00007D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26" name="Retângulo 125">
            <a:hlinkClick xmlns:r="http://schemas.openxmlformats.org/officeDocument/2006/relationships" r:id="rId17"/>
            <a:extLst>
              <a:ext uri="{FF2B5EF4-FFF2-40B4-BE49-F238E27FC236}">
                <a16:creationId xmlns:a16="http://schemas.microsoft.com/office/drawing/2014/main" id="{00000000-0008-0000-0500-00007E000000}"/>
              </a:ext>
            </a:extLst>
          </xdr:cNvPr>
          <xdr:cNvSpPr/>
        </xdr:nvSpPr>
        <xdr:spPr>
          <a:xfrm>
            <a:off x="31972" y="1583823"/>
            <a:ext cx="831411"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Construção</a:t>
            </a:r>
          </a:p>
        </xdr:txBody>
      </xdr:sp>
    </xdr:grpSp>
    <xdr:clientData/>
  </xdr:twoCellAnchor>
  <xdr:twoCellAnchor>
    <xdr:from>
      <xdr:col>4</xdr:col>
      <xdr:colOff>926943</xdr:colOff>
      <xdr:row>9</xdr:row>
      <xdr:rowOff>174237</xdr:rowOff>
    </xdr:from>
    <xdr:to>
      <xdr:col>6</xdr:col>
      <xdr:colOff>646030</xdr:colOff>
      <xdr:row>11</xdr:row>
      <xdr:rowOff>170568</xdr:rowOff>
    </xdr:to>
    <xdr:grpSp>
      <xdr:nvGrpSpPr>
        <xdr:cNvPr id="127" name="Grupo 126">
          <a:extLst>
            <a:ext uri="{FF2B5EF4-FFF2-40B4-BE49-F238E27FC236}">
              <a16:creationId xmlns:a16="http://schemas.microsoft.com/office/drawing/2014/main" id="{00000000-0008-0000-0500-00007F000000}"/>
            </a:ext>
          </a:extLst>
        </xdr:cNvPr>
        <xdr:cNvGrpSpPr/>
      </xdr:nvGrpSpPr>
      <xdr:grpSpPr>
        <a:xfrm>
          <a:off x="5679918" y="1898262"/>
          <a:ext cx="1557412" cy="377331"/>
          <a:chOff x="10981" y="1525835"/>
          <a:chExt cx="921013" cy="377331"/>
        </a:xfrm>
        <a:solidFill>
          <a:schemeClr val="accent6">
            <a:lumMod val="20000"/>
            <a:lumOff val="80000"/>
          </a:schemeClr>
        </a:solidFill>
      </xdr:grpSpPr>
      <xdr:sp macro="" textlink="">
        <xdr:nvSpPr>
          <xdr:cNvPr id="128" name="Arredondar Retângulo no Mesmo Canto Lateral 127">
            <a:extLst>
              <a:ext uri="{FF2B5EF4-FFF2-40B4-BE49-F238E27FC236}">
                <a16:creationId xmlns:a16="http://schemas.microsoft.com/office/drawing/2014/main" id="{00000000-0008-0000-0500-000080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29" name="Retângulo 128">
            <a:hlinkClick xmlns:r="http://schemas.openxmlformats.org/officeDocument/2006/relationships" r:id="rId18"/>
            <a:extLst>
              <a:ext uri="{FF2B5EF4-FFF2-40B4-BE49-F238E27FC236}">
                <a16:creationId xmlns:a16="http://schemas.microsoft.com/office/drawing/2014/main" id="{00000000-0008-0000-0500-000081000000}"/>
              </a:ext>
            </a:extLst>
          </xdr:cNvPr>
          <xdr:cNvSpPr/>
        </xdr:nvSpPr>
        <xdr:spPr>
          <a:xfrm>
            <a:off x="74539" y="1583823"/>
            <a:ext cx="815044" cy="311496"/>
          </a:xfrm>
          <a:prstGeom prst="rect">
            <a:avLst/>
          </a:prstGeom>
          <a:grpFill/>
        </xdr:spPr>
        <xdr:txBody>
          <a:bodyPr wrap="squar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Embarcação</a:t>
            </a:r>
          </a:p>
        </xdr:txBody>
      </xdr:sp>
    </xdr:grpSp>
    <xdr:clientData/>
  </xdr:twoCellAnchor>
  <xdr:twoCellAnchor>
    <xdr:from>
      <xdr:col>9</xdr:col>
      <xdr:colOff>1458782</xdr:colOff>
      <xdr:row>9</xdr:row>
      <xdr:rowOff>174237</xdr:rowOff>
    </xdr:from>
    <xdr:to>
      <xdr:col>11</xdr:col>
      <xdr:colOff>123826</xdr:colOff>
      <xdr:row>11</xdr:row>
      <xdr:rowOff>170568</xdr:rowOff>
    </xdr:to>
    <xdr:grpSp>
      <xdr:nvGrpSpPr>
        <xdr:cNvPr id="130" name="Grupo 129">
          <a:extLst>
            <a:ext uri="{FF2B5EF4-FFF2-40B4-BE49-F238E27FC236}">
              <a16:creationId xmlns:a16="http://schemas.microsoft.com/office/drawing/2014/main" id="{00000000-0008-0000-0500-000082000000}"/>
            </a:ext>
          </a:extLst>
        </xdr:cNvPr>
        <xdr:cNvGrpSpPr/>
      </xdr:nvGrpSpPr>
      <xdr:grpSpPr>
        <a:xfrm>
          <a:off x="10650407" y="1898262"/>
          <a:ext cx="1141544" cy="377331"/>
          <a:chOff x="10981" y="1525835"/>
          <a:chExt cx="921013" cy="377331"/>
        </a:xfrm>
        <a:solidFill>
          <a:schemeClr val="bg1">
            <a:lumMod val="85000"/>
          </a:schemeClr>
        </a:solidFill>
      </xdr:grpSpPr>
      <xdr:sp macro="" textlink="">
        <xdr:nvSpPr>
          <xdr:cNvPr id="131" name="Arredondar Retângulo no Mesmo Canto Lateral 130">
            <a:extLst>
              <a:ext uri="{FF2B5EF4-FFF2-40B4-BE49-F238E27FC236}">
                <a16:creationId xmlns:a16="http://schemas.microsoft.com/office/drawing/2014/main" id="{00000000-0008-0000-0500-000083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32" name="Retângulo 131">
            <a:hlinkClick xmlns:r="http://schemas.openxmlformats.org/officeDocument/2006/relationships" r:id="rId19"/>
            <a:extLst>
              <a:ext uri="{FF2B5EF4-FFF2-40B4-BE49-F238E27FC236}">
                <a16:creationId xmlns:a16="http://schemas.microsoft.com/office/drawing/2014/main" id="{00000000-0008-0000-0500-000084000000}"/>
              </a:ext>
            </a:extLst>
          </xdr:cNvPr>
          <xdr:cNvSpPr/>
        </xdr:nvSpPr>
        <xdr:spPr>
          <a:xfrm>
            <a:off x="32730" y="1583823"/>
            <a:ext cx="829900"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Motosserra</a:t>
            </a:r>
          </a:p>
        </xdr:txBody>
      </xdr:sp>
    </xdr:grpSp>
    <xdr:clientData/>
  </xdr:twoCellAnchor>
  <xdr:twoCellAnchor>
    <xdr:from>
      <xdr:col>9</xdr:col>
      <xdr:colOff>277682</xdr:colOff>
      <xdr:row>9</xdr:row>
      <xdr:rowOff>174237</xdr:rowOff>
    </xdr:from>
    <xdr:to>
      <xdr:col>9</xdr:col>
      <xdr:colOff>1447802</xdr:colOff>
      <xdr:row>11</xdr:row>
      <xdr:rowOff>170568</xdr:rowOff>
    </xdr:to>
    <xdr:grpSp>
      <xdr:nvGrpSpPr>
        <xdr:cNvPr id="133" name="Grupo 132">
          <a:extLst>
            <a:ext uri="{FF2B5EF4-FFF2-40B4-BE49-F238E27FC236}">
              <a16:creationId xmlns:a16="http://schemas.microsoft.com/office/drawing/2014/main" id="{00000000-0008-0000-0500-000085000000}"/>
            </a:ext>
          </a:extLst>
        </xdr:cNvPr>
        <xdr:cNvGrpSpPr/>
      </xdr:nvGrpSpPr>
      <xdr:grpSpPr>
        <a:xfrm>
          <a:off x="9469307" y="1898262"/>
          <a:ext cx="1170120" cy="377331"/>
          <a:chOff x="18539" y="1525835"/>
          <a:chExt cx="921013" cy="377331"/>
        </a:xfrm>
        <a:solidFill>
          <a:schemeClr val="bg1">
            <a:lumMod val="85000"/>
          </a:schemeClr>
        </a:solidFill>
      </xdr:grpSpPr>
      <xdr:sp macro="" textlink="">
        <xdr:nvSpPr>
          <xdr:cNvPr id="134" name="Arredondar Retângulo no Mesmo Canto Lateral 133">
            <a:extLst>
              <a:ext uri="{FF2B5EF4-FFF2-40B4-BE49-F238E27FC236}">
                <a16:creationId xmlns:a16="http://schemas.microsoft.com/office/drawing/2014/main" id="{00000000-0008-0000-0500-000086000000}"/>
              </a:ext>
            </a:extLst>
          </xdr:cNvPr>
          <xdr:cNvSpPr/>
        </xdr:nvSpPr>
        <xdr:spPr>
          <a:xfrm rot="10800000">
            <a:off x="18539"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35" name="Retângulo 134">
            <a:hlinkClick xmlns:r="http://schemas.openxmlformats.org/officeDocument/2006/relationships" r:id="rId20"/>
            <a:extLst>
              <a:ext uri="{FF2B5EF4-FFF2-40B4-BE49-F238E27FC236}">
                <a16:creationId xmlns:a16="http://schemas.microsoft.com/office/drawing/2014/main" id="{00000000-0008-0000-0500-000087000000}"/>
              </a:ext>
            </a:extLst>
          </xdr:cNvPr>
          <xdr:cNvSpPr/>
        </xdr:nvSpPr>
        <xdr:spPr>
          <a:xfrm>
            <a:off x="121736" y="1583823"/>
            <a:ext cx="651888"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a:t>
            </a:r>
            <a:r>
              <a:rPr lang="pt-BR" sz="1400" b="0" cap="none" spc="0" baseline="0">
                <a:ln w="0"/>
                <a:solidFill>
                  <a:schemeClr val="accent6">
                    <a:lumMod val="50000"/>
                  </a:schemeClr>
                </a:solidFill>
                <a:effectLst>
                  <a:outerShdw blurRad="38100" dist="19050" dir="2700000" algn="tl" rotWithShape="0">
                    <a:schemeClr val="dk1">
                      <a:alpha val="40000"/>
                    </a:schemeClr>
                  </a:outerShdw>
                </a:effectLst>
              </a:rPr>
              <a:t> </a:t>
            </a:r>
            <a:r>
              <a:rPr lang="pt-BR" sz="1400" b="0" cap="none" spc="0">
                <a:ln w="0"/>
                <a:solidFill>
                  <a:schemeClr val="accent6">
                    <a:lumMod val="50000"/>
                  </a:schemeClr>
                </a:solidFill>
                <a:effectLst>
                  <a:outerShdw blurRad="38100" dist="19050" dir="2700000" algn="tl" rotWithShape="0">
                    <a:schemeClr val="dk1">
                      <a:alpha val="40000"/>
                    </a:schemeClr>
                  </a:outerShdw>
                </a:effectLst>
              </a:rPr>
              <a:t>Diversos</a:t>
            </a:r>
          </a:p>
        </xdr:txBody>
      </xdr:sp>
    </xdr:grpSp>
    <xdr:clientData/>
  </xdr:twoCellAnchor>
  <xdr:twoCellAnchor>
    <xdr:from>
      <xdr:col>0</xdr:col>
      <xdr:colOff>1</xdr:colOff>
      <xdr:row>9</xdr:row>
      <xdr:rowOff>172402</xdr:rowOff>
    </xdr:from>
    <xdr:to>
      <xdr:col>1</xdr:col>
      <xdr:colOff>503370</xdr:colOff>
      <xdr:row>11</xdr:row>
      <xdr:rowOff>168733</xdr:rowOff>
    </xdr:to>
    <xdr:grpSp>
      <xdr:nvGrpSpPr>
        <xdr:cNvPr id="136" name="Grupo 135">
          <a:extLst>
            <a:ext uri="{FF2B5EF4-FFF2-40B4-BE49-F238E27FC236}">
              <a16:creationId xmlns:a16="http://schemas.microsoft.com/office/drawing/2014/main" id="{00000000-0008-0000-0500-000088000000}"/>
            </a:ext>
          </a:extLst>
        </xdr:cNvPr>
        <xdr:cNvGrpSpPr/>
      </xdr:nvGrpSpPr>
      <xdr:grpSpPr>
        <a:xfrm>
          <a:off x="1" y="1896427"/>
          <a:ext cx="1112969" cy="377331"/>
          <a:chOff x="10981" y="1525835"/>
          <a:chExt cx="921013" cy="377331"/>
        </a:xfrm>
        <a:solidFill>
          <a:schemeClr val="bg1">
            <a:lumMod val="85000"/>
          </a:schemeClr>
        </a:solidFill>
      </xdr:grpSpPr>
      <xdr:sp macro="" textlink="">
        <xdr:nvSpPr>
          <xdr:cNvPr id="137" name="Arredondar Retângulo no Mesmo Canto Lateral 136">
            <a:extLst>
              <a:ext uri="{FF2B5EF4-FFF2-40B4-BE49-F238E27FC236}">
                <a16:creationId xmlns:a16="http://schemas.microsoft.com/office/drawing/2014/main" id="{00000000-0008-0000-0500-000089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38" name="Retângulo 137">
            <a:hlinkClick xmlns:r="http://schemas.openxmlformats.org/officeDocument/2006/relationships" r:id="rId21"/>
            <a:extLst>
              <a:ext uri="{FF2B5EF4-FFF2-40B4-BE49-F238E27FC236}">
                <a16:creationId xmlns:a16="http://schemas.microsoft.com/office/drawing/2014/main" id="{00000000-0008-0000-0500-00008A000000}"/>
              </a:ext>
            </a:extLst>
          </xdr:cNvPr>
          <xdr:cNvSpPr/>
        </xdr:nvSpPr>
        <xdr:spPr>
          <a:xfrm>
            <a:off x="208826" y="1583823"/>
            <a:ext cx="477710"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Início</a:t>
            </a:r>
          </a:p>
        </xdr:txBody>
      </xdr:sp>
    </xdr:grpSp>
    <xdr:clientData/>
  </xdr:twoCellAnchor>
  <xdr:twoCellAnchor editAs="oneCell">
    <xdr:from>
      <xdr:col>1</xdr:col>
      <xdr:colOff>514351</xdr:colOff>
      <xdr:row>9</xdr:row>
      <xdr:rowOff>172402</xdr:rowOff>
    </xdr:from>
    <xdr:to>
      <xdr:col>2</xdr:col>
      <xdr:colOff>648941</xdr:colOff>
      <xdr:row>12</xdr:row>
      <xdr:rowOff>58142</xdr:rowOff>
    </xdr:to>
    <xdr:pic>
      <xdr:nvPicPr>
        <xdr:cNvPr id="139" name="Imagem 138">
          <a:hlinkClick xmlns:r="http://schemas.openxmlformats.org/officeDocument/2006/relationships" r:id="rId22"/>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23"/>
        <a:stretch>
          <a:fillRect/>
        </a:stretch>
      </xdr:blipFill>
      <xdr:spPr>
        <a:xfrm>
          <a:off x="1123951" y="1896427"/>
          <a:ext cx="1115665" cy="457240"/>
        </a:xfrm>
        <a:prstGeom prst="rect">
          <a:avLst/>
        </a:prstGeom>
      </xdr:spPr>
    </xdr:pic>
    <xdr:clientData/>
  </xdr:twoCellAnchor>
  <xdr:twoCellAnchor editAs="oneCell">
    <xdr:from>
      <xdr:col>0</xdr:col>
      <xdr:colOff>152402</xdr:colOff>
      <xdr:row>6</xdr:row>
      <xdr:rowOff>953</xdr:rowOff>
    </xdr:from>
    <xdr:to>
      <xdr:col>1</xdr:col>
      <xdr:colOff>361952</xdr:colOff>
      <xdr:row>10</xdr:row>
      <xdr:rowOff>58103</xdr:rowOff>
    </xdr:to>
    <xdr:pic>
      <xdr:nvPicPr>
        <xdr:cNvPr id="140" name="Imagem 139">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2402" y="1153478"/>
          <a:ext cx="819150" cy="819150"/>
        </a:xfrm>
        <a:prstGeom prst="ellipse">
          <a:avLst/>
        </a:prstGeom>
        <a:ln>
          <a:noFill/>
        </a:ln>
        <a:effectLst>
          <a:softEdge rad="112500"/>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10</xdr:col>
      <xdr:colOff>1752601</xdr:colOff>
      <xdr:row>9</xdr:row>
      <xdr:rowOff>172402</xdr:rowOff>
    </xdr:to>
    <xdr:sp macro="" textlink="">
      <xdr:nvSpPr>
        <xdr:cNvPr id="50" name="Retângulo 49">
          <a:extLst>
            <a:ext uri="{FF2B5EF4-FFF2-40B4-BE49-F238E27FC236}">
              <a16:creationId xmlns:a16="http://schemas.microsoft.com/office/drawing/2014/main" id="{00000000-0008-0000-0700-000032000000}"/>
            </a:ext>
          </a:extLst>
        </xdr:cNvPr>
        <xdr:cNvSpPr/>
      </xdr:nvSpPr>
      <xdr:spPr>
        <a:xfrm>
          <a:off x="1" y="0"/>
          <a:ext cx="14258925" cy="1896427"/>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clientData/>
  </xdr:twoCellAnchor>
  <xdr:twoCellAnchor>
    <xdr:from>
      <xdr:col>2</xdr:col>
      <xdr:colOff>609601</xdr:colOff>
      <xdr:row>9</xdr:row>
      <xdr:rowOff>174237</xdr:rowOff>
    </xdr:from>
    <xdr:to>
      <xdr:col>2</xdr:col>
      <xdr:colOff>1760670</xdr:colOff>
      <xdr:row>11</xdr:row>
      <xdr:rowOff>170568</xdr:rowOff>
    </xdr:to>
    <xdr:grpSp>
      <xdr:nvGrpSpPr>
        <xdr:cNvPr id="51" name="Grupo 50">
          <a:extLst>
            <a:ext uri="{FF2B5EF4-FFF2-40B4-BE49-F238E27FC236}">
              <a16:creationId xmlns:a16="http://schemas.microsoft.com/office/drawing/2014/main" id="{00000000-0008-0000-0700-000033000000}"/>
            </a:ext>
          </a:extLst>
        </xdr:cNvPr>
        <xdr:cNvGrpSpPr/>
      </xdr:nvGrpSpPr>
      <xdr:grpSpPr>
        <a:xfrm>
          <a:off x="2247901" y="1898262"/>
          <a:ext cx="1151069" cy="377331"/>
          <a:chOff x="10981" y="1525835"/>
          <a:chExt cx="921013" cy="377331"/>
        </a:xfrm>
        <a:solidFill>
          <a:schemeClr val="bg1">
            <a:lumMod val="85000"/>
          </a:schemeClr>
        </a:solidFill>
      </xdr:grpSpPr>
      <xdr:sp macro="" textlink="">
        <xdr:nvSpPr>
          <xdr:cNvPr id="52" name="Arredondar Retângulo no Mesmo Canto Lateral 51">
            <a:extLst>
              <a:ext uri="{FF2B5EF4-FFF2-40B4-BE49-F238E27FC236}">
                <a16:creationId xmlns:a16="http://schemas.microsoft.com/office/drawing/2014/main" id="{00000000-0008-0000-0700-000034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53" name="Retângulo 52">
            <a:hlinkClick xmlns:r="http://schemas.openxmlformats.org/officeDocument/2006/relationships" r:id="rId1"/>
            <a:extLst>
              <a:ext uri="{FF2B5EF4-FFF2-40B4-BE49-F238E27FC236}">
                <a16:creationId xmlns:a16="http://schemas.microsoft.com/office/drawing/2014/main" id="{00000000-0008-0000-0700-000035000000}"/>
              </a:ext>
            </a:extLst>
          </xdr:cNvPr>
          <xdr:cNvSpPr/>
        </xdr:nvSpPr>
        <xdr:spPr>
          <a:xfrm>
            <a:off x="183533" y="1583823"/>
            <a:ext cx="528286"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Caça</a:t>
            </a:r>
          </a:p>
        </xdr:txBody>
      </xdr:sp>
    </xdr:grpSp>
    <xdr:clientData/>
  </xdr:twoCellAnchor>
  <xdr:twoCellAnchor>
    <xdr:from>
      <xdr:col>2</xdr:col>
      <xdr:colOff>1771652</xdr:colOff>
      <xdr:row>9</xdr:row>
      <xdr:rowOff>174237</xdr:rowOff>
    </xdr:from>
    <xdr:to>
      <xdr:col>3</xdr:col>
      <xdr:colOff>236671</xdr:colOff>
      <xdr:row>11</xdr:row>
      <xdr:rowOff>170568</xdr:rowOff>
    </xdr:to>
    <xdr:grpSp>
      <xdr:nvGrpSpPr>
        <xdr:cNvPr id="54" name="Grupo 53">
          <a:extLst>
            <a:ext uri="{FF2B5EF4-FFF2-40B4-BE49-F238E27FC236}">
              <a16:creationId xmlns:a16="http://schemas.microsoft.com/office/drawing/2014/main" id="{00000000-0008-0000-0700-000036000000}"/>
            </a:ext>
          </a:extLst>
        </xdr:cNvPr>
        <xdr:cNvGrpSpPr/>
      </xdr:nvGrpSpPr>
      <xdr:grpSpPr>
        <a:xfrm>
          <a:off x="3409952" y="1898262"/>
          <a:ext cx="1122494" cy="377331"/>
          <a:chOff x="10981" y="1525835"/>
          <a:chExt cx="921013" cy="377331"/>
        </a:xfrm>
        <a:solidFill>
          <a:schemeClr val="bg1">
            <a:lumMod val="85000"/>
          </a:schemeClr>
        </a:solidFill>
      </xdr:grpSpPr>
      <xdr:sp macro="" textlink="">
        <xdr:nvSpPr>
          <xdr:cNvPr id="55" name="Arredondar Retângulo no Mesmo Canto Lateral 54">
            <a:extLst>
              <a:ext uri="{FF2B5EF4-FFF2-40B4-BE49-F238E27FC236}">
                <a16:creationId xmlns:a16="http://schemas.microsoft.com/office/drawing/2014/main" id="{00000000-0008-0000-0700-000037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56" name="Retângulo 55">
            <a:hlinkClick xmlns:r="http://schemas.openxmlformats.org/officeDocument/2006/relationships" r:id="rId2"/>
            <a:extLst>
              <a:ext uri="{FF2B5EF4-FFF2-40B4-BE49-F238E27FC236}">
                <a16:creationId xmlns:a16="http://schemas.microsoft.com/office/drawing/2014/main" id="{00000000-0008-0000-0700-000038000000}"/>
              </a:ext>
            </a:extLst>
          </xdr:cNvPr>
          <xdr:cNvSpPr/>
        </xdr:nvSpPr>
        <xdr:spPr>
          <a:xfrm>
            <a:off x="102292" y="1583823"/>
            <a:ext cx="690767"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Carvão</a:t>
            </a:r>
          </a:p>
        </xdr:txBody>
      </xdr:sp>
    </xdr:grpSp>
    <xdr:clientData/>
  </xdr:twoCellAnchor>
  <xdr:twoCellAnchor>
    <xdr:from>
      <xdr:col>5</xdr:col>
      <xdr:colOff>584007</xdr:colOff>
      <xdr:row>9</xdr:row>
      <xdr:rowOff>174237</xdr:rowOff>
    </xdr:from>
    <xdr:to>
      <xdr:col>6</xdr:col>
      <xdr:colOff>428625</xdr:colOff>
      <xdr:row>11</xdr:row>
      <xdr:rowOff>170568</xdr:rowOff>
    </xdr:to>
    <xdr:grpSp>
      <xdr:nvGrpSpPr>
        <xdr:cNvPr id="57" name="Grupo 56">
          <a:extLst>
            <a:ext uri="{FF2B5EF4-FFF2-40B4-BE49-F238E27FC236}">
              <a16:creationId xmlns:a16="http://schemas.microsoft.com/office/drawing/2014/main" id="{00000000-0008-0000-0700-000039000000}"/>
            </a:ext>
          </a:extLst>
        </xdr:cNvPr>
        <xdr:cNvGrpSpPr/>
      </xdr:nvGrpSpPr>
      <xdr:grpSpPr>
        <a:xfrm>
          <a:off x="7251507" y="1898262"/>
          <a:ext cx="1035243" cy="377331"/>
          <a:chOff x="10981" y="1525835"/>
          <a:chExt cx="921013" cy="377331"/>
        </a:xfrm>
        <a:solidFill>
          <a:schemeClr val="bg1">
            <a:lumMod val="85000"/>
          </a:schemeClr>
        </a:solidFill>
      </xdr:grpSpPr>
      <xdr:sp macro="" textlink="">
        <xdr:nvSpPr>
          <xdr:cNvPr id="58" name="Arredondar Retângulo no Mesmo Canto Lateral 57">
            <a:extLst>
              <a:ext uri="{FF2B5EF4-FFF2-40B4-BE49-F238E27FC236}">
                <a16:creationId xmlns:a16="http://schemas.microsoft.com/office/drawing/2014/main" id="{00000000-0008-0000-0700-00003A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59" name="Retângulo 58">
            <a:extLst>
              <a:ext uri="{FF2B5EF4-FFF2-40B4-BE49-F238E27FC236}">
                <a16:creationId xmlns:a16="http://schemas.microsoft.com/office/drawing/2014/main" id="{00000000-0008-0000-0700-00003B000000}"/>
              </a:ext>
            </a:extLst>
          </xdr:cNvPr>
          <xdr:cNvSpPr/>
        </xdr:nvSpPr>
        <xdr:spPr>
          <a:xfrm>
            <a:off x="135637" y="1583823"/>
            <a:ext cx="624082"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Lenha</a:t>
            </a:r>
          </a:p>
        </xdr:txBody>
      </xdr:sp>
    </xdr:grpSp>
    <xdr:clientData/>
  </xdr:twoCellAnchor>
  <xdr:twoCellAnchor>
    <xdr:from>
      <xdr:col>6</xdr:col>
      <xdr:colOff>439607</xdr:colOff>
      <xdr:row>9</xdr:row>
      <xdr:rowOff>174237</xdr:rowOff>
    </xdr:from>
    <xdr:to>
      <xdr:col>7</xdr:col>
      <xdr:colOff>371476</xdr:colOff>
      <xdr:row>11</xdr:row>
      <xdr:rowOff>170568</xdr:rowOff>
    </xdr:to>
    <xdr:grpSp>
      <xdr:nvGrpSpPr>
        <xdr:cNvPr id="60" name="Grupo 59">
          <a:extLst>
            <a:ext uri="{FF2B5EF4-FFF2-40B4-BE49-F238E27FC236}">
              <a16:creationId xmlns:a16="http://schemas.microsoft.com/office/drawing/2014/main" id="{00000000-0008-0000-0700-00003C000000}"/>
            </a:ext>
          </a:extLst>
        </xdr:cNvPr>
        <xdr:cNvGrpSpPr/>
      </xdr:nvGrpSpPr>
      <xdr:grpSpPr>
        <a:xfrm>
          <a:off x="8297732" y="1898262"/>
          <a:ext cx="1160594" cy="377331"/>
          <a:chOff x="10981" y="1525835"/>
          <a:chExt cx="921013" cy="377331"/>
        </a:xfrm>
        <a:solidFill>
          <a:schemeClr val="accent6">
            <a:lumMod val="20000"/>
            <a:lumOff val="80000"/>
          </a:schemeClr>
        </a:solidFill>
      </xdr:grpSpPr>
      <xdr:sp macro="" textlink="">
        <xdr:nvSpPr>
          <xdr:cNvPr id="61" name="Arredondar Retângulo no Mesmo Canto Lateral 60">
            <a:extLst>
              <a:ext uri="{FF2B5EF4-FFF2-40B4-BE49-F238E27FC236}">
                <a16:creationId xmlns:a16="http://schemas.microsoft.com/office/drawing/2014/main" id="{00000000-0008-0000-0700-00003D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62" name="Retângulo 61">
            <a:hlinkClick xmlns:r="http://schemas.openxmlformats.org/officeDocument/2006/relationships" r:id="rId3"/>
            <a:extLst>
              <a:ext uri="{FF2B5EF4-FFF2-40B4-BE49-F238E27FC236}">
                <a16:creationId xmlns:a16="http://schemas.microsoft.com/office/drawing/2014/main" id="{00000000-0008-0000-0700-00003E000000}"/>
              </a:ext>
            </a:extLst>
          </xdr:cNvPr>
          <xdr:cNvSpPr/>
        </xdr:nvSpPr>
        <xdr:spPr>
          <a:xfrm>
            <a:off x="30512" y="1583823"/>
            <a:ext cx="834332"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Maquina</a:t>
            </a:r>
          </a:p>
        </xdr:txBody>
      </xdr:sp>
    </xdr:grpSp>
    <xdr:clientData/>
  </xdr:twoCellAnchor>
  <xdr:twoCellAnchor>
    <xdr:from>
      <xdr:col>9</xdr:col>
      <xdr:colOff>772982</xdr:colOff>
      <xdr:row>9</xdr:row>
      <xdr:rowOff>174237</xdr:rowOff>
    </xdr:from>
    <xdr:to>
      <xdr:col>10</xdr:col>
      <xdr:colOff>447676</xdr:colOff>
      <xdr:row>11</xdr:row>
      <xdr:rowOff>170568</xdr:rowOff>
    </xdr:to>
    <xdr:grpSp>
      <xdr:nvGrpSpPr>
        <xdr:cNvPr id="63" name="Grupo 62">
          <a:extLst>
            <a:ext uri="{FF2B5EF4-FFF2-40B4-BE49-F238E27FC236}">
              <a16:creationId xmlns:a16="http://schemas.microsoft.com/office/drawing/2014/main" id="{00000000-0008-0000-0700-00003F000000}"/>
            </a:ext>
          </a:extLst>
        </xdr:cNvPr>
        <xdr:cNvGrpSpPr/>
      </xdr:nvGrpSpPr>
      <xdr:grpSpPr>
        <a:xfrm>
          <a:off x="11802932" y="1898262"/>
          <a:ext cx="1151069" cy="377331"/>
          <a:chOff x="10981" y="1525835"/>
          <a:chExt cx="921013" cy="377331"/>
        </a:xfrm>
        <a:solidFill>
          <a:schemeClr val="bg1">
            <a:lumMod val="85000"/>
          </a:schemeClr>
        </a:solidFill>
      </xdr:grpSpPr>
      <xdr:sp macro="" textlink="">
        <xdr:nvSpPr>
          <xdr:cNvPr id="64" name="Arredondar Retângulo no Mesmo Canto Lateral 63">
            <a:extLst>
              <a:ext uri="{FF2B5EF4-FFF2-40B4-BE49-F238E27FC236}">
                <a16:creationId xmlns:a16="http://schemas.microsoft.com/office/drawing/2014/main" id="{00000000-0008-0000-0700-000040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65" name="Retângulo 64">
            <a:hlinkClick xmlns:r="http://schemas.openxmlformats.org/officeDocument/2006/relationships" r:id="rId4"/>
            <a:extLst>
              <a:ext uri="{FF2B5EF4-FFF2-40B4-BE49-F238E27FC236}">
                <a16:creationId xmlns:a16="http://schemas.microsoft.com/office/drawing/2014/main" id="{00000000-0008-0000-0700-000041000000}"/>
              </a:ext>
            </a:extLst>
          </xdr:cNvPr>
          <xdr:cNvSpPr/>
        </xdr:nvSpPr>
        <xdr:spPr>
          <a:xfrm>
            <a:off x="138748" y="1583823"/>
            <a:ext cx="598818"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Pesca</a:t>
            </a:r>
          </a:p>
        </xdr:txBody>
      </xdr:sp>
    </xdr:grpSp>
    <xdr:clientData/>
  </xdr:twoCellAnchor>
  <xdr:twoCellAnchor editAs="oneCell">
    <xdr:from>
      <xdr:col>9</xdr:col>
      <xdr:colOff>895351</xdr:colOff>
      <xdr:row>6</xdr:row>
      <xdr:rowOff>67628</xdr:rowOff>
    </xdr:from>
    <xdr:to>
      <xdr:col>10</xdr:col>
      <xdr:colOff>304801</xdr:colOff>
      <xdr:row>10</xdr:row>
      <xdr:rowOff>94921</xdr:rowOff>
    </xdr:to>
    <xdr:pic>
      <xdr:nvPicPr>
        <xdr:cNvPr id="66" name="Imagem 65">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25301" y="1220153"/>
          <a:ext cx="885825" cy="789293"/>
        </a:xfrm>
        <a:prstGeom prst="ellipse">
          <a:avLst/>
        </a:prstGeom>
        <a:ln>
          <a:noFill/>
        </a:ln>
        <a:effectLst>
          <a:softEdge rad="112500"/>
        </a:effectLst>
      </xdr:spPr>
    </xdr:pic>
    <xdr:clientData/>
  </xdr:twoCellAnchor>
  <xdr:twoCellAnchor editAs="oneCell">
    <xdr:from>
      <xdr:col>8</xdr:col>
      <xdr:colOff>476252</xdr:colOff>
      <xdr:row>6</xdr:row>
      <xdr:rowOff>86677</xdr:rowOff>
    </xdr:from>
    <xdr:to>
      <xdr:col>9</xdr:col>
      <xdr:colOff>762001</xdr:colOff>
      <xdr:row>10</xdr:row>
      <xdr:rowOff>144017</xdr:rowOff>
    </xdr:to>
    <xdr:pic>
      <xdr:nvPicPr>
        <xdr:cNvPr id="67" name="Imagem 66">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96577" y="1239202"/>
          <a:ext cx="1095374" cy="819340"/>
        </a:xfrm>
        <a:prstGeom prst="ellipse">
          <a:avLst/>
        </a:prstGeom>
        <a:ln>
          <a:noFill/>
        </a:ln>
        <a:effectLst>
          <a:softEdge rad="112500"/>
        </a:effectLst>
      </xdr:spPr>
    </xdr:pic>
    <xdr:clientData/>
  </xdr:twoCellAnchor>
  <xdr:twoCellAnchor editAs="oneCell">
    <xdr:from>
      <xdr:col>2</xdr:col>
      <xdr:colOff>752476</xdr:colOff>
      <xdr:row>6</xdr:row>
      <xdr:rowOff>105727</xdr:rowOff>
    </xdr:from>
    <xdr:to>
      <xdr:col>2</xdr:col>
      <xdr:colOff>1552576</xdr:colOff>
      <xdr:row>10</xdr:row>
      <xdr:rowOff>86303</xdr:rowOff>
    </xdr:to>
    <xdr:pic>
      <xdr:nvPicPr>
        <xdr:cNvPr id="68" name="Imagem 67">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390776" y="1258252"/>
          <a:ext cx="800100" cy="742576"/>
        </a:xfrm>
        <a:prstGeom prst="rect">
          <a:avLst/>
        </a:prstGeom>
        <a:ln>
          <a:noFill/>
        </a:ln>
        <a:effectLst>
          <a:softEdge rad="112500"/>
        </a:effectLst>
      </xdr:spPr>
    </xdr:pic>
    <xdr:clientData/>
  </xdr:twoCellAnchor>
  <xdr:twoCellAnchor editAs="oneCell">
    <xdr:from>
      <xdr:col>6</xdr:col>
      <xdr:colOff>571501</xdr:colOff>
      <xdr:row>6</xdr:row>
      <xdr:rowOff>153353</xdr:rowOff>
    </xdr:from>
    <xdr:to>
      <xdr:col>7</xdr:col>
      <xdr:colOff>257176</xdr:colOff>
      <xdr:row>10</xdr:row>
      <xdr:rowOff>92393</xdr:rowOff>
    </xdr:to>
    <xdr:pic>
      <xdr:nvPicPr>
        <xdr:cNvPr id="69" name="Imagem 68">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429626" y="1305878"/>
          <a:ext cx="914400" cy="701040"/>
        </a:xfrm>
        <a:prstGeom prst="rect">
          <a:avLst/>
        </a:prstGeom>
        <a:ln>
          <a:noFill/>
        </a:ln>
        <a:effectLst>
          <a:softEdge rad="112500"/>
        </a:effectLst>
      </xdr:spPr>
    </xdr:pic>
    <xdr:clientData/>
  </xdr:twoCellAnchor>
  <xdr:twoCellAnchor editAs="oneCell">
    <xdr:from>
      <xdr:col>4</xdr:col>
      <xdr:colOff>400050</xdr:colOff>
      <xdr:row>6</xdr:row>
      <xdr:rowOff>115252</xdr:rowOff>
    </xdr:from>
    <xdr:to>
      <xdr:col>5</xdr:col>
      <xdr:colOff>377867</xdr:colOff>
      <xdr:row>10</xdr:row>
      <xdr:rowOff>58101</xdr:rowOff>
    </xdr:to>
    <xdr:pic>
      <xdr:nvPicPr>
        <xdr:cNvPr id="70" name="Imagem 69">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867400" y="1267777"/>
          <a:ext cx="1177967" cy="704849"/>
        </a:xfrm>
        <a:prstGeom prst="ellipse">
          <a:avLst/>
        </a:prstGeom>
        <a:ln>
          <a:noFill/>
        </a:ln>
        <a:effectLst>
          <a:softEdge rad="112500"/>
        </a:effectLst>
      </xdr:spPr>
    </xdr:pic>
    <xdr:clientData/>
  </xdr:twoCellAnchor>
  <xdr:twoCellAnchor editAs="oneCell">
    <xdr:from>
      <xdr:col>1</xdr:col>
      <xdr:colOff>723901</xdr:colOff>
      <xdr:row>6</xdr:row>
      <xdr:rowOff>10477</xdr:rowOff>
    </xdr:from>
    <xdr:to>
      <xdr:col>2</xdr:col>
      <xdr:colOff>342901</xdr:colOff>
      <xdr:row>10</xdr:row>
      <xdr:rowOff>74853</xdr:rowOff>
    </xdr:to>
    <xdr:pic>
      <xdr:nvPicPr>
        <xdr:cNvPr id="71" name="Imagem 70">
          <a:extLst>
            <a:ext uri="{FF2B5EF4-FFF2-40B4-BE49-F238E27FC236}">
              <a16:creationId xmlns:a16="http://schemas.microsoft.com/office/drawing/2014/main" id="{00000000-0008-0000-0700-000047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33501" y="1163002"/>
          <a:ext cx="647700" cy="826376"/>
        </a:xfrm>
        <a:prstGeom prst="rect">
          <a:avLst/>
        </a:prstGeom>
        <a:ln>
          <a:noFill/>
        </a:ln>
        <a:effectLst>
          <a:softEdge rad="112500"/>
        </a:effectLst>
      </xdr:spPr>
    </xdr:pic>
    <xdr:clientData/>
  </xdr:twoCellAnchor>
  <xdr:twoCellAnchor editAs="oneCell">
    <xdr:from>
      <xdr:col>2</xdr:col>
      <xdr:colOff>1771651</xdr:colOff>
      <xdr:row>6</xdr:row>
      <xdr:rowOff>105728</xdr:rowOff>
    </xdr:from>
    <xdr:to>
      <xdr:col>3</xdr:col>
      <xdr:colOff>161925</xdr:colOff>
      <xdr:row>10</xdr:row>
      <xdr:rowOff>114340</xdr:rowOff>
    </xdr:to>
    <xdr:pic>
      <xdr:nvPicPr>
        <xdr:cNvPr id="72" name="Imagem 71">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09951" y="1258253"/>
          <a:ext cx="1047749" cy="770612"/>
        </a:xfrm>
        <a:prstGeom prst="rect">
          <a:avLst/>
        </a:prstGeom>
        <a:ln>
          <a:noFill/>
        </a:ln>
        <a:effectLst>
          <a:softEdge rad="112500"/>
        </a:effectLst>
      </xdr:spPr>
    </xdr:pic>
    <xdr:clientData/>
  </xdr:twoCellAnchor>
  <xdr:twoCellAnchor editAs="oneCell">
    <xdr:from>
      <xdr:col>5</xdr:col>
      <xdr:colOff>714376</xdr:colOff>
      <xdr:row>6</xdr:row>
      <xdr:rowOff>134302</xdr:rowOff>
    </xdr:from>
    <xdr:to>
      <xdr:col>6</xdr:col>
      <xdr:colOff>314326</xdr:colOff>
      <xdr:row>10</xdr:row>
      <xdr:rowOff>54720</xdr:rowOff>
    </xdr:to>
    <xdr:pic>
      <xdr:nvPicPr>
        <xdr:cNvPr id="73" name="Imagem 72">
          <a:extLst>
            <a:ext uri="{FF2B5EF4-FFF2-40B4-BE49-F238E27FC236}">
              <a16:creationId xmlns:a16="http://schemas.microsoft.com/office/drawing/2014/main" id="{00000000-0008-0000-0700-00004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381876" y="1286827"/>
          <a:ext cx="790575" cy="682418"/>
        </a:xfrm>
        <a:prstGeom prst="rect">
          <a:avLst/>
        </a:prstGeom>
        <a:ln>
          <a:noFill/>
        </a:ln>
        <a:effectLst>
          <a:softEdge rad="112500"/>
        </a:effectLst>
      </xdr:spPr>
    </xdr:pic>
    <xdr:clientData/>
  </xdr:twoCellAnchor>
  <xdr:twoCellAnchor editAs="oneCell">
    <xdr:from>
      <xdr:col>3</xdr:col>
      <xdr:colOff>485776</xdr:colOff>
      <xdr:row>6</xdr:row>
      <xdr:rowOff>96203</xdr:rowOff>
    </xdr:from>
    <xdr:to>
      <xdr:col>4</xdr:col>
      <xdr:colOff>95251</xdr:colOff>
      <xdr:row>10</xdr:row>
      <xdr:rowOff>185371</xdr:rowOff>
    </xdr:to>
    <xdr:pic>
      <xdr:nvPicPr>
        <xdr:cNvPr id="74" name="Imagem 73">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781551" y="1248728"/>
          <a:ext cx="781050" cy="851168"/>
        </a:xfrm>
        <a:prstGeom prst="rect">
          <a:avLst/>
        </a:prstGeom>
        <a:ln>
          <a:noFill/>
        </a:ln>
        <a:effectLst>
          <a:softEdge rad="112500"/>
        </a:effectLst>
      </xdr:spPr>
    </xdr:pic>
    <xdr:clientData/>
  </xdr:twoCellAnchor>
  <xdr:twoCellAnchor editAs="oneCell">
    <xdr:from>
      <xdr:col>7</xdr:col>
      <xdr:colOff>542926</xdr:colOff>
      <xdr:row>6</xdr:row>
      <xdr:rowOff>105728</xdr:rowOff>
    </xdr:from>
    <xdr:to>
      <xdr:col>8</xdr:col>
      <xdr:colOff>209551</xdr:colOff>
      <xdr:row>10</xdr:row>
      <xdr:rowOff>81010</xdr:rowOff>
    </xdr:to>
    <xdr:pic>
      <xdr:nvPicPr>
        <xdr:cNvPr id="75" name="Imagem 74">
          <a:extLst>
            <a:ext uri="{FF2B5EF4-FFF2-40B4-BE49-F238E27FC236}">
              <a16:creationId xmlns:a16="http://schemas.microsoft.com/office/drawing/2014/main" id="{00000000-0008-0000-0700-00004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629776" y="1258253"/>
          <a:ext cx="800100" cy="737282"/>
        </a:xfrm>
        <a:prstGeom prst="rect">
          <a:avLst/>
        </a:prstGeom>
        <a:ln>
          <a:noFill/>
        </a:ln>
        <a:effectLst>
          <a:softEdge rad="112500"/>
        </a:effectLst>
      </xdr:spPr>
    </xdr:pic>
    <xdr:clientData/>
  </xdr:twoCellAnchor>
  <xdr:twoCellAnchor editAs="oneCell">
    <xdr:from>
      <xdr:col>0</xdr:col>
      <xdr:colOff>0</xdr:colOff>
      <xdr:row>0</xdr:row>
      <xdr:rowOff>951</xdr:rowOff>
    </xdr:from>
    <xdr:to>
      <xdr:col>10</xdr:col>
      <xdr:colOff>1428751</xdr:colOff>
      <xdr:row>5</xdr:row>
      <xdr:rowOff>162877</xdr:rowOff>
    </xdr:to>
    <xdr:pic>
      <xdr:nvPicPr>
        <xdr:cNvPr id="76" name="Imagem 75">
          <a:extLst>
            <a:ext uri="{FF2B5EF4-FFF2-40B4-BE49-F238E27FC236}">
              <a16:creationId xmlns:a16="http://schemas.microsoft.com/office/drawing/2014/main" id="{00000000-0008-0000-0700-00004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951"/>
          <a:ext cx="13935076" cy="1123951"/>
        </a:xfrm>
        <a:prstGeom prst="rect">
          <a:avLst/>
        </a:prstGeom>
      </xdr:spPr>
    </xdr:pic>
    <xdr:clientData/>
  </xdr:twoCellAnchor>
  <xdr:twoCellAnchor>
    <xdr:from>
      <xdr:col>10</xdr:col>
      <xdr:colOff>458657</xdr:colOff>
      <xdr:row>9</xdr:row>
      <xdr:rowOff>174237</xdr:rowOff>
    </xdr:from>
    <xdr:to>
      <xdr:col>10</xdr:col>
      <xdr:colOff>1571626</xdr:colOff>
      <xdr:row>11</xdr:row>
      <xdr:rowOff>170568</xdr:rowOff>
    </xdr:to>
    <xdr:grpSp>
      <xdr:nvGrpSpPr>
        <xdr:cNvPr id="77" name="Grupo 76">
          <a:extLst>
            <a:ext uri="{FF2B5EF4-FFF2-40B4-BE49-F238E27FC236}">
              <a16:creationId xmlns:a16="http://schemas.microsoft.com/office/drawing/2014/main" id="{00000000-0008-0000-0700-00004D000000}"/>
            </a:ext>
          </a:extLst>
        </xdr:cNvPr>
        <xdr:cNvGrpSpPr/>
      </xdr:nvGrpSpPr>
      <xdr:grpSpPr>
        <a:xfrm>
          <a:off x="12964982" y="1898262"/>
          <a:ext cx="1112969" cy="377331"/>
          <a:chOff x="10981" y="1525835"/>
          <a:chExt cx="921013" cy="377331"/>
        </a:xfrm>
        <a:solidFill>
          <a:schemeClr val="bg1">
            <a:lumMod val="85000"/>
          </a:schemeClr>
        </a:solidFill>
      </xdr:grpSpPr>
      <xdr:sp macro="" textlink="">
        <xdr:nvSpPr>
          <xdr:cNvPr id="78" name="Arredondar Retângulo no Mesmo Canto Lateral 77">
            <a:extLst>
              <a:ext uri="{FF2B5EF4-FFF2-40B4-BE49-F238E27FC236}">
                <a16:creationId xmlns:a16="http://schemas.microsoft.com/office/drawing/2014/main" id="{00000000-0008-0000-0700-00004E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79" name="Retângulo 78">
            <a:hlinkClick xmlns:r="http://schemas.openxmlformats.org/officeDocument/2006/relationships" r:id="rId16"/>
            <a:extLst>
              <a:ext uri="{FF2B5EF4-FFF2-40B4-BE49-F238E27FC236}">
                <a16:creationId xmlns:a16="http://schemas.microsoft.com/office/drawing/2014/main" id="{00000000-0008-0000-0700-00004F000000}"/>
              </a:ext>
            </a:extLst>
          </xdr:cNvPr>
          <xdr:cNvSpPr/>
        </xdr:nvSpPr>
        <xdr:spPr>
          <a:xfrm>
            <a:off x="53678" y="1583823"/>
            <a:ext cx="768964"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Legislação</a:t>
            </a:r>
          </a:p>
        </xdr:txBody>
      </xdr:sp>
    </xdr:grpSp>
    <xdr:clientData/>
  </xdr:twoCellAnchor>
  <xdr:oneCellAnchor>
    <xdr:from>
      <xdr:col>10</xdr:col>
      <xdr:colOff>775939</xdr:colOff>
      <xdr:row>6</xdr:row>
      <xdr:rowOff>41725</xdr:rowOff>
    </xdr:from>
    <xdr:ext cx="505523" cy="937629"/>
    <xdr:sp macro="" textlink="">
      <xdr:nvSpPr>
        <xdr:cNvPr id="80" name="Retângulo 79">
          <a:extLst>
            <a:ext uri="{FF2B5EF4-FFF2-40B4-BE49-F238E27FC236}">
              <a16:creationId xmlns:a16="http://schemas.microsoft.com/office/drawing/2014/main" id="{00000000-0008-0000-0700-000050000000}"/>
            </a:ext>
          </a:extLst>
        </xdr:cNvPr>
        <xdr:cNvSpPr/>
      </xdr:nvSpPr>
      <xdr:spPr>
        <a:xfrm>
          <a:off x="13282264" y="1194250"/>
          <a:ext cx="505523" cy="937629"/>
        </a:xfrm>
        <a:prstGeom prst="rect">
          <a:avLst/>
        </a:prstGeom>
        <a:noFill/>
      </xdr:spPr>
      <xdr:txBody>
        <a:bodyPr wrap="none" lIns="91440" tIns="45720" rIns="91440" bIns="45720">
          <a:spAutoFit/>
        </a:bodyPr>
        <a:lstStyle/>
        <a:p>
          <a:pPr algn="ctr"/>
          <a:r>
            <a:rPr lang="pt-BR" sz="5400" b="1" cap="none" spc="0">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a:t>
          </a:r>
        </a:p>
      </xdr:txBody>
    </xdr:sp>
    <xdr:clientData/>
  </xdr:oneCellAnchor>
  <xdr:twoCellAnchor>
    <xdr:from>
      <xdr:col>3</xdr:col>
      <xdr:colOff>247652</xdr:colOff>
      <xdr:row>9</xdr:row>
      <xdr:rowOff>174237</xdr:rowOff>
    </xdr:from>
    <xdr:to>
      <xdr:col>4</xdr:col>
      <xdr:colOff>198571</xdr:colOff>
      <xdr:row>11</xdr:row>
      <xdr:rowOff>170568</xdr:rowOff>
    </xdr:to>
    <xdr:grpSp>
      <xdr:nvGrpSpPr>
        <xdr:cNvPr id="81" name="Grupo 80">
          <a:extLst>
            <a:ext uri="{FF2B5EF4-FFF2-40B4-BE49-F238E27FC236}">
              <a16:creationId xmlns:a16="http://schemas.microsoft.com/office/drawing/2014/main" id="{00000000-0008-0000-0700-000051000000}"/>
            </a:ext>
          </a:extLst>
        </xdr:cNvPr>
        <xdr:cNvGrpSpPr/>
      </xdr:nvGrpSpPr>
      <xdr:grpSpPr>
        <a:xfrm>
          <a:off x="4543427" y="1898262"/>
          <a:ext cx="1122494" cy="377331"/>
          <a:chOff x="10981" y="1525835"/>
          <a:chExt cx="921013" cy="377331"/>
        </a:xfrm>
        <a:solidFill>
          <a:schemeClr val="bg1">
            <a:lumMod val="85000"/>
          </a:schemeClr>
        </a:solidFill>
      </xdr:grpSpPr>
      <xdr:sp macro="" textlink="">
        <xdr:nvSpPr>
          <xdr:cNvPr id="82" name="Arredondar Retângulo no Mesmo Canto Lateral 81">
            <a:extLst>
              <a:ext uri="{FF2B5EF4-FFF2-40B4-BE49-F238E27FC236}">
                <a16:creationId xmlns:a16="http://schemas.microsoft.com/office/drawing/2014/main" id="{00000000-0008-0000-0700-000052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83" name="Retângulo 82">
            <a:hlinkClick xmlns:r="http://schemas.openxmlformats.org/officeDocument/2006/relationships" r:id="rId17"/>
            <a:extLst>
              <a:ext uri="{FF2B5EF4-FFF2-40B4-BE49-F238E27FC236}">
                <a16:creationId xmlns:a16="http://schemas.microsoft.com/office/drawing/2014/main" id="{00000000-0008-0000-0700-000053000000}"/>
              </a:ext>
            </a:extLst>
          </xdr:cNvPr>
          <xdr:cNvSpPr/>
        </xdr:nvSpPr>
        <xdr:spPr>
          <a:xfrm>
            <a:off x="31972" y="1583823"/>
            <a:ext cx="831411"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Construção</a:t>
            </a:r>
          </a:p>
        </xdr:txBody>
      </xdr:sp>
    </xdr:grpSp>
    <xdr:clientData/>
  </xdr:twoCellAnchor>
  <xdr:twoCellAnchor>
    <xdr:from>
      <xdr:col>4</xdr:col>
      <xdr:colOff>212568</xdr:colOff>
      <xdr:row>9</xdr:row>
      <xdr:rowOff>174237</xdr:rowOff>
    </xdr:from>
    <xdr:to>
      <xdr:col>5</xdr:col>
      <xdr:colOff>569830</xdr:colOff>
      <xdr:row>11</xdr:row>
      <xdr:rowOff>170568</xdr:rowOff>
    </xdr:to>
    <xdr:grpSp>
      <xdr:nvGrpSpPr>
        <xdr:cNvPr id="84" name="Grupo 83">
          <a:extLst>
            <a:ext uri="{FF2B5EF4-FFF2-40B4-BE49-F238E27FC236}">
              <a16:creationId xmlns:a16="http://schemas.microsoft.com/office/drawing/2014/main" id="{00000000-0008-0000-0700-000054000000}"/>
            </a:ext>
          </a:extLst>
        </xdr:cNvPr>
        <xdr:cNvGrpSpPr/>
      </xdr:nvGrpSpPr>
      <xdr:grpSpPr>
        <a:xfrm>
          <a:off x="5679918" y="1898262"/>
          <a:ext cx="1557412" cy="377331"/>
          <a:chOff x="10981" y="1525835"/>
          <a:chExt cx="921013" cy="377331"/>
        </a:xfrm>
        <a:solidFill>
          <a:schemeClr val="bg1">
            <a:lumMod val="85000"/>
          </a:schemeClr>
        </a:solidFill>
      </xdr:grpSpPr>
      <xdr:sp macro="" textlink="">
        <xdr:nvSpPr>
          <xdr:cNvPr id="85" name="Arredondar Retângulo no Mesmo Canto Lateral 84">
            <a:extLst>
              <a:ext uri="{FF2B5EF4-FFF2-40B4-BE49-F238E27FC236}">
                <a16:creationId xmlns:a16="http://schemas.microsoft.com/office/drawing/2014/main" id="{00000000-0008-0000-0700-000055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86" name="Retângulo 85">
            <a:hlinkClick xmlns:r="http://schemas.openxmlformats.org/officeDocument/2006/relationships" r:id="rId18"/>
            <a:extLst>
              <a:ext uri="{FF2B5EF4-FFF2-40B4-BE49-F238E27FC236}">
                <a16:creationId xmlns:a16="http://schemas.microsoft.com/office/drawing/2014/main" id="{00000000-0008-0000-0700-000056000000}"/>
              </a:ext>
            </a:extLst>
          </xdr:cNvPr>
          <xdr:cNvSpPr/>
        </xdr:nvSpPr>
        <xdr:spPr>
          <a:xfrm>
            <a:off x="74539" y="1583823"/>
            <a:ext cx="815044" cy="311496"/>
          </a:xfrm>
          <a:prstGeom prst="rect">
            <a:avLst/>
          </a:prstGeom>
          <a:grpFill/>
        </xdr:spPr>
        <xdr:txBody>
          <a:bodyPr wrap="squar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Embarcação</a:t>
            </a:r>
          </a:p>
        </xdr:txBody>
      </xdr:sp>
    </xdr:grpSp>
    <xdr:clientData/>
  </xdr:twoCellAnchor>
  <xdr:twoCellAnchor>
    <xdr:from>
      <xdr:col>8</xdr:col>
      <xdr:colOff>430082</xdr:colOff>
      <xdr:row>9</xdr:row>
      <xdr:rowOff>174237</xdr:rowOff>
    </xdr:from>
    <xdr:to>
      <xdr:col>9</xdr:col>
      <xdr:colOff>762001</xdr:colOff>
      <xdr:row>11</xdr:row>
      <xdr:rowOff>170568</xdr:rowOff>
    </xdr:to>
    <xdr:grpSp>
      <xdr:nvGrpSpPr>
        <xdr:cNvPr id="87" name="Grupo 86">
          <a:extLst>
            <a:ext uri="{FF2B5EF4-FFF2-40B4-BE49-F238E27FC236}">
              <a16:creationId xmlns:a16="http://schemas.microsoft.com/office/drawing/2014/main" id="{00000000-0008-0000-0700-000057000000}"/>
            </a:ext>
          </a:extLst>
        </xdr:cNvPr>
        <xdr:cNvGrpSpPr/>
      </xdr:nvGrpSpPr>
      <xdr:grpSpPr>
        <a:xfrm>
          <a:off x="10650407" y="1898262"/>
          <a:ext cx="1141544" cy="377331"/>
          <a:chOff x="10981" y="1525835"/>
          <a:chExt cx="921013" cy="377331"/>
        </a:xfrm>
        <a:solidFill>
          <a:schemeClr val="bg1">
            <a:lumMod val="85000"/>
          </a:schemeClr>
        </a:solidFill>
      </xdr:grpSpPr>
      <xdr:sp macro="" textlink="">
        <xdr:nvSpPr>
          <xdr:cNvPr id="88" name="Arredondar Retângulo no Mesmo Canto Lateral 87">
            <a:extLst>
              <a:ext uri="{FF2B5EF4-FFF2-40B4-BE49-F238E27FC236}">
                <a16:creationId xmlns:a16="http://schemas.microsoft.com/office/drawing/2014/main" id="{00000000-0008-0000-0700-000058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89" name="Retângulo 88">
            <a:hlinkClick xmlns:r="http://schemas.openxmlformats.org/officeDocument/2006/relationships" r:id="rId19"/>
            <a:extLst>
              <a:ext uri="{FF2B5EF4-FFF2-40B4-BE49-F238E27FC236}">
                <a16:creationId xmlns:a16="http://schemas.microsoft.com/office/drawing/2014/main" id="{00000000-0008-0000-0700-000059000000}"/>
              </a:ext>
            </a:extLst>
          </xdr:cNvPr>
          <xdr:cNvSpPr/>
        </xdr:nvSpPr>
        <xdr:spPr>
          <a:xfrm>
            <a:off x="32730" y="1583823"/>
            <a:ext cx="829900"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Motosserra</a:t>
            </a:r>
          </a:p>
        </xdr:txBody>
      </xdr:sp>
    </xdr:grpSp>
    <xdr:clientData/>
  </xdr:twoCellAnchor>
  <xdr:twoCellAnchor>
    <xdr:from>
      <xdr:col>7</xdr:col>
      <xdr:colOff>382457</xdr:colOff>
      <xdr:row>9</xdr:row>
      <xdr:rowOff>174237</xdr:rowOff>
    </xdr:from>
    <xdr:to>
      <xdr:col>8</xdr:col>
      <xdr:colOff>419102</xdr:colOff>
      <xdr:row>11</xdr:row>
      <xdr:rowOff>170568</xdr:rowOff>
    </xdr:to>
    <xdr:grpSp>
      <xdr:nvGrpSpPr>
        <xdr:cNvPr id="90" name="Grupo 89">
          <a:extLst>
            <a:ext uri="{FF2B5EF4-FFF2-40B4-BE49-F238E27FC236}">
              <a16:creationId xmlns:a16="http://schemas.microsoft.com/office/drawing/2014/main" id="{00000000-0008-0000-0700-00005A000000}"/>
            </a:ext>
          </a:extLst>
        </xdr:cNvPr>
        <xdr:cNvGrpSpPr/>
      </xdr:nvGrpSpPr>
      <xdr:grpSpPr>
        <a:xfrm>
          <a:off x="9469307" y="1898262"/>
          <a:ext cx="1170120" cy="377331"/>
          <a:chOff x="18539" y="1525835"/>
          <a:chExt cx="921013" cy="377331"/>
        </a:xfrm>
        <a:solidFill>
          <a:schemeClr val="bg1">
            <a:lumMod val="85000"/>
          </a:schemeClr>
        </a:solidFill>
      </xdr:grpSpPr>
      <xdr:sp macro="" textlink="">
        <xdr:nvSpPr>
          <xdr:cNvPr id="91" name="Arredondar Retângulo no Mesmo Canto Lateral 90">
            <a:extLst>
              <a:ext uri="{FF2B5EF4-FFF2-40B4-BE49-F238E27FC236}">
                <a16:creationId xmlns:a16="http://schemas.microsoft.com/office/drawing/2014/main" id="{00000000-0008-0000-0700-00005B000000}"/>
              </a:ext>
            </a:extLst>
          </xdr:cNvPr>
          <xdr:cNvSpPr/>
        </xdr:nvSpPr>
        <xdr:spPr>
          <a:xfrm rot="10800000">
            <a:off x="18539"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92" name="Retângulo 91">
            <a:hlinkClick xmlns:r="http://schemas.openxmlformats.org/officeDocument/2006/relationships" r:id="rId20"/>
            <a:extLst>
              <a:ext uri="{FF2B5EF4-FFF2-40B4-BE49-F238E27FC236}">
                <a16:creationId xmlns:a16="http://schemas.microsoft.com/office/drawing/2014/main" id="{00000000-0008-0000-0700-00005C000000}"/>
              </a:ext>
            </a:extLst>
          </xdr:cNvPr>
          <xdr:cNvSpPr/>
        </xdr:nvSpPr>
        <xdr:spPr>
          <a:xfrm>
            <a:off x="121736" y="1583823"/>
            <a:ext cx="651888"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a:t>
            </a:r>
            <a:r>
              <a:rPr lang="pt-BR" sz="1400" b="0" cap="none" spc="0" baseline="0">
                <a:ln w="0"/>
                <a:solidFill>
                  <a:schemeClr val="accent6">
                    <a:lumMod val="50000"/>
                  </a:schemeClr>
                </a:solidFill>
                <a:effectLst>
                  <a:outerShdw blurRad="38100" dist="19050" dir="2700000" algn="tl" rotWithShape="0">
                    <a:schemeClr val="dk1">
                      <a:alpha val="40000"/>
                    </a:schemeClr>
                  </a:outerShdw>
                </a:effectLst>
              </a:rPr>
              <a:t> </a:t>
            </a:r>
            <a:r>
              <a:rPr lang="pt-BR" sz="1400" b="0" cap="none" spc="0">
                <a:ln w="0"/>
                <a:solidFill>
                  <a:schemeClr val="accent6">
                    <a:lumMod val="50000"/>
                  </a:schemeClr>
                </a:solidFill>
                <a:effectLst>
                  <a:outerShdw blurRad="38100" dist="19050" dir="2700000" algn="tl" rotWithShape="0">
                    <a:schemeClr val="dk1">
                      <a:alpha val="40000"/>
                    </a:schemeClr>
                  </a:outerShdw>
                </a:effectLst>
              </a:rPr>
              <a:t>Diversos</a:t>
            </a:r>
          </a:p>
        </xdr:txBody>
      </xdr:sp>
    </xdr:grpSp>
    <xdr:clientData/>
  </xdr:twoCellAnchor>
  <xdr:twoCellAnchor>
    <xdr:from>
      <xdr:col>0</xdr:col>
      <xdr:colOff>1</xdr:colOff>
      <xdr:row>9</xdr:row>
      <xdr:rowOff>172402</xdr:rowOff>
    </xdr:from>
    <xdr:to>
      <xdr:col>1</xdr:col>
      <xdr:colOff>503370</xdr:colOff>
      <xdr:row>11</xdr:row>
      <xdr:rowOff>168733</xdr:rowOff>
    </xdr:to>
    <xdr:grpSp>
      <xdr:nvGrpSpPr>
        <xdr:cNvPr id="93" name="Grupo 92">
          <a:extLst>
            <a:ext uri="{FF2B5EF4-FFF2-40B4-BE49-F238E27FC236}">
              <a16:creationId xmlns:a16="http://schemas.microsoft.com/office/drawing/2014/main" id="{00000000-0008-0000-0700-00005D000000}"/>
            </a:ext>
          </a:extLst>
        </xdr:cNvPr>
        <xdr:cNvGrpSpPr/>
      </xdr:nvGrpSpPr>
      <xdr:grpSpPr>
        <a:xfrm>
          <a:off x="1" y="1896427"/>
          <a:ext cx="1112969" cy="377331"/>
          <a:chOff x="10981" y="1525835"/>
          <a:chExt cx="921013" cy="377331"/>
        </a:xfrm>
        <a:solidFill>
          <a:schemeClr val="bg1">
            <a:lumMod val="85000"/>
          </a:schemeClr>
        </a:solidFill>
      </xdr:grpSpPr>
      <xdr:sp macro="" textlink="">
        <xdr:nvSpPr>
          <xdr:cNvPr id="94" name="Arredondar Retângulo no Mesmo Canto Lateral 93">
            <a:extLst>
              <a:ext uri="{FF2B5EF4-FFF2-40B4-BE49-F238E27FC236}">
                <a16:creationId xmlns:a16="http://schemas.microsoft.com/office/drawing/2014/main" id="{00000000-0008-0000-0700-00005E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95" name="Retângulo 94">
            <a:hlinkClick xmlns:r="http://schemas.openxmlformats.org/officeDocument/2006/relationships" r:id="rId21"/>
            <a:extLst>
              <a:ext uri="{FF2B5EF4-FFF2-40B4-BE49-F238E27FC236}">
                <a16:creationId xmlns:a16="http://schemas.microsoft.com/office/drawing/2014/main" id="{00000000-0008-0000-0700-00005F000000}"/>
              </a:ext>
            </a:extLst>
          </xdr:cNvPr>
          <xdr:cNvSpPr/>
        </xdr:nvSpPr>
        <xdr:spPr>
          <a:xfrm>
            <a:off x="208826" y="1583823"/>
            <a:ext cx="477710"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Início</a:t>
            </a:r>
          </a:p>
        </xdr:txBody>
      </xdr:sp>
    </xdr:grpSp>
    <xdr:clientData/>
  </xdr:twoCellAnchor>
  <xdr:twoCellAnchor editAs="oneCell">
    <xdr:from>
      <xdr:col>1</xdr:col>
      <xdr:colOff>514351</xdr:colOff>
      <xdr:row>9</xdr:row>
      <xdr:rowOff>172402</xdr:rowOff>
    </xdr:from>
    <xdr:to>
      <xdr:col>2</xdr:col>
      <xdr:colOff>601316</xdr:colOff>
      <xdr:row>12</xdr:row>
      <xdr:rowOff>58142</xdr:rowOff>
    </xdr:to>
    <xdr:pic>
      <xdr:nvPicPr>
        <xdr:cNvPr id="96" name="Imagem 95">
          <a:hlinkClick xmlns:r="http://schemas.openxmlformats.org/officeDocument/2006/relationships" r:id="rId22"/>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23"/>
        <a:stretch>
          <a:fillRect/>
        </a:stretch>
      </xdr:blipFill>
      <xdr:spPr>
        <a:xfrm>
          <a:off x="1123951" y="1896427"/>
          <a:ext cx="1115665" cy="457240"/>
        </a:xfrm>
        <a:prstGeom prst="rect">
          <a:avLst/>
        </a:prstGeom>
      </xdr:spPr>
    </xdr:pic>
    <xdr:clientData/>
  </xdr:twoCellAnchor>
  <xdr:twoCellAnchor editAs="oneCell">
    <xdr:from>
      <xdr:col>0</xdr:col>
      <xdr:colOff>152402</xdr:colOff>
      <xdr:row>6</xdr:row>
      <xdr:rowOff>953</xdr:rowOff>
    </xdr:from>
    <xdr:to>
      <xdr:col>1</xdr:col>
      <xdr:colOff>361952</xdr:colOff>
      <xdr:row>10</xdr:row>
      <xdr:rowOff>58103</xdr:rowOff>
    </xdr:to>
    <xdr:pic>
      <xdr:nvPicPr>
        <xdr:cNvPr id="97" name="Imagem 96">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2402" y="1153478"/>
          <a:ext cx="819150" cy="819150"/>
        </a:xfrm>
        <a:prstGeom prst="ellipse">
          <a:avLst/>
        </a:prstGeom>
        <a:ln>
          <a:noFill/>
        </a:ln>
        <a:effectLst>
          <a:softEdge rad="112500"/>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xdr:colOff>
      <xdr:row>0</xdr:row>
      <xdr:rowOff>0</xdr:rowOff>
    </xdr:from>
    <xdr:to>
      <xdr:col>10</xdr:col>
      <xdr:colOff>1095376</xdr:colOff>
      <xdr:row>9</xdr:row>
      <xdr:rowOff>181927</xdr:rowOff>
    </xdr:to>
    <xdr:sp macro="" textlink="">
      <xdr:nvSpPr>
        <xdr:cNvPr id="50" name="Retângulo 49">
          <a:extLst>
            <a:ext uri="{FF2B5EF4-FFF2-40B4-BE49-F238E27FC236}">
              <a16:creationId xmlns:a16="http://schemas.microsoft.com/office/drawing/2014/main" id="{00000000-0008-0000-0800-000032000000}"/>
            </a:ext>
          </a:extLst>
        </xdr:cNvPr>
        <xdr:cNvSpPr/>
      </xdr:nvSpPr>
      <xdr:spPr>
        <a:xfrm>
          <a:off x="1" y="0"/>
          <a:ext cx="14258925" cy="1896427"/>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clientData/>
  </xdr:twoCellAnchor>
  <xdr:twoCellAnchor>
    <xdr:from>
      <xdr:col>2</xdr:col>
      <xdr:colOff>381001</xdr:colOff>
      <xdr:row>9</xdr:row>
      <xdr:rowOff>183762</xdr:rowOff>
    </xdr:from>
    <xdr:to>
      <xdr:col>2</xdr:col>
      <xdr:colOff>1532070</xdr:colOff>
      <xdr:row>11</xdr:row>
      <xdr:rowOff>180093</xdr:rowOff>
    </xdr:to>
    <xdr:grpSp>
      <xdr:nvGrpSpPr>
        <xdr:cNvPr id="51" name="Grupo 50">
          <a:extLst>
            <a:ext uri="{FF2B5EF4-FFF2-40B4-BE49-F238E27FC236}">
              <a16:creationId xmlns:a16="http://schemas.microsoft.com/office/drawing/2014/main" id="{00000000-0008-0000-0800-000033000000}"/>
            </a:ext>
          </a:extLst>
        </xdr:cNvPr>
        <xdr:cNvGrpSpPr/>
      </xdr:nvGrpSpPr>
      <xdr:grpSpPr>
        <a:xfrm>
          <a:off x="2247901" y="1898262"/>
          <a:ext cx="1151069" cy="377331"/>
          <a:chOff x="10981" y="1525835"/>
          <a:chExt cx="921013" cy="377331"/>
        </a:xfrm>
        <a:solidFill>
          <a:schemeClr val="bg1">
            <a:lumMod val="85000"/>
          </a:schemeClr>
        </a:solidFill>
      </xdr:grpSpPr>
      <xdr:sp macro="" textlink="">
        <xdr:nvSpPr>
          <xdr:cNvPr id="52" name="Arredondar Retângulo no Mesmo Canto Lateral 51">
            <a:extLst>
              <a:ext uri="{FF2B5EF4-FFF2-40B4-BE49-F238E27FC236}">
                <a16:creationId xmlns:a16="http://schemas.microsoft.com/office/drawing/2014/main" id="{00000000-0008-0000-0800-000034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53" name="Retângulo 52">
            <a:hlinkClick xmlns:r="http://schemas.openxmlformats.org/officeDocument/2006/relationships" r:id="rId1"/>
            <a:extLst>
              <a:ext uri="{FF2B5EF4-FFF2-40B4-BE49-F238E27FC236}">
                <a16:creationId xmlns:a16="http://schemas.microsoft.com/office/drawing/2014/main" id="{00000000-0008-0000-0800-000035000000}"/>
              </a:ext>
            </a:extLst>
          </xdr:cNvPr>
          <xdr:cNvSpPr/>
        </xdr:nvSpPr>
        <xdr:spPr>
          <a:xfrm>
            <a:off x="183533" y="1583823"/>
            <a:ext cx="528286"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Caça</a:t>
            </a:r>
          </a:p>
        </xdr:txBody>
      </xdr:sp>
    </xdr:grpSp>
    <xdr:clientData/>
  </xdr:twoCellAnchor>
  <xdr:twoCellAnchor>
    <xdr:from>
      <xdr:col>2</xdr:col>
      <xdr:colOff>1543052</xdr:colOff>
      <xdr:row>9</xdr:row>
      <xdr:rowOff>183762</xdr:rowOff>
    </xdr:from>
    <xdr:to>
      <xdr:col>2</xdr:col>
      <xdr:colOff>2665546</xdr:colOff>
      <xdr:row>11</xdr:row>
      <xdr:rowOff>180093</xdr:rowOff>
    </xdr:to>
    <xdr:grpSp>
      <xdr:nvGrpSpPr>
        <xdr:cNvPr id="54" name="Grupo 53">
          <a:extLst>
            <a:ext uri="{FF2B5EF4-FFF2-40B4-BE49-F238E27FC236}">
              <a16:creationId xmlns:a16="http://schemas.microsoft.com/office/drawing/2014/main" id="{00000000-0008-0000-0800-000036000000}"/>
            </a:ext>
          </a:extLst>
        </xdr:cNvPr>
        <xdr:cNvGrpSpPr/>
      </xdr:nvGrpSpPr>
      <xdr:grpSpPr>
        <a:xfrm>
          <a:off x="3409952" y="1898262"/>
          <a:ext cx="1122494" cy="377331"/>
          <a:chOff x="10981" y="1525835"/>
          <a:chExt cx="921013" cy="377331"/>
        </a:xfrm>
        <a:solidFill>
          <a:schemeClr val="bg1">
            <a:lumMod val="85000"/>
          </a:schemeClr>
        </a:solidFill>
      </xdr:grpSpPr>
      <xdr:sp macro="" textlink="">
        <xdr:nvSpPr>
          <xdr:cNvPr id="55" name="Arredondar Retângulo no Mesmo Canto Lateral 54">
            <a:extLst>
              <a:ext uri="{FF2B5EF4-FFF2-40B4-BE49-F238E27FC236}">
                <a16:creationId xmlns:a16="http://schemas.microsoft.com/office/drawing/2014/main" id="{00000000-0008-0000-0800-000037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56" name="Retângulo 55">
            <a:hlinkClick xmlns:r="http://schemas.openxmlformats.org/officeDocument/2006/relationships" r:id="rId2"/>
            <a:extLst>
              <a:ext uri="{FF2B5EF4-FFF2-40B4-BE49-F238E27FC236}">
                <a16:creationId xmlns:a16="http://schemas.microsoft.com/office/drawing/2014/main" id="{00000000-0008-0000-0800-000038000000}"/>
              </a:ext>
            </a:extLst>
          </xdr:cNvPr>
          <xdr:cNvSpPr/>
        </xdr:nvSpPr>
        <xdr:spPr>
          <a:xfrm>
            <a:off x="102292" y="1583823"/>
            <a:ext cx="690767"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Carvão</a:t>
            </a:r>
          </a:p>
        </xdr:txBody>
      </xdr:sp>
    </xdr:grpSp>
    <xdr:clientData/>
  </xdr:twoCellAnchor>
  <xdr:twoCellAnchor>
    <xdr:from>
      <xdr:col>4</xdr:col>
      <xdr:colOff>1050732</xdr:colOff>
      <xdr:row>9</xdr:row>
      <xdr:rowOff>183762</xdr:rowOff>
    </xdr:from>
    <xdr:to>
      <xdr:col>5</xdr:col>
      <xdr:colOff>904875</xdr:colOff>
      <xdr:row>11</xdr:row>
      <xdr:rowOff>180093</xdr:rowOff>
    </xdr:to>
    <xdr:grpSp>
      <xdr:nvGrpSpPr>
        <xdr:cNvPr id="57" name="Grupo 56">
          <a:extLst>
            <a:ext uri="{FF2B5EF4-FFF2-40B4-BE49-F238E27FC236}">
              <a16:creationId xmlns:a16="http://schemas.microsoft.com/office/drawing/2014/main" id="{00000000-0008-0000-0800-000039000000}"/>
            </a:ext>
          </a:extLst>
        </xdr:cNvPr>
        <xdr:cNvGrpSpPr/>
      </xdr:nvGrpSpPr>
      <xdr:grpSpPr>
        <a:xfrm>
          <a:off x="7251507" y="1898262"/>
          <a:ext cx="1035243" cy="377331"/>
          <a:chOff x="10981" y="1525835"/>
          <a:chExt cx="921013" cy="377331"/>
        </a:xfrm>
        <a:solidFill>
          <a:schemeClr val="bg1">
            <a:lumMod val="85000"/>
          </a:schemeClr>
        </a:solidFill>
      </xdr:grpSpPr>
      <xdr:sp macro="" textlink="">
        <xdr:nvSpPr>
          <xdr:cNvPr id="58" name="Arredondar Retângulo no Mesmo Canto Lateral 57">
            <a:extLst>
              <a:ext uri="{FF2B5EF4-FFF2-40B4-BE49-F238E27FC236}">
                <a16:creationId xmlns:a16="http://schemas.microsoft.com/office/drawing/2014/main" id="{00000000-0008-0000-0800-00003A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59" name="Retângulo 58">
            <a:extLst>
              <a:ext uri="{FF2B5EF4-FFF2-40B4-BE49-F238E27FC236}">
                <a16:creationId xmlns:a16="http://schemas.microsoft.com/office/drawing/2014/main" id="{00000000-0008-0000-0800-00003B000000}"/>
              </a:ext>
            </a:extLst>
          </xdr:cNvPr>
          <xdr:cNvSpPr/>
        </xdr:nvSpPr>
        <xdr:spPr>
          <a:xfrm>
            <a:off x="135637" y="1583823"/>
            <a:ext cx="624082"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Lenha</a:t>
            </a:r>
          </a:p>
        </xdr:txBody>
      </xdr:sp>
    </xdr:grpSp>
    <xdr:clientData/>
  </xdr:twoCellAnchor>
  <xdr:twoCellAnchor>
    <xdr:from>
      <xdr:col>5</xdr:col>
      <xdr:colOff>915857</xdr:colOff>
      <xdr:row>9</xdr:row>
      <xdr:rowOff>183762</xdr:rowOff>
    </xdr:from>
    <xdr:to>
      <xdr:col>6</xdr:col>
      <xdr:colOff>923926</xdr:colOff>
      <xdr:row>11</xdr:row>
      <xdr:rowOff>180093</xdr:rowOff>
    </xdr:to>
    <xdr:grpSp>
      <xdr:nvGrpSpPr>
        <xdr:cNvPr id="60" name="Grupo 59">
          <a:extLst>
            <a:ext uri="{FF2B5EF4-FFF2-40B4-BE49-F238E27FC236}">
              <a16:creationId xmlns:a16="http://schemas.microsoft.com/office/drawing/2014/main" id="{00000000-0008-0000-0800-00003C000000}"/>
            </a:ext>
          </a:extLst>
        </xdr:cNvPr>
        <xdr:cNvGrpSpPr/>
      </xdr:nvGrpSpPr>
      <xdr:grpSpPr>
        <a:xfrm>
          <a:off x="8297732" y="1898262"/>
          <a:ext cx="1160594" cy="377331"/>
          <a:chOff x="10981" y="1525835"/>
          <a:chExt cx="921013" cy="377331"/>
        </a:xfrm>
        <a:solidFill>
          <a:schemeClr val="bg1">
            <a:lumMod val="85000"/>
          </a:schemeClr>
        </a:solidFill>
      </xdr:grpSpPr>
      <xdr:sp macro="" textlink="">
        <xdr:nvSpPr>
          <xdr:cNvPr id="61" name="Arredondar Retângulo no Mesmo Canto Lateral 60">
            <a:extLst>
              <a:ext uri="{FF2B5EF4-FFF2-40B4-BE49-F238E27FC236}">
                <a16:creationId xmlns:a16="http://schemas.microsoft.com/office/drawing/2014/main" id="{00000000-0008-0000-0800-00003D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62" name="Retângulo 61">
            <a:hlinkClick xmlns:r="http://schemas.openxmlformats.org/officeDocument/2006/relationships" r:id="rId3"/>
            <a:extLst>
              <a:ext uri="{FF2B5EF4-FFF2-40B4-BE49-F238E27FC236}">
                <a16:creationId xmlns:a16="http://schemas.microsoft.com/office/drawing/2014/main" id="{00000000-0008-0000-0800-00003E000000}"/>
              </a:ext>
            </a:extLst>
          </xdr:cNvPr>
          <xdr:cNvSpPr/>
        </xdr:nvSpPr>
        <xdr:spPr>
          <a:xfrm>
            <a:off x="30512" y="1583823"/>
            <a:ext cx="834332"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Maquina</a:t>
            </a:r>
          </a:p>
        </xdr:txBody>
      </xdr:sp>
    </xdr:grpSp>
    <xdr:clientData/>
  </xdr:twoCellAnchor>
  <xdr:twoCellAnchor>
    <xdr:from>
      <xdr:col>9</xdr:col>
      <xdr:colOff>668207</xdr:colOff>
      <xdr:row>9</xdr:row>
      <xdr:rowOff>183762</xdr:rowOff>
    </xdr:from>
    <xdr:to>
      <xdr:col>9</xdr:col>
      <xdr:colOff>1819276</xdr:colOff>
      <xdr:row>11</xdr:row>
      <xdr:rowOff>180093</xdr:rowOff>
    </xdr:to>
    <xdr:grpSp>
      <xdr:nvGrpSpPr>
        <xdr:cNvPr id="63" name="Grupo 62">
          <a:extLst>
            <a:ext uri="{FF2B5EF4-FFF2-40B4-BE49-F238E27FC236}">
              <a16:creationId xmlns:a16="http://schemas.microsoft.com/office/drawing/2014/main" id="{00000000-0008-0000-0800-00003F000000}"/>
            </a:ext>
          </a:extLst>
        </xdr:cNvPr>
        <xdr:cNvGrpSpPr/>
      </xdr:nvGrpSpPr>
      <xdr:grpSpPr>
        <a:xfrm>
          <a:off x="11802932" y="1898262"/>
          <a:ext cx="1151069" cy="377331"/>
          <a:chOff x="10981" y="1525835"/>
          <a:chExt cx="921013" cy="377331"/>
        </a:xfrm>
        <a:solidFill>
          <a:schemeClr val="bg1">
            <a:lumMod val="85000"/>
          </a:schemeClr>
        </a:solidFill>
      </xdr:grpSpPr>
      <xdr:sp macro="" textlink="">
        <xdr:nvSpPr>
          <xdr:cNvPr id="64" name="Arredondar Retângulo no Mesmo Canto Lateral 63">
            <a:extLst>
              <a:ext uri="{FF2B5EF4-FFF2-40B4-BE49-F238E27FC236}">
                <a16:creationId xmlns:a16="http://schemas.microsoft.com/office/drawing/2014/main" id="{00000000-0008-0000-0800-000040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65" name="Retângulo 64">
            <a:hlinkClick xmlns:r="http://schemas.openxmlformats.org/officeDocument/2006/relationships" r:id="rId4"/>
            <a:extLst>
              <a:ext uri="{FF2B5EF4-FFF2-40B4-BE49-F238E27FC236}">
                <a16:creationId xmlns:a16="http://schemas.microsoft.com/office/drawing/2014/main" id="{00000000-0008-0000-0800-000041000000}"/>
              </a:ext>
            </a:extLst>
          </xdr:cNvPr>
          <xdr:cNvSpPr/>
        </xdr:nvSpPr>
        <xdr:spPr>
          <a:xfrm>
            <a:off x="138748" y="1583823"/>
            <a:ext cx="598818"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Pesca</a:t>
            </a:r>
          </a:p>
        </xdr:txBody>
      </xdr:sp>
    </xdr:grpSp>
    <xdr:clientData/>
  </xdr:twoCellAnchor>
  <xdr:twoCellAnchor editAs="oneCell">
    <xdr:from>
      <xdr:col>9</xdr:col>
      <xdr:colOff>790576</xdr:colOff>
      <xdr:row>6</xdr:row>
      <xdr:rowOff>77153</xdr:rowOff>
    </xdr:from>
    <xdr:to>
      <xdr:col>9</xdr:col>
      <xdr:colOff>1676401</xdr:colOff>
      <xdr:row>10</xdr:row>
      <xdr:rowOff>104446</xdr:rowOff>
    </xdr:to>
    <xdr:pic>
      <xdr:nvPicPr>
        <xdr:cNvPr id="66" name="Imagem 65">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25301" y="1220153"/>
          <a:ext cx="885825" cy="789293"/>
        </a:xfrm>
        <a:prstGeom prst="ellipse">
          <a:avLst/>
        </a:prstGeom>
        <a:ln>
          <a:noFill/>
        </a:ln>
        <a:effectLst>
          <a:softEdge rad="112500"/>
        </a:effectLst>
      </xdr:spPr>
    </xdr:pic>
    <xdr:clientData/>
  </xdr:twoCellAnchor>
  <xdr:twoCellAnchor editAs="oneCell">
    <xdr:from>
      <xdr:col>8</xdr:col>
      <xdr:colOff>200027</xdr:colOff>
      <xdr:row>6</xdr:row>
      <xdr:rowOff>96202</xdr:rowOff>
    </xdr:from>
    <xdr:to>
      <xdr:col>9</xdr:col>
      <xdr:colOff>657226</xdr:colOff>
      <xdr:row>10</xdr:row>
      <xdr:rowOff>153542</xdr:rowOff>
    </xdr:to>
    <xdr:pic>
      <xdr:nvPicPr>
        <xdr:cNvPr id="67" name="Imagem 66">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96577" y="1239202"/>
          <a:ext cx="1095374" cy="819340"/>
        </a:xfrm>
        <a:prstGeom prst="ellipse">
          <a:avLst/>
        </a:prstGeom>
        <a:ln>
          <a:noFill/>
        </a:ln>
        <a:effectLst>
          <a:softEdge rad="112500"/>
        </a:effectLst>
      </xdr:spPr>
    </xdr:pic>
    <xdr:clientData/>
  </xdr:twoCellAnchor>
  <xdr:twoCellAnchor editAs="oneCell">
    <xdr:from>
      <xdr:col>2</xdr:col>
      <xdr:colOff>523876</xdr:colOff>
      <xdr:row>6</xdr:row>
      <xdr:rowOff>115252</xdr:rowOff>
    </xdr:from>
    <xdr:to>
      <xdr:col>2</xdr:col>
      <xdr:colOff>1323976</xdr:colOff>
      <xdr:row>10</xdr:row>
      <xdr:rowOff>95828</xdr:rowOff>
    </xdr:to>
    <xdr:pic>
      <xdr:nvPicPr>
        <xdr:cNvPr id="68" name="Imagem 67">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390776" y="1258252"/>
          <a:ext cx="800100" cy="742576"/>
        </a:xfrm>
        <a:prstGeom prst="rect">
          <a:avLst/>
        </a:prstGeom>
        <a:ln>
          <a:noFill/>
        </a:ln>
        <a:effectLst>
          <a:softEdge rad="112500"/>
        </a:effectLst>
      </xdr:spPr>
    </xdr:pic>
    <xdr:clientData/>
  </xdr:twoCellAnchor>
  <xdr:twoCellAnchor editAs="oneCell">
    <xdr:from>
      <xdr:col>5</xdr:col>
      <xdr:colOff>1047751</xdr:colOff>
      <xdr:row>6</xdr:row>
      <xdr:rowOff>162878</xdr:rowOff>
    </xdr:from>
    <xdr:to>
      <xdr:col>6</xdr:col>
      <xdr:colOff>809626</xdr:colOff>
      <xdr:row>10</xdr:row>
      <xdr:rowOff>101918</xdr:rowOff>
    </xdr:to>
    <xdr:pic>
      <xdr:nvPicPr>
        <xdr:cNvPr id="69" name="Imagem 68">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429626" y="1305878"/>
          <a:ext cx="914400" cy="701040"/>
        </a:xfrm>
        <a:prstGeom prst="rect">
          <a:avLst/>
        </a:prstGeom>
        <a:ln>
          <a:noFill/>
        </a:ln>
        <a:effectLst>
          <a:softEdge rad="112500"/>
        </a:effectLst>
      </xdr:spPr>
    </xdr:pic>
    <xdr:clientData/>
  </xdr:twoCellAnchor>
  <xdr:twoCellAnchor editAs="oneCell">
    <xdr:from>
      <xdr:col>3</xdr:col>
      <xdr:colOff>838200</xdr:colOff>
      <xdr:row>6</xdr:row>
      <xdr:rowOff>124777</xdr:rowOff>
    </xdr:from>
    <xdr:to>
      <xdr:col>4</xdr:col>
      <xdr:colOff>844592</xdr:colOff>
      <xdr:row>10</xdr:row>
      <xdr:rowOff>67626</xdr:rowOff>
    </xdr:to>
    <xdr:pic>
      <xdr:nvPicPr>
        <xdr:cNvPr id="70" name="Imagem 69">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867400" y="1267777"/>
          <a:ext cx="1177967" cy="704849"/>
        </a:xfrm>
        <a:prstGeom prst="ellipse">
          <a:avLst/>
        </a:prstGeom>
        <a:ln>
          <a:noFill/>
        </a:ln>
        <a:effectLst>
          <a:softEdge rad="112500"/>
        </a:effectLst>
      </xdr:spPr>
    </xdr:pic>
    <xdr:clientData/>
  </xdr:twoCellAnchor>
  <xdr:twoCellAnchor editAs="oneCell">
    <xdr:from>
      <xdr:col>1</xdr:col>
      <xdr:colOff>600076</xdr:colOff>
      <xdr:row>6</xdr:row>
      <xdr:rowOff>20002</xdr:rowOff>
    </xdr:from>
    <xdr:to>
      <xdr:col>2</xdr:col>
      <xdr:colOff>114301</xdr:colOff>
      <xdr:row>10</xdr:row>
      <xdr:rowOff>84378</xdr:rowOff>
    </xdr:to>
    <xdr:pic>
      <xdr:nvPicPr>
        <xdr:cNvPr id="71" name="Imagem 70">
          <a:extLst>
            <a:ext uri="{FF2B5EF4-FFF2-40B4-BE49-F238E27FC236}">
              <a16:creationId xmlns:a16="http://schemas.microsoft.com/office/drawing/2014/main" id="{00000000-0008-0000-0800-000047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33501" y="1163002"/>
          <a:ext cx="647700" cy="826376"/>
        </a:xfrm>
        <a:prstGeom prst="rect">
          <a:avLst/>
        </a:prstGeom>
        <a:ln>
          <a:noFill/>
        </a:ln>
        <a:effectLst>
          <a:softEdge rad="112500"/>
        </a:effectLst>
      </xdr:spPr>
    </xdr:pic>
    <xdr:clientData/>
  </xdr:twoCellAnchor>
  <xdr:twoCellAnchor editAs="oneCell">
    <xdr:from>
      <xdr:col>2</xdr:col>
      <xdr:colOff>1543051</xdr:colOff>
      <xdr:row>6</xdr:row>
      <xdr:rowOff>115253</xdr:rowOff>
    </xdr:from>
    <xdr:to>
      <xdr:col>2</xdr:col>
      <xdr:colOff>2590800</xdr:colOff>
      <xdr:row>10</xdr:row>
      <xdr:rowOff>123865</xdr:rowOff>
    </xdr:to>
    <xdr:pic>
      <xdr:nvPicPr>
        <xdr:cNvPr id="72" name="Imagem 71">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09951" y="1258253"/>
          <a:ext cx="1047749" cy="770612"/>
        </a:xfrm>
        <a:prstGeom prst="rect">
          <a:avLst/>
        </a:prstGeom>
        <a:ln>
          <a:noFill/>
        </a:ln>
        <a:effectLst>
          <a:softEdge rad="112500"/>
        </a:effectLst>
      </xdr:spPr>
    </xdr:pic>
    <xdr:clientData/>
  </xdr:twoCellAnchor>
  <xdr:twoCellAnchor editAs="oneCell">
    <xdr:from>
      <xdr:col>5</xdr:col>
      <xdr:colOff>1</xdr:colOff>
      <xdr:row>6</xdr:row>
      <xdr:rowOff>143827</xdr:rowOff>
    </xdr:from>
    <xdr:to>
      <xdr:col>5</xdr:col>
      <xdr:colOff>790576</xdr:colOff>
      <xdr:row>10</xdr:row>
      <xdr:rowOff>64245</xdr:rowOff>
    </xdr:to>
    <xdr:pic>
      <xdr:nvPicPr>
        <xdr:cNvPr id="73" name="Imagem 72">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381876" y="1286827"/>
          <a:ext cx="790575" cy="682418"/>
        </a:xfrm>
        <a:prstGeom prst="rect">
          <a:avLst/>
        </a:prstGeom>
        <a:ln>
          <a:noFill/>
        </a:ln>
        <a:effectLst>
          <a:softEdge rad="112500"/>
        </a:effectLst>
      </xdr:spPr>
    </xdr:pic>
    <xdr:clientData/>
  </xdr:twoCellAnchor>
  <xdr:twoCellAnchor editAs="oneCell">
    <xdr:from>
      <xdr:col>2</xdr:col>
      <xdr:colOff>2914651</xdr:colOff>
      <xdr:row>6</xdr:row>
      <xdr:rowOff>105728</xdr:rowOff>
    </xdr:from>
    <xdr:to>
      <xdr:col>3</xdr:col>
      <xdr:colOff>533401</xdr:colOff>
      <xdr:row>11</xdr:row>
      <xdr:rowOff>4396</xdr:rowOff>
    </xdr:to>
    <xdr:pic>
      <xdr:nvPicPr>
        <xdr:cNvPr id="74" name="Imagem 73">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781551" y="1248728"/>
          <a:ext cx="781050" cy="851168"/>
        </a:xfrm>
        <a:prstGeom prst="rect">
          <a:avLst/>
        </a:prstGeom>
        <a:ln>
          <a:noFill/>
        </a:ln>
        <a:effectLst>
          <a:softEdge rad="112500"/>
        </a:effectLst>
      </xdr:spPr>
    </xdr:pic>
    <xdr:clientData/>
  </xdr:twoCellAnchor>
  <xdr:twoCellAnchor editAs="oneCell">
    <xdr:from>
      <xdr:col>7</xdr:col>
      <xdr:colOff>85726</xdr:colOff>
      <xdr:row>6</xdr:row>
      <xdr:rowOff>115253</xdr:rowOff>
    </xdr:from>
    <xdr:to>
      <xdr:col>7</xdr:col>
      <xdr:colOff>885826</xdr:colOff>
      <xdr:row>10</xdr:row>
      <xdr:rowOff>90535</xdr:rowOff>
    </xdr:to>
    <xdr:pic>
      <xdr:nvPicPr>
        <xdr:cNvPr id="75" name="Imagem 74">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629776" y="1258253"/>
          <a:ext cx="800100" cy="737282"/>
        </a:xfrm>
        <a:prstGeom prst="rect">
          <a:avLst/>
        </a:prstGeom>
        <a:ln>
          <a:noFill/>
        </a:ln>
        <a:effectLst>
          <a:softEdge rad="112500"/>
        </a:effectLst>
      </xdr:spPr>
    </xdr:pic>
    <xdr:clientData/>
  </xdr:twoCellAnchor>
  <xdr:twoCellAnchor editAs="oneCell">
    <xdr:from>
      <xdr:col>0</xdr:col>
      <xdr:colOff>0</xdr:colOff>
      <xdr:row>0</xdr:row>
      <xdr:rowOff>951</xdr:rowOff>
    </xdr:from>
    <xdr:to>
      <xdr:col>10</xdr:col>
      <xdr:colOff>771526</xdr:colOff>
      <xdr:row>5</xdr:row>
      <xdr:rowOff>172402</xdr:rowOff>
    </xdr:to>
    <xdr:pic>
      <xdr:nvPicPr>
        <xdr:cNvPr id="76" name="Imagem 75">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951"/>
          <a:ext cx="13935076" cy="1123951"/>
        </a:xfrm>
        <a:prstGeom prst="rect">
          <a:avLst/>
        </a:prstGeom>
      </xdr:spPr>
    </xdr:pic>
    <xdr:clientData/>
  </xdr:twoCellAnchor>
  <xdr:twoCellAnchor>
    <xdr:from>
      <xdr:col>9</xdr:col>
      <xdr:colOff>1830257</xdr:colOff>
      <xdr:row>9</xdr:row>
      <xdr:rowOff>183762</xdr:rowOff>
    </xdr:from>
    <xdr:to>
      <xdr:col>10</xdr:col>
      <xdr:colOff>914401</xdr:colOff>
      <xdr:row>11</xdr:row>
      <xdr:rowOff>180093</xdr:rowOff>
    </xdr:to>
    <xdr:grpSp>
      <xdr:nvGrpSpPr>
        <xdr:cNvPr id="77" name="Grupo 76">
          <a:extLst>
            <a:ext uri="{FF2B5EF4-FFF2-40B4-BE49-F238E27FC236}">
              <a16:creationId xmlns:a16="http://schemas.microsoft.com/office/drawing/2014/main" id="{00000000-0008-0000-0800-00004D000000}"/>
            </a:ext>
          </a:extLst>
        </xdr:cNvPr>
        <xdr:cNvGrpSpPr/>
      </xdr:nvGrpSpPr>
      <xdr:grpSpPr>
        <a:xfrm>
          <a:off x="12964982" y="1898262"/>
          <a:ext cx="1112969" cy="377331"/>
          <a:chOff x="10981" y="1525835"/>
          <a:chExt cx="921013" cy="377331"/>
        </a:xfrm>
        <a:solidFill>
          <a:schemeClr val="bg1">
            <a:lumMod val="85000"/>
          </a:schemeClr>
        </a:solidFill>
      </xdr:grpSpPr>
      <xdr:sp macro="" textlink="">
        <xdr:nvSpPr>
          <xdr:cNvPr id="78" name="Arredondar Retângulo no Mesmo Canto Lateral 77">
            <a:extLst>
              <a:ext uri="{FF2B5EF4-FFF2-40B4-BE49-F238E27FC236}">
                <a16:creationId xmlns:a16="http://schemas.microsoft.com/office/drawing/2014/main" id="{00000000-0008-0000-0800-00004E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79" name="Retângulo 78">
            <a:hlinkClick xmlns:r="http://schemas.openxmlformats.org/officeDocument/2006/relationships" r:id="rId16"/>
            <a:extLst>
              <a:ext uri="{FF2B5EF4-FFF2-40B4-BE49-F238E27FC236}">
                <a16:creationId xmlns:a16="http://schemas.microsoft.com/office/drawing/2014/main" id="{00000000-0008-0000-0800-00004F000000}"/>
              </a:ext>
            </a:extLst>
          </xdr:cNvPr>
          <xdr:cNvSpPr/>
        </xdr:nvSpPr>
        <xdr:spPr>
          <a:xfrm>
            <a:off x="53678" y="1583823"/>
            <a:ext cx="768964"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Legislação</a:t>
            </a:r>
          </a:p>
        </xdr:txBody>
      </xdr:sp>
    </xdr:grpSp>
    <xdr:clientData/>
  </xdr:twoCellAnchor>
  <xdr:oneCellAnchor>
    <xdr:from>
      <xdr:col>10</xdr:col>
      <xdr:colOff>118714</xdr:colOff>
      <xdr:row>6</xdr:row>
      <xdr:rowOff>51250</xdr:rowOff>
    </xdr:from>
    <xdr:ext cx="505523" cy="937629"/>
    <xdr:sp macro="" textlink="">
      <xdr:nvSpPr>
        <xdr:cNvPr id="80" name="Retângulo 79">
          <a:extLst>
            <a:ext uri="{FF2B5EF4-FFF2-40B4-BE49-F238E27FC236}">
              <a16:creationId xmlns:a16="http://schemas.microsoft.com/office/drawing/2014/main" id="{00000000-0008-0000-0800-000050000000}"/>
            </a:ext>
          </a:extLst>
        </xdr:cNvPr>
        <xdr:cNvSpPr/>
      </xdr:nvSpPr>
      <xdr:spPr>
        <a:xfrm>
          <a:off x="13282264" y="1194250"/>
          <a:ext cx="505523" cy="937629"/>
        </a:xfrm>
        <a:prstGeom prst="rect">
          <a:avLst/>
        </a:prstGeom>
        <a:noFill/>
      </xdr:spPr>
      <xdr:txBody>
        <a:bodyPr wrap="none" lIns="91440" tIns="45720" rIns="91440" bIns="45720">
          <a:spAutoFit/>
        </a:bodyPr>
        <a:lstStyle/>
        <a:p>
          <a:pPr algn="ctr"/>
          <a:r>
            <a:rPr lang="pt-BR" sz="5400" b="1" cap="none" spc="0">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a:t>
          </a:r>
        </a:p>
      </xdr:txBody>
    </xdr:sp>
    <xdr:clientData/>
  </xdr:oneCellAnchor>
  <xdr:twoCellAnchor>
    <xdr:from>
      <xdr:col>2</xdr:col>
      <xdr:colOff>2676527</xdr:colOff>
      <xdr:row>9</xdr:row>
      <xdr:rowOff>183762</xdr:rowOff>
    </xdr:from>
    <xdr:to>
      <xdr:col>3</xdr:col>
      <xdr:colOff>636721</xdr:colOff>
      <xdr:row>11</xdr:row>
      <xdr:rowOff>180093</xdr:rowOff>
    </xdr:to>
    <xdr:grpSp>
      <xdr:nvGrpSpPr>
        <xdr:cNvPr id="81" name="Grupo 80">
          <a:extLst>
            <a:ext uri="{FF2B5EF4-FFF2-40B4-BE49-F238E27FC236}">
              <a16:creationId xmlns:a16="http://schemas.microsoft.com/office/drawing/2014/main" id="{00000000-0008-0000-0800-000051000000}"/>
            </a:ext>
          </a:extLst>
        </xdr:cNvPr>
        <xdr:cNvGrpSpPr/>
      </xdr:nvGrpSpPr>
      <xdr:grpSpPr>
        <a:xfrm>
          <a:off x="4543427" y="1898262"/>
          <a:ext cx="1122494" cy="377331"/>
          <a:chOff x="10981" y="1525835"/>
          <a:chExt cx="921013" cy="377331"/>
        </a:xfrm>
        <a:solidFill>
          <a:schemeClr val="bg1">
            <a:lumMod val="85000"/>
          </a:schemeClr>
        </a:solidFill>
      </xdr:grpSpPr>
      <xdr:sp macro="" textlink="">
        <xdr:nvSpPr>
          <xdr:cNvPr id="82" name="Arredondar Retângulo no Mesmo Canto Lateral 81">
            <a:extLst>
              <a:ext uri="{FF2B5EF4-FFF2-40B4-BE49-F238E27FC236}">
                <a16:creationId xmlns:a16="http://schemas.microsoft.com/office/drawing/2014/main" id="{00000000-0008-0000-0800-000052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83" name="Retângulo 82">
            <a:hlinkClick xmlns:r="http://schemas.openxmlformats.org/officeDocument/2006/relationships" r:id="rId17"/>
            <a:extLst>
              <a:ext uri="{FF2B5EF4-FFF2-40B4-BE49-F238E27FC236}">
                <a16:creationId xmlns:a16="http://schemas.microsoft.com/office/drawing/2014/main" id="{00000000-0008-0000-0800-000053000000}"/>
              </a:ext>
            </a:extLst>
          </xdr:cNvPr>
          <xdr:cNvSpPr/>
        </xdr:nvSpPr>
        <xdr:spPr>
          <a:xfrm>
            <a:off x="31972" y="1583823"/>
            <a:ext cx="831411"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Construção</a:t>
            </a:r>
          </a:p>
        </xdr:txBody>
      </xdr:sp>
    </xdr:grpSp>
    <xdr:clientData/>
  </xdr:twoCellAnchor>
  <xdr:twoCellAnchor>
    <xdr:from>
      <xdr:col>3</xdr:col>
      <xdr:colOff>650718</xdr:colOff>
      <xdr:row>9</xdr:row>
      <xdr:rowOff>183762</xdr:rowOff>
    </xdr:from>
    <xdr:to>
      <xdr:col>4</xdr:col>
      <xdr:colOff>1036555</xdr:colOff>
      <xdr:row>11</xdr:row>
      <xdr:rowOff>180093</xdr:rowOff>
    </xdr:to>
    <xdr:grpSp>
      <xdr:nvGrpSpPr>
        <xdr:cNvPr id="84" name="Grupo 83">
          <a:extLst>
            <a:ext uri="{FF2B5EF4-FFF2-40B4-BE49-F238E27FC236}">
              <a16:creationId xmlns:a16="http://schemas.microsoft.com/office/drawing/2014/main" id="{00000000-0008-0000-0800-000054000000}"/>
            </a:ext>
          </a:extLst>
        </xdr:cNvPr>
        <xdr:cNvGrpSpPr/>
      </xdr:nvGrpSpPr>
      <xdr:grpSpPr>
        <a:xfrm>
          <a:off x="5679918" y="1898262"/>
          <a:ext cx="1557412" cy="377331"/>
          <a:chOff x="10981" y="1525835"/>
          <a:chExt cx="921013" cy="377331"/>
        </a:xfrm>
        <a:solidFill>
          <a:schemeClr val="bg1">
            <a:lumMod val="85000"/>
          </a:schemeClr>
        </a:solidFill>
      </xdr:grpSpPr>
      <xdr:sp macro="" textlink="">
        <xdr:nvSpPr>
          <xdr:cNvPr id="85" name="Arredondar Retângulo no Mesmo Canto Lateral 84">
            <a:extLst>
              <a:ext uri="{FF2B5EF4-FFF2-40B4-BE49-F238E27FC236}">
                <a16:creationId xmlns:a16="http://schemas.microsoft.com/office/drawing/2014/main" id="{00000000-0008-0000-0800-000055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86" name="Retângulo 85">
            <a:hlinkClick xmlns:r="http://schemas.openxmlformats.org/officeDocument/2006/relationships" r:id="rId18"/>
            <a:extLst>
              <a:ext uri="{FF2B5EF4-FFF2-40B4-BE49-F238E27FC236}">
                <a16:creationId xmlns:a16="http://schemas.microsoft.com/office/drawing/2014/main" id="{00000000-0008-0000-0800-000056000000}"/>
              </a:ext>
            </a:extLst>
          </xdr:cNvPr>
          <xdr:cNvSpPr/>
        </xdr:nvSpPr>
        <xdr:spPr>
          <a:xfrm>
            <a:off x="74539" y="1583823"/>
            <a:ext cx="815044" cy="311496"/>
          </a:xfrm>
          <a:prstGeom prst="rect">
            <a:avLst/>
          </a:prstGeom>
          <a:grpFill/>
        </xdr:spPr>
        <xdr:txBody>
          <a:bodyPr wrap="squar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Embarcação</a:t>
            </a:r>
          </a:p>
        </xdr:txBody>
      </xdr:sp>
    </xdr:grpSp>
    <xdr:clientData/>
  </xdr:twoCellAnchor>
  <xdr:twoCellAnchor>
    <xdr:from>
      <xdr:col>8</xdr:col>
      <xdr:colOff>153857</xdr:colOff>
      <xdr:row>9</xdr:row>
      <xdr:rowOff>183762</xdr:rowOff>
    </xdr:from>
    <xdr:to>
      <xdr:col>9</xdr:col>
      <xdr:colOff>657226</xdr:colOff>
      <xdr:row>11</xdr:row>
      <xdr:rowOff>180093</xdr:rowOff>
    </xdr:to>
    <xdr:grpSp>
      <xdr:nvGrpSpPr>
        <xdr:cNvPr id="87" name="Grupo 86">
          <a:extLst>
            <a:ext uri="{FF2B5EF4-FFF2-40B4-BE49-F238E27FC236}">
              <a16:creationId xmlns:a16="http://schemas.microsoft.com/office/drawing/2014/main" id="{00000000-0008-0000-0800-000057000000}"/>
            </a:ext>
          </a:extLst>
        </xdr:cNvPr>
        <xdr:cNvGrpSpPr/>
      </xdr:nvGrpSpPr>
      <xdr:grpSpPr>
        <a:xfrm>
          <a:off x="10650407" y="1898262"/>
          <a:ext cx="1141544" cy="377331"/>
          <a:chOff x="10981" y="1525835"/>
          <a:chExt cx="921013" cy="377331"/>
        </a:xfrm>
        <a:solidFill>
          <a:schemeClr val="bg1">
            <a:lumMod val="85000"/>
          </a:schemeClr>
        </a:solidFill>
      </xdr:grpSpPr>
      <xdr:sp macro="" textlink="">
        <xdr:nvSpPr>
          <xdr:cNvPr id="88" name="Arredondar Retângulo no Mesmo Canto Lateral 87">
            <a:extLst>
              <a:ext uri="{FF2B5EF4-FFF2-40B4-BE49-F238E27FC236}">
                <a16:creationId xmlns:a16="http://schemas.microsoft.com/office/drawing/2014/main" id="{00000000-0008-0000-0800-000058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89" name="Retângulo 88">
            <a:hlinkClick xmlns:r="http://schemas.openxmlformats.org/officeDocument/2006/relationships" r:id="rId19"/>
            <a:extLst>
              <a:ext uri="{FF2B5EF4-FFF2-40B4-BE49-F238E27FC236}">
                <a16:creationId xmlns:a16="http://schemas.microsoft.com/office/drawing/2014/main" id="{00000000-0008-0000-0800-000059000000}"/>
              </a:ext>
            </a:extLst>
          </xdr:cNvPr>
          <xdr:cNvSpPr/>
        </xdr:nvSpPr>
        <xdr:spPr>
          <a:xfrm>
            <a:off x="32730" y="1583823"/>
            <a:ext cx="829900"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Motosserra</a:t>
            </a:r>
          </a:p>
        </xdr:txBody>
      </xdr:sp>
    </xdr:grpSp>
    <xdr:clientData/>
  </xdr:twoCellAnchor>
  <xdr:twoCellAnchor>
    <xdr:from>
      <xdr:col>6</xdr:col>
      <xdr:colOff>934907</xdr:colOff>
      <xdr:row>9</xdr:row>
      <xdr:rowOff>183762</xdr:rowOff>
    </xdr:from>
    <xdr:to>
      <xdr:col>8</xdr:col>
      <xdr:colOff>142877</xdr:colOff>
      <xdr:row>11</xdr:row>
      <xdr:rowOff>180093</xdr:rowOff>
    </xdr:to>
    <xdr:grpSp>
      <xdr:nvGrpSpPr>
        <xdr:cNvPr id="90" name="Grupo 89">
          <a:extLst>
            <a:ext uri="{FF2B5EF4-FFF2-40B4-BE49-F238E27FC236}">
              <a16:creationId xmlns:a16="http://schemas.microsoft.com/office/drawing/2014/main" id="{00000000-0008-0000-0800-00005A000000}"/>
            </a:ext>
          </a:extLst>
        </xdr:cNvPr>
        <xdr:cNvGrpSpPr/>
      </xdr:nvGrpSpPr>
      <xdr:grpSpPr>
        <a:xfrm>
          <a:off x="9469307" y="1898262"/>
          <a:ext cx="1170120" cy="377331"/>
          <a:chOff x="18539" y="1525835"/>
          <a:chExt cx="921013" cy="377331"/>
        </a:xfrm>
        <a:solidFill>
          <a:schemeClr val="accent6">
            <a:lumMod val="20000"/>
            <a:lumOff val="80000"/>
          </a:schemeClr>
        </a:solidFill>
      </xdr:grpSpPr>
      <xdr:sp macro="" textlink="">
        <xdr:nvSpPr>
          <xdr:cNvPr id="91" name="Arredondar Retângulo no Mesmo Canto Lateral 90">
            <a:extLst>
              <a:ext uri="{FF2B5EF4-FFF2-40B4-BE49-F238E27FC236}">
                <a16:creationId xmlns:a16="http://schemas.microsoft.com/office/drawing/2014/main" id="{00000000-0008-0000-0800-00005B000000}"/>
              </a:ext>
            </a:extLst>
          </xdr:cNvPr>
          <xdr:cNvSpPr/>
        </xdr:nvSpPr>
        <xdr:spPr>
          <a:xfrm rot="10800000">
            <a:off x="18539"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92" name="Retângulo 91">
            <a:extLst>
              <a:ext uri="{FF2B5EF4-FFF2-40B4-BE49-F238E27FC236}">
                <a16:creationId xmlns:a16="http://schemas.microsoft.com/office/drawing/2014/main" id="{00000000-0008-0000-0800-00005C000000}"/>
              </a:ext>
            </a:extLst>
          </xdr:cNvPr>
          <xdr:cNvSpPr/>
        </xdr:nvSpPr>
        <xdr:spPr>
          <a:xfrm>
            <a:off x="121736" y="1583823"/>
            <a:ext cx="651888"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a:t>
            </a:r>
            <a:r>
              <a:rPr lang="pt-BR" sz="1400" b="0" cap="none" spc="0" baseline="0">
                <a:ln w="0"/>
                <a:solidFill>
                  <a:schemeClr val="accent6">
                    <a:lumMod val="50000"/>
                  </a:schemeClr>
                </a:solidFill>
                <a:effectLst>
                  <a:outerShdw blurRad="38100" dist="19050" dir="2700000" algn="tl" rotWithShape="0">
                    <a:schemeClr val="dk1">
                      <a:alpha val="40000"/>
                    </a:schemeClr>
                  </a:outerShdw>
                </a:effectLst>
              </a:rPr>
              <a:t> </a:t>
            </a:r>
            <a:r>
              <a:rPr lang="pt-BR" sz="1400" b="0" cap="none" spc="0">
                <a:ln w="0"/>
                <a:solidFill>
                  <a:schemeClr val="accent6">
                    <a:lumMod val="50000"/>
                  </a:schemeClr>
                </a:solidFill>
                <a:effectLst>
                  <a:outerShdw blurRad="38100" dist="19050" dir="2700000" algn="tl" rotWithShape="0">
                    <a:schemeClr val="dk1">
                      <a:alpha val="40000"/>
                    </a:schemeClr>
                  </a:outerShdw>
                </a:effectLst>
              </a:rPr>
              <a:t>Diversos</a:t>
            </a:r>
          </a:p>
        </xdr:txBody>
      </xdr:sp>
    </xdr:grpSp>
    <xdr:clientData/>
  </xdr:twoCellAnchor>
  <xdr:twoCellAnchor>
    <xdr:from>
      <xdr:col>0</xdr:col>
      <xdr:colOff>1</xdr:colOff>
      <xdr:row>9</xdr:row>
      <xdr:rowOff>181927</xdr:rowOff>
    </xdr:from>
    <xdr:to>
      <xdr:col>1</xdr:col>
      <xdr:colOff>379545</xdr:colOff>
      <xdr:row>11</xdr:row>
      <xdr:rowOff>178258</xdr:rowOff>
    </xdr:to>
    <xdr:grpSp>
      <xdr:nvGrpSpPr>
        <xdr:cNvPr id="93" name="Grupo 92">
          <a:extLst>
            <a:ext uri="{FF2B5EF4-FFF2-40B4-BE49-F238E27FC236}">
              <a16:creationId xmlns:a16="http://schemas.microsoft.com/office/drawing/2014/main" id="{00000000-0008-0000-0800-00005D000000}"/>
            </a:ext>
          </a:extLst>
        </xdr:cNvPr>
        <xdr:cNvGrpSpPr/>
      </xdr:nvGrpSpPr>
      <xdr:grpSpPr>
        <a:xfrm>
          <a:off x="1" y="1896427"/>
          <a:ext cx="1112969" cy="377331"/>
          <a:chOff x="10981" y="1525835"/>
          <a:chExt cx="921013" cy="377331"/>
        </a:xfrm>
        <a:solidFill>
          <a:schemeClr val="bg1">
            <a:lumMod val="85000"/>
          </a:schemeClr>
        </a:solidFill>
      </xdr:grpSpPr>
      <xdr:sp macro="" textlink="">
        <xdr:nvSpPr>
          <xdr:cNvPr id="94" name="Arredondar Retângulo no Mesmo Canto Lateral 93">
            <a:extLst>
              <a:ext uri="{FF2B5EF4-FFF2-40B4-BE49-F238E27FC236}">
                <a16:creationId xmlns:a16="http://schemas.microsoft.com/office/drawing/2014/main" id="{00000000-0008-0000-0800-00005E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95" name="Retângulo 94">
            <a:hlinkClick xmlns:r="http://schemas.openxmlformats.org/officeDocument/2006/relationships" r:id="rId20"/>
            <a:extLst>
              <a:ext uri="{FF2B5EF4-FFF2-40B4-BE49-F238E27FC236}">
                <a16:creationId xmlns:a16="http://schemas.microsoft.com/office/drawing/2014/main" id="{00000000-0008-0000-0800-00005F000000}"/>
              </a:ext>
            </a:extLst>
          </xdr:cNvPr>
          <xdr:cNvSpPr/>
        </xdr:nvSpPr>
        <xdr:spPr>
          <a:xfrm>
            <a:off x="208826" y="1583823"/>
            <a:ext cx="477710"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Início</a:t>
            </a:r>
          </a:p>
        </xdr:txBody>
      </xdr:sp>
    </xdr:grpSp>
    <xdr:clientData/>
  </xdr:twoCellAnchor>
  <xdr:twoCellAnchor editAs="oneCell">
    <xdr:from>
      <xdr:col>1</xdr:col>
      <xdr:colOff>390526</xdr:colOff>
      <xdr:row>9</xdr:row>
      <xdr:rowOff>181927</xdr:rowOff>
    </xdr:from>
    <xdr:to>
      <xdr:col>2</xdr:col>
      <xdr:colOff>372716</xdr:colOff>
      <xdr:row>12</xdr:row>
      <xdr:rowOff>67667</xdr:rowOff>
    </xdr:to>
    <xdr:pic>
      <xdr:nvPicPr>
        <xdr:cNvPr id="96" name="Imagem 95">
          <a:hlinkClick xmlns:r="http://schemas.openxmlformats.org/officeDocument/2006/relationships" r:id="rId21"/>
          <a:extLst>
            <a:ext uri="{FF2B5EF4-FFF2-40B4-BE49-F238E27FC236}">
              <a16:creationId xmlns:a16="http://schemas.microsoft.com/office/drawing/2014/main" id="{00000000-0008-0000-0800-000060000000}"/>
            </a:ext>
          </a:extLst>
        </xdr:cNvPr>
        <xdr:cNvPicPr>
          <a:picLocks noChangeAspect="1"/>
        </xdr:cNvPicPr>
      </xdr:nvPicPr>
      <xdr:blipFill>
        <a:blip xmlns:r="http://schemas.openxmlformats.org/officeDocument/2006/relationships" r:embed="rId22"/>
        <a:stretch>
          <a:fillRect/>
        </a:stretch>
      </xdr:blipFill>
      <xdr:spPr>
        <a:xfrm>
          <a:off x="1123951" y="1896427"/>
          <a:ext cx="1115665" cy="457240"/>
        </a:xfrm>
        <a:prstGeom prst="rect">
          <a:avLst/>
        </a:prstGeom>
      </xdr:spPr>
    </xdr:pic>
    <xdr:clientData/>
  </xdr:twoCellAnchor>
  <xdr:twoCellAnchor editAs="oneCell">
    <xdr:from>
      <xdr:col>0</xdr:col>
      <xdr:colOff>152402</xdr:colOff>
      <xdr:row>6</xdr:row>
      <xdr:rowOff>10478</xdr:rowOff>
    </xdr:from>
    <xdr:to>
      <xdr:col>1</xdr:col>
      <xdr:colOff>238127</xdr:colOff>
      <xdr:row>10</xdr:row>
      <xdr:rowOff>67628</xdr:rowOff>
    </xdr:to>
    <xdr:pic>
      <xdr:nvPicPr>
        <xdr:cNvPr id="97" name="Imagem 96">
          <a:extLst>
            <a:ext uri="{FF2B5EF4-FFF2-40B4-BE49-F238E27FC236}">
              <a16:creationId xmlns:a16="http://schemas.microsoft.com/office/drawing/2014/main" id="{00000000-0008-0000-0800-000061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52402" y="1153478"/>
          <a:ext cx="819150" cy="819150"/>
        </a:xfrm>
        <a:prstGeom prst="ellipse">
          <a:avLst/>
        </a:prstGeom>
        <a:ln>
          <a:noFill/>
        </a:ln>
        <a:effectLst>
          <a:softEdge rad="112500"/>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16</xdr:col>
      <xdr:colOff>295276</xdr:colOff>
      <xdr:row>9</xdr:row>
      <xdr:rowOff>181927</xdr:rowOff>
    </xdr:to>
    <xdr:sp macro="" textlink="">
      <xdr:nvSpPr>
        <xdr:cNvPr id="90" name="Retângulo 89">
          <a:extLst>
            <a:ext uri="{FF2B5EF4-FFF2-40B4-BE49-F238E27FC236}">
              <a16:creationId xmlns:a16="http://schemas.microsoft.com/office/drawing/2014/main" id="{00000000-0008-0000-0900-00005A000000}"/>
            </a:ext>
          </a:extLst>
        </xdr:cNvPr>
        <xdr:cNvSpPr/>
      </xdr:nvSpPr>
      <xdr:spPr>
        <a:xfrm>
          <a:off x="1" y="0"/>
          <a:ext cx="14258925" cy="1896427"/>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clientData/>
  </xdr:twoCellAnchor>
  <xdr:twoCellAnchor>
    <xdr:from>
      <xdr:col>5</xdr:col>
      <xdr:colOff>733426</xdr:colOff>
      <xdr:row>9</xdr:row>
      <xdr:rowOff>183762</xdr:rowOff>
    </xdr:from>
    <xdr:to>
      <xdr:col>6</xdr:col>
      <xdr:colOff>770070</xdr:colOff>
      <xdr:row>11</xdr:row>
      <xdr:rowOff>180093</xdr:rowOff>
    </xdr:to>
    <xdr:grpSp>
      <xdr:nvGrpSpPr>
        <xdr:cNvPr id="91" name="Grupo 90">
          <a:extLst>
            <a:ext uri="{FF2B5EF4-FFF2-40B4-BE49-F238E27FC236}">
              <a16:creationId xmlns:a16="http://schemas.microsoft.com/office/drawing/2014/main" id="{00000000-0008-0000-0900-00005B000000}"/>
            </a:ext>
          </a:extLst>
        </xdr:cNvPr>
        <xdr:cNvGrpSpPr/>
      </xdr:nvGrpSpPr>
      <xdr:grpSpPr>
        <a:xfrm>
          <a:off x="2247901" y="1898262"/>
          <a:ext cx="1151069" cy="377331"/>
          <a:chOff x="10981" y="1525835"/>
          <a:chExt cx="921013" cy="377331"/>
        </a:xfrm>
        <a:solidFill>
          <a:schemeClr val="bg1">
            <a:lumMod val="85000"/>
          </a:schemeClr>
        </a:solidFill>
      </xdr:grpSpPr>
      <xdr:sp macro="" textlink="">
        <xdr:nvSpPr>
          <xdr:cNvPr id="92" name="Arredondar Retângulo no Mesmo Canto Lateral 91">
            <a:extLst>
              <a:ext uri="{FF2B5EF4-FFF2-40B4-BE49-F238E27FC236}">
                <a16:creationId xmlns:a16="http://schemas.microsoft.com/office/drawing/2014/main" id="{00000000-0008-0000-0900-00005C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93" name="Retângulo 92">
            <a:hlinkClick xmlns:r="http://schemas.openxmlformats.org/officeDocument/2006/relationships" r:id="rId1"/>
            <a:extLst>
              <a:ext uri="{FF2B5EF4-FFF2-40B4-BE49-F238E27FC236}">
                <a16:creationId xmlns:a16="http://schemas.microsoft.com/office/drawing/2014/main" id="{00000000-0008-0000-0900-00005D000000}"/>
              </a:ext>
            </a:extLst>
          </xdr:cNvPr>
          <xdr:cNvSpPr/>
        </xdr:nvSpPr>
        <xdr:spPr>
          <a:xfrm>
            <a:off x="183533" y="1583823"/>
            <a:ext cx="528286"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Caça</a:t>
            </a:r>
          </a:p>
        </xdr:txBody>
      </xdr:sp>
    </xdr:grpSp>
    <xdr:clientData/>
  </xdr:twoCellAnchor>
  <xdr:twoCellAnchor>
    <xdr:from>
      <xdr:col>6</xdr:col>
      <xdr:colOff>781052</xdr:colOff>
      <xdr:row>9</xdr:row>
      <xdr:rowOff>183762</xdr:rowOff>
    </xdr:from>
    <xdr:to>
      <xdr:col>7</xdr:col>
      <xdr:colOff>798646</xdr:colOff>
      <xdr:row>11</xdr:row>
      <xdr:rowOff>180093</xdr:rowOff>
    </xdr:to>
    <xdr:grpSp>
      <xdr:nvGrpSpPr>
        <xdr:cNvPr id="94" name="Grupo 93">
          <a:extLst>
            <a:ext uri="{FF2B5EF4-FFF2-40B4-BE49-F238E27FC236}">
              <a16:creationId xmlns:a16="http://schemas.microsoft.com/office/drawing/2014/main" id="{00000000-0008-0000-0900-00005E000000}"/>
            </a:ext>
          </a:extLst>
        </xdr:cNvPr>
        <xdr:cNvGrpSpPr/>
      </xdr:nvGrpSpPr>
      <xdr:grpSpPr>
        <a:xfrm>
          <a:off x="3409952" y="1898262"/>
          <a:ext cx="1122494" cy="377331"/>
          <a:chOff x="10981" y="1525835"/>
          <a:chExt cx="921013" cy="377331"/>
        </a:xfrm>
        <a:solidFill>
          <a:schemeClr val="bg1">
            <a:lumMod val="85000"/>
          </a:schemeClr>
        </a:solidFill>
      </xdr:grpSpPr>
      <xdr:sp macro="" textlink="">
        <xdr:nvSpPr>
          <xdr:cNvPr id="95" name="Arredondar Retângulo no Mesmo Canto Lateral 94">
            <a:extLst>
              <a:ext uri="{FF2B5EF4-FFF2-40B4-BE49-F238E27FC236}">
                <a16:creationId xmlns:a16="http://schemas.microsoft.com/office/drawing/2014/main" id="{00000000-0008-0000-0900-00005F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96" name="Retângulo 95">
            <a:hlinkClick xmlns:r="http://schemas.openxmlformats.org/officeDocument/2006/relationships" r:id="rId2"/>
            <a:extLst>
              <a:ext uri="{FF2B5EF4-FFF2-40B4-BE49-F238E27FC236}">
                <a16:creationId xmlns:a16="http://schemas.microsoft.com/office/drawing/2014/main" id="{00000000-0008-0000-0900-000060000000}"/>
              </a:ext>
            </a:extLst>
          </xdr:cNvPr>
          <xdr:cNvSpPr/>
        </xdr:nvSpPr>
        <xdr:spPr>
          <a:xfrm>
            <a:off x="102292" y="1583823"/>
            <a:ext cx="690767"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Carvão</a:t>
            </a:r>
          </a:p>
        </xdr:txBody>
      </xdr:sp>
    </xdr:grpSp>
    <xdr:clientData/>
  </xdr:twoCellAnchor>
  <xdr:twoCellAnchor>
    <xdr:from>
      <xdr:col>10</xdr:col>
      <xdr:colOff>269682</xdr:colOff>
      <xdr:row>9</xdr:row>
      <xdr:rowOff>183762</xdr:rowOff>
    </xdr:from>
    <xdr:to>
      <xdr:col>11</xdr:col>
      <xdr:colOff>209550</xdr:colOff>
      <xdr:row>11</xdr:row>
      <xdr:rowOff>180093</xdr:rowOff>
    </xdr:to>
    <xdr:grpSp>
      <xdr:nvGrpSpPr>
        <xdr:cNvPr id="97" name="Grupo 96">
          <a:extLst>
            <a:ext uri="{FF2B5EF4-FFF2-40B4-BE49-F238E27FC236}">
              <a16:creationId xmlns:a16="http://schemas.microsoft.com/office/drawing/2014/main" id="{00000000-0008-0000-0900-000061000000}"/>
            </a:ext>
          </a:extLst>
        </xdr:cNvPr>
        <xdr:cNvGrpSpPr/>
      </xdr:nvGrpSpPr>
      <xdr:grpSpPr>
        <a:xfrm>
          <a:off x="7251507" y="1898262"/>
          <a:ext cx="1035243" cy="377331"/>
          <a:chOff x="10981" y="1525835"/>
          <a:chExt cx="921013" cy="377331"/>
        </a:xfrm>
        <a:solidFill>
          <a:schemeClr val="bg1">
            <a:lumMod val="85000"/>
          </a:schemeClr>
        </a:solidFill>
      </xdr:grpSpPr>
      <xdr:sp macro="" textlink="">
        <xdr:nvSpPr>
          <xdr:cNvPr id="98" name="Arredondar Retângulo no Mesmo Canto Lateral 97">
            <a:extLst>
              <a:ext uri="{FF2B5EF4-FFF2-40B4-BE49-F238E27FC236}">
                <a16:creationId xmlns:a16="http://schemas.microsoft.com/office/drawing/2014/main" id="{00000000-0008-0000-0900-000062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99" name="Retângulo 98">
            <a:extLst>
              <a:ext uri="{FF2B5EF4-FFF2-40B4-BE49-F238E27FC236}">
                <a16:creationId xmlns:a16="http://schemas.microsoft.com/office/drawing/2014/main" id="{00000000-0008-0000-0900-000063000000}"/>
              </a:ext>
            </a:extLst>
          </xdr:cNvPr>
          <xdr:cNvSpPr/>
        </xdr:nvSpPr>
        <xdr:spPr>
          <a:xfrm>
            <a:off x="135637" y="1583823"/>
            <a:ext cx="624082"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Lenha</a:t>
            </a:r>
          </a:p>
        </xdr:txBody>
      </xdr:sp>
    </xdr:grpSp>
    <xdr:clientData/>
  </xdr:twoCellAnchor>
  <xdr:twoCellAnchor>
    <xdr:from>
      <xdr:col>11</xdr:col>
      <xdr:colOff>220532</xdr:colOff>
      <xdr:row>9</xdr:row>
      <xdr:rowOff>183762</xdr:rowOff>
    </xdr:from>
    <xdr:to>
      <xdr:col>12</xdr:col>
      <xdr:colOff>285751</xdr:colOff>
      <xdr:row>11</xdr:row>
      <xdr:rowOff>180093</xdr:rowOff>
    </xdr:to>
    <xdr:grpSp>
      <xdr:nvGrpSpPr>
        <xdr:cNvPr id="100" name="Grupo 99">
          <a:extLst>
            <a:ext uri="{FF2B5EF4-FFF2-40B4-BE49-F238E27FC236}">
              <a16:creationId xmlns:a16="http://schemas.microsoft.com/office/drawing/2014/main" id="{00000000-0008-0000-0900-000064000000}"/>
            </a:ext>
          </a:extLst>
        </xdr:cNvPr>
        <xdr:cNvGrpSpPr/>
      </xdr:nvGrpSpPr>
      <xdr:grpSpPr>
        <a:xfrm>
          <a:off x="8297732" y="1898262"/>
          <a:ext cx="1160594" cy="377331"/>
          <a:chOff x="10981" y="1525835"/>
          <a:chExt cx="921013" cy="377331"/>
        </a:xfrm>
        <a:solidFill>
          <a:schemeClr val="bg1">
            <a:lumMod val="85000"/>
          </a:schemeClr>
        </a:solidFill>
      </xdr:grpSpPr>
      <xdr:sp macro="" textlink="">
        <xdr:nvSpPr>
          <xdr:cNvPr id="101" name="Arredondar Retângulo no Mesmo Canto Lateral 100">
            <a:extLst>
              <a:ext uri="{FF2B5EF4-FFF2-40B4-BE49-F238E27FC236}">
                <a16:creationId xmlns:a16="http://schemas.microsoft.com/office/drawing/2014/main" id="{00000000-0008-0000-0900-000065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02" name="Retângulo 101">
            <a:hlinkClick xmlns:r="http://schemas.openxmlformats.org/officeDocument/2006/relationships" r:id="rId3"/>
            <a:extLst>
              <a:ext uri="{FF2B5EF4-FFF2-40B4-BE49-F238E27FC236}">
                <a16:creationId xmlns:a16="http://schemas.microsoft.com/office/drawing/2014/main" id="{00000000-0008-0000-0900-000066000000}"/>
              </a:ext>
            </a:extLst>
          </xdr:cNvPr>
          <xdr:cNvSpPr/>
        </xdr:nvSpPr>
        <xdr:spPr>
          <a:xfrm>
            <a:off x="30512" y="1583823"/>
            <a:ext cx="834332"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Maquina</a:t>
            </a:r>
          </a:p>
        </xdr:txBody>
      </xdr:sp>
    </xdr:grpSp>
    <xdr:clientData/>
  </xdr:twoCellAnchor>
  <xdr:twoCellAnchor>
    <xdr:from>
      <xdr:col>14</xdr:col>
      <xdr:colOff>163382</xdr:colOff>
      <xdr:row>9</xdr:row>
      <xdr:rowOff>183762</xdr:rowOff>
    </xdr:from>
    <xdr:to>
      <xdr:col>15</xdr:col>
      <xdr:colOff>247651</xdr:colOff>
      <xdr:row>11</xdr:row>
      <xdr:rowOff>180093</xdr:rowOff>
    </xdr:to>
    <xdr:grpSp>
      <xdr:nvGrpSpPr>
        <xdr:cNvPr id="103" name="Grupo 102">
          <a:extLst>
            <a:ext uri="{FF2B5EF4-FFF2-40B4-BE49-F238E27FC236}">
              <a16:creationId xmlns:a16="http://schemas.microsoft.com/office/drawing/2014/main" id="{00000000-0008-0000-0900-000067000000}"/>
            </a:ext>
          </a:extLst>
        </xdr:cNvPr>
        <xdr:cNvGrpSpPr/>
      </xdr:nvGrpSpPr>
      <xdr:grpSpPr>
        <a:xfrm>
          <a:off x="11802932" y="1898262"/>
          <a:ext cx="1151069" cy="377331"/>
          <a:chOff x="10981" y="1525835"/>
          <a:chExt cx="921013" cy="377331"/>
        </a:xfrm>
        <a:solidFill>
          <a:schemeClr val="bg1">
            <a:lumMod val="85000"/>
          </a:schemeClr>
        </a:solidFill>
      </xdr:grpSpPr>
      <xdr:sp macro="" textlink="">
        <xdr:nvSpPr>
          <xdr:cNvPr id="104" name="Arredondar Retângulo no Mesmo Canto Lateral 103">
            <a:extLst>
              <a:ext uri="{FF2B5EF4-FFF2-40B4-BE49-F238E27FC236}">
                <a16:creationId xmlns:a16="http://schemas.microsoft.com/office/drawing/2014/main" id="{00000000-0008-0000-0900-000068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05" name="Retângulo 104">
            <a:hlinkClick xmlns:r="http://schemas.openxmlformats.org/officeDocument/2006/relationships" r:id="rId4"/>
            <a:extLst>
              <a:ext uri="{FF2B5EF4-FFF2-40B4-BE49-F238E27FC236}">
                <a16:creationId xmlns:a16="http://schemas.microsoft.com/office/drawing/2014/main" id="{00000000-0008-0000-0900-000069000000}"/>
              </a:ext>
            </a:extLst>
          </xdr:cNvPr>
          <xdr:cNvSpPr/>
        </xdr:nvSpPr>
        <xdr:spPr>
          <a:xfrm>
            <a:off x="138748" y="1583823"/>
            <a:ext cx="598818"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Pesca</a:t>
            </a:r>
          </a:p>
        </xdr:txBody>
      </xdr:sp>
    </xdr:grpSp>
    <xdr:clientData/>
  </xdr:twoCellAnchor>
  <xdr:twoCellAnchor editAs="oneCell">
    <xdr:from>
      <xdr:col>14</xdr:col>
      <xdr:colOff>285751</xdr:colOff>
      <xdr:row>6</xdr:row>
      <xdr:rowOff>77153</xdr:rowOff>
    </xdr:from>
    <xdr:to>
      <xdr:col>15</xdr:col>
      <xdr:colOff>104776</xdr:colOff>
      <xdr:row>10</xdr:row>
      <xdr:rowOff>104446</xdr:rowOff>
    </xdr:to>
    <xdr:pic>
      <xdr:nvPicPr>
        <xdr:cNvPr id="106" name="Imagem 105">
          <a:extLst>
            <a:ext uri="{FF2B5EF4-FFF2-40B4-BE49-F238E27FC236}">
              <a16:creationId xmlns:a16="http://schemas.microsoft.com/office/drawing/2014/main" id="{00000000-0008-0000-0900-00006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25301" y="1220153"/>
          <a:ext cx="885825" cy="789293"/>
        </a:xfrm>
        <a:prstGeom prst="ellipse">
          <a:avLst/>
        </a:prstGeom>
        <a:ln>
          <a:noFill/>
        </a:ln>
        <a:effectLst>
          <a:softEdge rad="112500"/>
        </a:effectLst>
      </xdr:spPr>
    </xdr:pic>
    <xdr:clientData/>
  </xdr:twoCellAnchor>
  <xdr:twoCellAnchor editAs="oneCell">
    <xdr:from>
      <xdr:col>13</xdr:col>
      <xdr:colOff>314327</xdr:colOff>
      <xdr:row>6</xdr:row>
      <xdr:rowOff>96202</xdr:rowOff>
    </xdr:from>
    <xdr:to>
      <xdr:col>14</xdr:col>
      <xdr:colOff>152401</xdr:colOff>
      <xdr:row>10</xdr:row>
      <xdr:rowOff>153542</xdr:rowOff>
    </xdr:to>
    <xdr:pic>
      <xdr:nvPicPr>
        <xdr:cNvPr id="107" name="Imagem 106">
          <a:extLst>
            <a:ext uri="{FF2B5EF4-FFF2-40B4-BE49-F238E27FC236}">
              <a16:creationId xmlns:a16="http://schemas.microsoft.com/office/drawing/2014/main" id="{00000000-0008-0000-0900-00006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96577" y="1239202"/>
          <a:ext cx="1095374" cy="819340"/>
        </a:xfrm>
        <a:prstGeom prst="ellipse">
          <a:avLst/>
        </a:prstGeom>
        <a:ln>
          <a:noFill/>
        </a:ln>
        <a:effectLst>
          <a:softEdge rad="112500"/>
        </a:effectLst>
      </xdr:spPr>
    </xdr:pic>
    <xdr:clientData/>
  </xdr:twoCellAnchor>
  <xdr:twoCellAnchor editAs="oneCell">
    <xdr:from>
      <xdr:col>5</xdr:col>
      <xdr:colOff>876301</xdr:colOff>
      <xdr:row>6</xdr:row>
      <xdr:rowOff>115252</xdr:rowOff>
    </xdr:from>
    <xdr:to>
      <xdr:col>6</xdr:col>
      <xdr:colOff>561976</xdr:colOff>
      <xdr:row>10</xdr:row>
      <xdr:rowOff>95828</xdr:rowOff>
    </xdr:to>
    <xdr:pic>
      <xdr:nvPicPr>
        <xdr:cNvPr id="108" name="Imagem 107">
          <a:extLst>
            <a:ext uri="{FF2B5EF4-FFF2-40B4-BE49-F238E27FC236}">
              <a16:creationId xmlns:a16="http://schemas.microsoft.com/office/drawing/2014/main" id="{00000000-0008-0000-0900-00006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390776" y="1258252"/>
          <a:ext cx="800100" cy="742576"/>
        </a:xfrm>
        <a:prstGeom prst="rect">
          <a:avLst/>
        </a:prstGeom>
        <a:ln>
          <a:noFill/>
        </a:ln>
        <a:effectLst>
          <a:softEdge rad="112500"/>
        </a:effectLst>
      </xdr:spPr>
    </xdr:pic>
    <xdr:clientData/>
  </xdr:twoCellAnchor>
  <xdr:twoCellAnchor editAs="oneCell">
    <xdr:from>
      <xdr:col>11</xdr:col>
      <xdr:colOff>352426</xdr:colOff>
      <xdr:row>6</xdr:row>
      <xdr:rowOff>162878</xdr:rowOff>
    </xdr:from>
    <xdr:to>
      <xdr:col>12</xdr:col>
      <xdr:colOff>171451</xdr:colOff>
      <xdr:row>10</xdr:row>
      <xdr:rowOff>101918</xdr:rowOff>
    </xdr:to>
    <xdr:pic>
      <xdr:nvPicPr>
        <xdr:cNvPr id="109" name="Imagem 108">
          <a:extLst>
            <a:ext uri="{FF2B5EF4-FFF2-40B4-BE49-F238E27FC236}">
              <a16:creationId xmlns:a16="http://schemas.microsoft.com/office/drawing/2014/main" id="{00000000-0008-0000-0900-00006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429626" y="1305878"/>
          <a:ext cx="914400" cy="701040"/>
        </a:xfrm>
        <a:prstGeom prst="rect">
          <a:avLst/>
        </a:prstGeom>
        <a:ln>
          <a:noFill/>
        </a:ln>
        <a:effectLst>
          <a:softEdge rad="112500"/>
        </a:effectLst>
      </xdr:spPr>
    </xdr:pic>
    <xdr:clientData/>
  </xdr:twoCellAnchor>
  <xdr:twoCellAnchor editAs="oneCell">
    <xdr:from>
      <xdr:col>8</xdr:col>
      <xdr:colOff>1076325</xdr:colOff>
      <xdr:row>6</xdr:row>
      <xdr:rowOff>124777</xdr:rowOff>
    </xdr:from>
    <xdr:to>
      <xdr:col>10</xdr:col>
      <xdr:colOff>63542</xdr:colOff>
      <xdr:row>10</xdr:row>
      <xdr:rowOff>67626</xdr:rowOff>
    </xdr:to>
    <xdr:pic>
      <xdr:nvPicPr>
        <xdr:cNvPr id="110" name="Imagem 109">
          <a:extLst>
            <a:ext uri="{FF2B5EF4-FFF2-40B4-BE49-F238E27FC236}">
              <a16:creationId xmlns:a16="http://schemas.microsoft.com/office/drawing/2014/main" id="{00000000-0008-0000-0900-00006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867400" y="1267777"/>
          <a:ext cx="1177967" cy="704849"/>
        </a:xfrm>
        <a:prstGeom prst="ellipse">
          <a:avLst/>
        </a:prstGeom>
        <a:ln>
          <a:noFill/>
        </a:ln>
        <a:effectLst>
          <a:softEdge rad="112500"/>
        </a:effectLst>
      </xdr:spPr>
    </xdr:pic>
    <xdr:clientData/>
  </xdr:twoCellAnchor>
  <xdr:twoCellAnchor editAs="oneCell">
    <xdr:from>
      <xdr:col>4</xdr:col>
      <xdr:colOff>600076</xdr:colOff>
      <xdr:row>6</xdr:row>
      <xdr:rowOff>20002</xdr:rowOff>
    </xdr:from>
    <xdr:to>
      <xdr:col>5</xdr:col>
      <xdr:colOff>466726</xdr:colOff>
      <xdr:row>10</xdr:row>
      <xdr:rowOff>84378</xdr:rowOff>
    </xdr:to>
    <xdr:pic>
      <xdr:nvPicPr>
        <xdr:cNvPr id="111" name="Imagem 110">
          <a:extLst>
            <a:ext uri="{FF2B5EF4-FFF2-40B4-BE49-F238E27FC236}">
              <a16:creationId xmlns:a16="http://schemas.microsoft.com/office/drawing/2014/main" id="{00000000-0008-0000-0900-00006F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33501" y="1163002"/>
          <a:ext cx="647700" cy="826376"/>
        </a:xfrm>
        <a:prstGeom prst="rect">
          <a:avLst/>
        </a:prstGeom>
        <a:ln>
          <a:noFill/>
        </a:ln>
        <a:effectLst>
          <a:softEdge rad="112500"/>
        </a:effectLst>
      </xdr:spPr>
    </xdr:pic>
    <xdr:clientData/>
  </xdr:twoCellAnchor>
  <xdr:twoCellAnchor editAs="oneCell">
    <xdr:from>
      <xdr:col>6</xdr:col>
      <xdr:colOff>781051</xdr:colOff>
      <xdr:row>6</xdr:row>
      <xdr:rowOff>115253</xdr:rowOff>
    </xdr:from>
    <xdr:to>
      <xdr:col>7</xdr:col>
      <xdr:colOff>723900</xdr:colOff>
      <xdr:row>10</xdr:row>
      <xdr:rowOff>123865</xdr:rowOff>
    </xdr:to>
    <xdr:pic>
      <xdr:nvPicPr>
        <xdr:cNvPr id="112" name="Imagem 111">
          <a:extLst>
            <a:ext uri="{FF2B5EF4-FFF2-40B4-BE49-F238E27FC236}">
              <a16:creationId xmlns:a16="http://schemas.microsoft.com/office/drawing/2014/main" id="{00000000-0008-0000-0900-00007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09951" y="1258253"/>
          <a:ext cx="1047749" cy="770612"/>
        </a:xfrm>
        <a:prstGeom prst="rect">
          <a:avLst/>
        </a:prstGeom>
        <a:ln>
          <a:noFill/>
        </a:ln>
        <a:effectLst>
          <a:softEdge rad="112500"/>
        </a:effectLst>
      </xdr:spPr>
    </xdr:pic>
    <xdr:clientData/>
  </xdr:twoCellAnchor>
  <xdr:twoCellAnchor editAs="oneCell">
    <xdr:from>
      <xdr:col>10</xdr:col>
      <xdr:colOff>400051</xdr:colOff>
      <xdr:row>6</xdr:row>
      <xdr:rowOff>143827</xdr:rowOff>
    </xdr:from>
    <xdr:to>
      <xdr:col>11</xdr:col>
      <xdr:colOff>95251</xdr:colOff>
      <xdr:row>10</xdr:row>
      <xdr:rowOff>64245</xdr:rowOff>
    </xdr:to>
    <xdr:pic>
      <xdr:nvPicPr>
        <xdr:cNvPr id="113" name="Imagem 112">
          <a:extLst>
            <a:ext uri="{FF2B5EF4-FFF2-40B4-BE49-F238E27FC236}">
              <a16:creationId xmlns:a16="http://schemas.microsoft.com/office/drawing/2014/main" id="{00000000-0008-0000-0900-00007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381876" y="1286827"/>
          <a:ext cx="790575" cy="682418"/>
        </a:xfrm>
        <a:prstGeom prst="rect">
          <a:avLst/>
        </a:prstGeom>
        <a:ln>
          <a:noFill/>
        </a:ln>
        <a:effectLst>
          <a:softEdge rad="112500"/>
        </a:effectLst>
      </xdr:spPr>
    </xdr:pic>
    <xdr:clientData/>
  </xdr:twoCellAnchor>
  <xdr:twoCellAnchor editAs="oneCell">
    <xdr:from>
      <xdr:col>7</xdr:col>
      <xdr:colOff>1047751</xdr:colOff>
      <xdr:row>6</xdr:row>
      <xdr:rowOff>105728</xdr:rowOff>
    </xdr:from>
    <xdr:to>
      <xdr:col>8</xdr:col>
      <xdr:colOff>771526</xdr:colOff>
      <xdr:row>11</xdr:row>
      <xdr:rowOff>4396</xdr:rowOff>
    </xdr:to>
    <xdr:pic>
      <xdr:nvPicPr>
        <xdr:cNvPr id="114" name="Imagem 113">
          <a:extLst>
            <a:ext uri="{FF2B5EF4-FFF2-40B4-BE49-F238E27FC236}">
              <a16:creationId xmlns:a16="http://schemas.microsoft.com/office/drawing/2014/main" id="{00000000-0008-0000-0900-00007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781551" y="1248728"/>
          <a:ext cx="781050" cy="851168"/>
        </a:xfrm>
        <a:prstGeom prst="rect">
          <a:avLst/>
        </a:prstGeom>
        <a:ln>
          <a:noFill/>
        </a:ln>
        <a:effectLst>
          <a:softEdge rad="112500"/>
        </a:effectLst>
      </xdr:spPr>
    </xdr:pic>
    <xdr:clientData/>
  </xdr:twoCellAnchor>
  <xdr:twoCellAnchor editAs="oneCell">
    <xdr:from>
      <xdr:col>12</xdr:col>
      <xdr:colOff>457201</xdr:colOff>
      <xdr:row>6</xdr:row>
      <xdr:rowOff>115253</xdr:rowOff>
    </xdr:from>
    <xdr:to>
      <xdr:col>13</xdr:col>
      <xdr:colOff>47626</xdr:colOff>
      <xdr:row>10</xdr:row>
      <xdr:rowOff>90535</xdr:rowOff>
    </xdr:to>
    <xdr:pic>
      <xdr:nvPicPr>
        <xdr:cNvPr id="115" name="Imagem 114">
          <a:extLst>
            <a:ext uri="{FF2B5EF4-FFF2-40B4-BE49-F238E27FC236}">
              <a16:creationId xmlns:a16="http://schemas.microsoft.com/office/drawing/2014/main" id="{00000000-0008-0000-0900-00007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629776" y="1258253"/>
          <a:ext cx="800100" cy="737282"/>
        </a:xfrm>
        <a:prstGeom prst="rect">
          <a:avLst/>
        </a:prstGeom>
        <a:ln>
          <a:noFill/>
        </a:ln>
        <a:effectLst>
          <a:softEdge rad="112500"/>
        </a:effectLst>
      </xdr:spPr>
    </xdr:pic>
    <xdr:clientData/>
  </xdr:twoCellAnchor>
  <xdr:twoCellAnchor editAs="oneCell">
    <xdr:from>
      <xdr:col>0</xdr:col>
      <xdr:colOff>0</xdr:colOff>
      <xdr:row>0</xdr:row>
      <xdr:rowOff>951</xdr:rowOff>
    </xdr:from>
    <xdr:to>
      <xdr:col>15</xdr:col>
      <xdr:colOff>1228726</xdr:colOff>
      <xdr:row>5</xdr:row>
      <xdr:rowOff>172402</xdr:rowOff>
    </xdr:to>
    <xdr:pic>
      <xdr:nvPicPr>
        <xdr:cNvPr id="116" name="Imagem 115">
          <a:extLst>
            <a:ext uri="{FF2B5EF4-FFF2-40B4-BE49-F238E27FC236}">
              <a16:creationId xmlns:a16="http://schemas.microsoft.com/office/drawing/2014/main" id="{00000000-0008-0000-0900-00007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951"/>
          <a:ext cx="13935076" cy="1123951"/>
        </a:xfrm>
        <a:prstGeom prst="rect">
          <a:avLst/>
        </a:prstGeom>
      </xdr:spPr>
    </xdr:pic>
    <xdr:clientData/>
  </xdr:twoCellAnchor>
  <xdr:twoCellAnchor>
    <xdr:from>
      <xdr:col>15</xdr:col>
      <xdr:colOff>258632</xdr:colOff>
      <xdr:row>9</xdr:row>
      <xdr:rowOff>183762</xdr:rowOff>
    </xdr:from>
    <xdr:to>
      <xdr:col>16</xdr:col>
      <xdr:colOff>114301</xdr:colOff>
      <xdr:row>11</xdr:row>
      <xdr:rowOff>180093</xdr:rowOff>
    </xdr:to>
    <xdr:grpSp>
      <xdr:nvGrpSpPr>
        <xdr:cNvPr id="117" name="Grupo 116">
          <a:extLst>
            <a:ext uri="{FF2B5EF4-FFF2-40B4-BE49-F238E27FC236}">
              <a16:creationId xmlns:a16="http://schemas.microsoft.com/office/drawing/2014/main" id="{00000000-0008-0000-0900-000075000000}"/>
            </a:ext>
          </a:extLst>
        </xdr:cNvPr>
        <xdr:cNvGrpSpPr/>
      </xdr:nvGrpSpPr>
      <xdr:grpSpPr>
        <a:xfrm>
          <a:off x="12964982" y="1898262"/>
          <a:ext cx="1112969" cy="377331"/>
          <a:chOff x="10981" y="1525835"/>
          <a:chExt cx="921013" cy="377331"/>
        </a:xfrm>
        <a:solidFill>
          <a:schemeClr val="bg1">
            <a:lumMod val="85000"/>
          </a:schemeClr>
        </a:solidFill>
      </xdr:grpSpPr>
      <xdr:sp macro="" textlink="">
        <xdr:nvSpPr>
          <xdr:cNvPr id="118" name="Arredondar Retângulo no Mesmo Canto Lateral 117">
            <a:extLst>
              <a:ext uri="{FF2B5EF4-FFF2-40B4-BE49-F238E27FC236}">
                <a16:creationId xmlns:a16="http://schemas.microsoft.com/office/drawing/2014/main" id="{00000000-0008-0000-0900-000076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19" name="Retângulo 118">
            <a:hlinkClick xmlns:r="http://schemas.openxmlformats.org/officeDocument/2006/relationships" r:id="rId16"/>
            <a:extLst>
              <a:ext uri="{FF2B5EF4-FFF2-40B4-BE49-F238E27FC236}">
                <a16:creationId xmlns:a16="http://schemas.microsoft.com/office/drawing/2014/main" id="{00000000-0008-0000-0900-000077000000}"/>
              </a:ext>
            </a:extLst>
          </xdr:cNvPr>
          <xdr:cNvSpPr/>
        </xdr:nvSpPr>
        <xdr:spPr>
          <a:xfrm>
            <a:off x="53678" y="1583823"/>
            <a:ext cx="768964"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Legislação</a:t>
            </a:r>
          </a:p>
        </xdr:txBody>
      </xdr:sp>
    </xdr:grpSp>
    <xdr:clientData/>
  </xdr:twoCellAnchor>
  <xdr:oneCellAnchor>
    <xdr:from>
      <xdr:col>15</xdr:col>
      <xdr:colOff>575914</xdr:colOff>
      <xdr:row>6</xdr:row>
      <xdr:rowOff>51250</xdr:rowOff>
    </xdr:from>
    <xdr:ext cx="505523" cy="937629"/>
    <xdr:sp macro="" textlink="">
      <xdr:nvSpPr>
        <xdr:cNvPr id="120" name="Retângulo 119">
          <a:extLst>
            <a:ext uri="{FF2B5EF4-FFF2-40B4-BE49-F238E27FC236}">
              <a16:creationId xmlns:a16="http://schemas.microsoft.com/office/drawing/2014/main" id="{00000000-0008-0000-0900-000078000000}"/>
            </a:ext>
          </a:extLst>
        </xdr:cNvPr>
        <xdr:cNvSpPr/>
      </xdr:nvSpPr>
      <xdr:spPr>
        <a:xfrm>
          <a:off x="13282264" y="1194250"/>
          <a:ext cx="505523" cy="937629"/>
        </a:xfrm>
        <a:prstGeom prst="rect">
          <a:avLst/>
        </a:prstGeom>
        <a:noFill/>
      </xdr:spPr>
      <xdr:txBody>
        <a:bodyPr wrap="none" lIns="91440" tIns="45720" rIns="91440" bIns="45720">
          <a:spAutoFit/>
        </a:bodyPr>
        <a:lstStyle/>
        <a:p>
          <a:pPr algn="ctr"/>
          <a:r>
            <a:rPr lang="pt-BR" sz="5400" b="1" cap="none" spc="0">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a:t>
          </a:r>
        </a:p>
      </xdr:txBody>
    </xdr:sp>
    <xdr:clientData/>
  </xdr:oneCellAnchor>
  <xdr:twoCellAnchor>
    <xdr:from>
      <xdr:col>7</xdr:col>
      <xdr:colOff>809627</xdr:colOff>
      <xdr:row>9</xdr:row>
      <xdr:rowOff>183762</xdr:rowOff>
    </xdr:from>
    <xdr:to>
      <xdr:col>8</xdr:col>
      <xdr:colOff>874846</xdr:colOff>
      <xdr:row>11</xdr:row>
      <xdr:rowOff>180093</xdr:rowOff>
    </xdr:to>
    <xdr:grpSp>
      <xdr:nvGrpSpPr>
        <xdr:cNvPr id="121" name="Grupo 120">
          <a:extLst>
            <a:ext uri="{FF2B5EF4-FFF2-40B4-BE49-F238E27FC236}">
              <a16:creationId xmlns:a16="http://schemas.microsoft.com/office/drawing/2014/main" id="{00000000-0008-0000-0900-000079000000}"/>
            </a:ext>
          </a:extLst>
        </xdr:cNvPr>
        <xdr:cNvGrpSpPr/>
      </xdr:nvGrpSpPr>
      <xdr:grpSpPr>
        <a:xfrm>
          <a:off x="4543427" y="1898262"/>
          <a:ext cx="1122494" cy="377331"/>
          <a:chOff x="10981" y="1525835"/>
          <a:chExt cx="921013" cy="377331"/>
        </a:xfrm>
        <a:solidFill>
          <a:schemeClr val="bg1">
            <a:lumMod val="85000"/>
          </a:schemeClr>
        </a:solidFill>
      </xdr:grpSpPr>
      <xdr:sp macro="" textlink="">
        <xdr:nvSpPr>
          <xdr:cNvPr id="122" name="Arredondar Retângulo no Mesmo Canto Lateral 121">
            <a:extLst>
              <a:ext uri="{FF2B5EF4-FFF2-40B4-BE49-F238E27FC236}">
                <a16:creationId xmlns:a16="http://schemas.microsoft.com/office/drawing/2014/main" id="{00000000-0008-0000-0900-00007A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23" name="Retângulo 122">
            <a:hlinkClick xmlns:r="http://schemas.openxmlformats.org/officeDocument/2006/relationships" r:id="rId17"/>
            <a:extLst>
              <a:ext uri="{FF2B5EF4-FFF2-40B4-BE49-F238E27FC236}">
                <a16:creationId xmlns:a16="http://schemas.microsoft.com/office/drawing/2014/main" id="{00000000-0008-0000-0900-00007B000000}"/>
              </a:ext>
            </a:extLst>
          </xdr:cNvPr>
          <xdr:cNvSpPr/>
        </xdr:nvSpPr>
        <xdr:spPr>
          <a:xfrm>
            <a:off x="31972" y="1583823"/>
            <a:ext cx="831411"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Construção</a:t>
            </a:r>
          </a:p>
        </xdr:txBody>
      </xdr:sp>
    </xdr:grpSp>
    <xdr:clientData/>
  </xdr:twoCellAnchor>
  <xdr:twoCellAnchor>
    <xdr:from>
      <xdr:col>8</xdr:col>
      <xdr:colOff>888843</xdr:colOff>
      <xdr:row>9</xdr:row>
      <xdr:rowOff>183762</xdr:rowOff>
    </xdr:from>
    <xdr:to>
      <xdr:col>10</xdr:col>
      <xdr:colOff>255505</xdr:colOff>
      <xdr:row>11</xdr:row>
      <xdr:rowOff>180093</xdr:rowOff>
    </xdr:to>
    <xdr:grpSp>
      <xdr:nvGrpSpPr>
        <xdr:cNvPr id="124" name="Grupo 123">
          <a:extLst>
            <a:ext uri="{FF2B5EF4-FFF2-40B4-BE49-F238E27FC236}">
              <a16:creationId xmlns:a16="http://schemas.microsoft.com/office/drawing/2014/main" id="{00000000-0008-0000-0900-00007C000000}"/>
            </a:ext>
          </a:extLst>
        </xdr:cNvPr>
        <xdr:cNvGrpSpPr/>
      </xdr:nvGrpSpPr>
      <xdr:grpSpPr>
        <a:xfrm>
          <a:off x="5679918" y="1898262"/>
          <a:ext cx="1557412" cy="377331"/>
          <a:chOff x="10981" y="1525835"/>
          <a:chExt cx="921013" cy="377331"/>
        </a:xfrm>
        <a:solidFill>
          <a:schemeClr val="bg1">
            <a:lumMod val="85000"/>
          </a:schemeClr>
        </a:solidFill>
      </xdr:grpSpPr>
      <xdr:sp macro="" textlink="">
        <xdr:nvSpPr>
          <xdr:cNvPr id="125" name="Arredondar Retângulo no Mesmo Canto Lateral 124">
            <a:extLst>
              <a:ext uri="{FF2B5EF4-FFF2-40B4-BE49-F238E27FC236}">
                <a16:creationId xmlns:a16="http://schemas.microsoft.com/office/drawing/2014/main" id="{00000000-0008-0000-0900-00007D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26" name="Retângulo 125">
            <a:hlinkClick xmlns:r="http://schemas.openxmlformats.org/officeDocument/2006/relationships" r:id="rId18"/>
            <a:extLst>
              <a:ext uri="{FF2B5EF4-FFF2-40B4-BE49-F238E27FC236}">
                <a16:creationId xmlns:a16="http://schemas.microsoft.com/office/drawing/2014/main" id="{00000000-0008-0000-0900-00007E000000}"/>
              </a:ext>
            </a:extLst>
          </xdr:cNvPr>
          <xdr:cNvSpPr/>
        </xdr:nvSpPr>
        <xdr:spPr>
          <a:xfrm>
            <a:off x="74539" y="1583823"/>
            <a:ext cx="815044" cy="311496"/>
          </a:xfrm>
          <a:prstGeom prst="rect">
            <a:avLst/>
          </a:prstGeom>
          <a:grpFill/>
        </xdr:spPr>
        <xdr:txBody>
          <a:bodyPr wrap="squar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Embarcação</a:t>
            </a:r>
          </a:p>
        </xdr:txBody>
      </xdr:sp>
    </xdr:grpSp>
    <xdr:clientData/>
  </xdr:twoCellAnchor>
  <xdr:twoCellAnchor>
    <xdr:from>
      <xdr:col>13</xdr:col>
      <xdr:colOff>268157</xdr:colOff>
      <xdr:row>9</xdr:row>
      <xdr:rowOff>183762</xdr:rowOff>
    </xdr:from>
    <xdr:to>
      <xdr:col>14</xdr:col>
      <xdr:colOff>152401</xdr:colOff>
      <xdr:row>11</xdr:row>
      <xdr:rowOff>180093</xdr:rowOff>
    </xdr:to>
    <xdr:grpSp>
      <xdr:nvGrpSpPr>
        <xdr:cNvPr id="127" name="Grupo 126">
          <a:extLst>
            <a:ext uri="{FF2B5EF4-FFF2-40B4-BE49-F238E27FC236}">
              <a16:creationId xmlns:a16="http://schemas.microsoft.com/office/drawing/2014/main" id="{00000000-0008-0000-0900-00007F000000}"/>
            </a:ext>
          </a:extLst>
        </xdr:cNvPr>
        <xdr:cNvGrpSpPr/>
      </xdr:nvGrpSpPr>
      <xdr:grpSpPr>
        <a:xfrm>
          <a:off x="10650407" y="1898262"/>
          <a:ext cx="1141544" cy="377331"/>
          <a:chOff x="10981" y="1525835"/>
          <a:chExt cx="921013" cy="377331"/>
        </a:xfrm>
        <a:solidFill>
          <a:schemeClr val="accent6">
            <a:lumMod val="40000"/>
            <a:lumOff val="60000"/>
          </a:schemeClr>
        </a:solidFill>
      </xdr:grpSpPr>
      <xdr:sp macro="" textlink="">
        <xdr:nvSpPr>
          <xdr:cNvPr id="128" name="Arredondar Retângulo no Mesmo Canto Lateral 127">
            <a:extLst>
              <a:ext uri="{FF2B5EF4-FFF2-40B4-BE49-F238E27FC236}">
                <a16:creationId xmlns:a16="http://schemas.microsoft.com/office/drawing/2014/main" id="{00000000-0008-0000-0900-000080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29" name="Retângulo 128">
            <a:hlinkClick xmlns:r="http://schemas.openxmlformats.org/officeDocument/2006/relationships" r:id="rId19"/>
            <a:extLst>
              <a:ext uri="{FF2B5EF4-FFF2-40B4-BE49-F238E27FC236}">
                <a16:creationId xmlns:a16="http://schemas.microsoft.com/office/drawing/2014/main" id="{00000000-0008-0000-0900-000081000000}"/>
              </a:ext>
            </a:extLst>
          </xdr:cNvPr>
          <xdr:cNvSpPr/>
        </xdr:nvSpPr>
        <xdr:spPr>
          <a:xfrm>
            <a:off x="32730" y="1583823"/>
            <a:ext cx="829900"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Motosserra</a:t>
            </a:r>
          </a:p>
        </xdr:txBody>
      </xdr:sp>
    </xdr:grpSp>
    <xdr:clientData/>
  </xdr:twoCellAnchor>
  <xdr:twoCellAnchor>
    <xdr:from>
      <xdr:col>12</xdr:col>
      <xdr:colOff>296732</xdr:colOff>
      <xdr:row>9</xdr:row>
      <xdr:rowOff>183762</xdr:rowOff>
    </xdr:from>
    <xdr:to>
      <xdr:col>13</xdr:col>
      <xdr:colOff>257177</xdr:colOff>
      <xdr:row>11</xdr:row>
      <xdr:rowOff>180093</xdr:rowOff>
    </xdr:to>
    <xdr:grpSp>
      <xdr:nvGrpSpPr>
        <xdr:cNvPr id="130" name="Grupo 129">
          <a:extLst>
            <a:ext uri="{FF2B5EF4-FFF2-40B4-BE49-F238E27FC236}">
              <a16:creationId xmlns:a16="http://schemas.microsoft.com/office/drawing/2014/main" id="{00000000-0008-0000-0900-000082000000}"/>
            </a:ext>
          </a:extLst>
        </xdr:cNvPr>
        <xdr:cNvGrpSpPr/>
      </xdr:nvGrpSpPr>
      <xdr:grpSpPr>
        <a:xfrm>
          <a:off x="9469307" y="1898262"/>
          <a:ext cx="1170120" cy="377331"/>
          <a:chOff x="18539" y="1525835"/>
          <a:chExt cx="921013" cy="377331"/>
        </a:xfrm>
        <a:solidFill>
          <a:schemeClr val="bg1">
            <a:lumMod val="85000"/>
          </a:schemeClr>
        </a:solidFill>
      </xdr:grpSpPr>
      <xdr:sp macro="" textlink="">
        <xdr:nvSpPr>
          <xdr:cNvPr id="131" name="Arredondar Retângulo no Mesmo Canto Lateral 130">
            <a:extLst>
              <a:ext uri="{FF2B5EF4-FFF2-40B4-BE49-F238E27FC236}">
                <a16:creationId xmlns:a16="http://schemas.microsoft.com/office/drawing/2014/main" id="{00000000-0008-0000-0900-000083000000}"/>
              </a:ext>
            </a:extLst>
          </xdr:cNvPr>
          <xdr:cNvSpPr/>
        </xdr:nvSpPr>
        <xdr:spPr>
          <a:xfrm rot="10800000">
            <a:off x="18539"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32" name="Retângulo 131">
            <a:hlinkClick xmlns:r="http://schemas.openxmlformats.org/officeDocument/2006/relationships" r:id="rId20"/>
            <a:extLst>
              <a:ext uri="{FF2B5EF4-FFF2-40B4-BE49-F238E27FC236}">
                <a16:creationId xmlns:a16="http://schemas.microsoft.com/office/drawing/2014/main" id="{00000000-0008-0000-0900-000084000000}"/>
              </a:ext>
            </a:extLst>
          </xdr:cNvPr>
          <xdr:cNvSpPr/>
        </xdr:nvSpPr>
        <xdr:spPr>
          <a:xfrm>
            <a:off x="121736" y="1583823"/>
            <a:ext cx="651888"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M.</a:t>
            </a:r>
            <a:r>
              <a:rPr lang="pt-BR" sz="1400" b="0" cap="none" spc="0" baseline="0">
                <a:ln w="0"/>
                <a:solidFill>
                  <a:schemeClr val="accent6">
                    <a:lumMod val="50000"/>
                  </a:schemeClr>
                </a:solidFill>
                <a:effectLst>
                  <a:outerShdw blurRad="38100" dist="19050" dir="2700000" algn="tl" rotWithShape="0">
                    <a:schemeClr val="dk1">
                      <a:alpha val="40000"/>
                    </a:schemeClr>
                  </a:outerShdw>
                </a:effectLst>
              </a:rPr>
              <a:t> </a:t>
            </a:r>
            <a:r>
              <a:rPr lang="pt-BR" sz="1400" b="0" cap="none" spc="0">
                <a:ln w="0"/>
                <a:solidFill>
                  <a:schemeClr val="accent6">
                    <a:lumMod val="50000"/>
                  </a:schemeClr>
                </a:solidFill>
                <a:effectLst>
                  <a:outerShdw blurRad="38100" dist="19050" dir="2700000" algn="tl" rotWithShape="0">
                    <a:schemeClr val="dk1">
                      <a:alpha val="40000"/>
                    </a:schemeClr>
                  </a:outerShdw>
                </a:effectLst>
              </a:rPr>
              <a:t>Diversos</a:t>
            </a:r>
          </a:p>
        </xdr:txBody>
      </xdr:sp>
    </xdr:grpSp>
    <xdr:clientData/>
  </xdr:twoCellAnchor>
  <xdr:twoCellAnchor>
    <xdr:from>
      <xdr:col>0</xdr:col>
      <xdr:colOff>1</xdr:colOff>
      <xdr:row>9</xdr:row>
      <xdr:rowOff>181927</xdr:rowOff>
    </xdr:from>
    <xdr:to>
      <xdr:col>4</xdr:col>
      <xdr:colOff>379545</xdr:colOff>
      <xdr:row>11</xdr:row>
      <xdr:rowOff>178258</xdr:rowOff>
    </xdr:to>
    <xdr:grpSp>
      <xdr:nvGrpSpPr>
        <xdr:cNvPr id="133" name="Grupo 132">
          <a:extLst>
            <a:ext uri="{FF2B5EF4-FFF2-40B4-BE49-F238E27FC236}">
              <a16:creationId xmlns:a16="http://schemas.microsoft.com/office/drawing/2014/main" id="{00000000-0008-0000-0900-000085000000}"/>
            </a:ext>
          </a:extLst>
        </xdr:cNvPr>
        <xdr:cNvGrpSpPr/>
      </xdr:nvGrpSpPr>
      <xdr:grpSpPr>
        <a:xfrm>
          <a:off x="0" y="1896427"/>
          <a:ext cx="1112970" cy="377331"/>
          <a:chOff x="10981" y="1525835"/>
          <a:chExt cx="921013" cy="377331"/>
        </a:xfrm>
        <a:solidFill>
          <a:schemeClr val="bg1">
            <a:lumMod val="85000"/>
          </a:schemeClr>
        </a:solidFill>
      </xdr:grpSpPr>
      <xdr:sp macro="" textlink="">
        <xdr:nvSpPr>
          <xdr:cNvPr id="134" name="Arredondar Retângulo no Mesmo Canto Lateral 133">
            <a:extLst>
              <a:ext uri="{FF2B5EF4-FFF2-40B4-BE49-F238E27FC236}">
                <a16:creationId xmlns:a16="http://schemas.microsoft.com/office/drawing/2014/main" id="{00000000-0008-0000-0900-000086000000}"/>
              </a:ext>
            </a:extLst>
          </xdr:cNvPr>
          <xdr:cNvSpPr/>
        </xdr:nvSpPr>
        <xdr:spPr>
          <a:xfrm rot="10800000">
            <a:off x="10981" y="1525835"/>
            <a:ext cx="921013" cy="377331"/>
          </a:xfrm>
          <a:prstGeom prst="round2Same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noFill/>
              </a:ln>
            </a:endParaRPr>
          </a:p>
        </xdr:txBody>
      </xdr:sp>
      <xdr:sp macro="" textlink="">
        <xdr:nvSpPr>
          <xdr:cNvPr id="135" name="Retângulo 134">
            <a:hlinkClick xmlns:r="http://schemas.openxmlformats.org/officeDocument/2006/relationships" r:id="rId21"/>
            <a:extLst>
              <a:ext uri="{FF2B5EF4-FFF2-40B4-BE49-F238E27FC236}">
                <a16:creationId xmlns:a16="http://schemas.microsoft.com/office/drawing/2014/main" id="{00000000-0008-0000-0900-000087000000}"/>
              </a:ext>
            </a:extLst>
          </xdr:cNvPr>
          <xdr:cNvSpPr/>
        </xdr:nvSpPr>
        <xdr:spPr>
          <a:xfrm>
            <a:off x="208826" y="1583823"/>
            <a:ext cx="477710" cy="311496"/>
          </a:xfrm>
          <a:prstGeom prst="rect">
            <a:avLst/>
          </a:prstGeom>
          <a:grpFill/>
        </xdr:spPr>
        <xdr:txBody>
          <a:bodyPr wrap="none" lIns="91440" tIns="45720" rIns="91440" bIns="45720">
            <a:spAutoFit/>
          </a:bodyPr>
          <a:lstStyle/>
          <a:p>
            <a:pPr algn="ctr"/>
            <a:r>
              <a:rPr lang="pt-BR" sz="1400" b="0" cap="none" spc="0">
                <a:ln w="0"/>
                <a:solidFill>
                  <a:schemeClr val="accent6">
                    <a:lumMod val="50000"/>
                  </a:schemeClr>
                </a:solidFill>
                <a:effectLst>
                  <a:outerShdw blurRad="38100" dist="19050" dir="2700000" algn="tl" rotWithShape="0">
                    <a:schemeClr val="dk1">
                      <a:alpha val="40000"/>
                    </a:schemeClr>
                  </a:outerShdw>
                </a:effectLst>
              </a:rPr>
              <a:t>Início</a:t>
            </a:r>
          </a:p>
        </xdr:txBody>
      </xdr:sp>
    </xdr:grpSp>
    <xdr:clientData/>
  </xdr:twoCellAnchor>
  <xdr:twoCellAnchor editAs="oneCell">
    <xdr:from>
      <xdr:col>4</xdr:col>
      <xdr:colOff>390526</xdr:colOff>
      <xdr:row>9</xdr:row>
      <xdr:rowOff>181927</xdr:rowOff>
    </xdr:from>
    <xdr:to>
      <xdr:col>5</xdr:col>
      <xdr:colOff>725141</xdr:colOff>
      <xdr:row>12</xdr:row>
      <xdr:rowOff>58142</xdr:rowOff>
    </xdr:to>
    <xdr:pic>
      <xdr:nvPicPr>
        <xdr:cNvPr id="136" name="Imagem 135">
          <a:hlinkClick xmlns:r="http://schemas.openxmlformats.org/officeDocument/2006/relationships" r:id="rId22"/>
          <a:extLst>
            <a:ext uri="{FF2B5EF4-FFF2-40B4-BE49-F238E27FC236}">
              <a16:creationId xmlns:a16="http://schemas.microsoft.com/office/drawing/2014/main" id="{00000000-0008-0000-0900-000088000000}"/>
            </a:ext>
          </a:extLst>
        </xdr:cNvPr>
        <xdr:cNvPicPr>
          <a:picLocks noChangeAspect="1"/>
        </xdr:cNvPicPr>
      </xdr:nvPicPr>
      <xdr:blipFill>
        <a:blip xmlns:r="http://schemas.openxmlformats.org/officeDocument/2006/relationships" r:embed="rId23"/>
        <a:stretch>
          <a:fillRect/>
        </a:stretch>
      </xdr:blipFill>
      <xdr:spPr>
        <a:xfrm>
          <a:off x="1123951" y="1896427"/>
          <a:ext cx="1115665" cy="457240"/>
        </a:xfrm>
        <a:prstGeom prst="rect">
          <a:avLst/>
        </a:prstGeom>
      </xdr:spPr>
    </xdr:pic>
    <xdr:clientData/>
  </xdr:twoCellAnchor>
  <xdr:twoCellAnchor editAs="oneCell">
    <xdr:from>
      <xdr:col>3</xdr:col>
      <xdr:colOff>152402</xdr:colOff>
      <xdr:row>6</xdr:row>
      <xdr:rowOff>10478</xdr:rowOff>
    </xdr:from>
    <xdr:to>
      <xdr:col>4</xdr:col>
      <xdr:colOff>238127</xdr:colOff>
      <xdr:row>10</xdr:row>
      <xdr:rowOff>67628</xdr:rowOff>
    </xdr:to>
    <xdr:pic>
      <xdr:nvPicPr>
        <xdr:cNvPr id="137" name="Imagem 136">
          <a:extLst>
            <a:ext uri="{FF2B5EF4-FFF2-40B4-BE49-F238E27FC236}">
              <a16:creationId xmlns:a16="http://schemas.microsoft.com/office/drawing/2014/main" id="{00000000-0008-0000-0900-00008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2402" y="1153478"/>
          <a:ext cx="819150" cy="819150"/>
        </a:xfrm>
        <a:prstGeom prst="ellipse">
          <a:avLst/>
        </a:prstGeom>
        <a:ln>
          <a:noFill/>
        </a:ln>
        <a:effectLst>
          <a:softEdge rad="112500"/>
        </a:effec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legisweb.com.br/legislacao/?id=246055" TargetMode="External"/><Relationship Id="rId2" Type="http://schemas.openxmlformats.org/officeDocument/2006/relationships/hyperlink" Target="https://www.almg.gov.br/consulte/legislacao/completa/completa-nova-min.html?tipo=DEC&amp;num=47383&amp;ano=2018" TargetMode="External"/><Relationship Id="rId1" Type="http://schemas.openxmlformats.org/officeDocument/2006/relationships/hyperlink" Target="http://www.compras.mg.gov.br/index.php?option=com_content&amp;view=article&amp;id=802&amp;Itemid=100100" TargetMode="External"/><Relationship Id="rId6" Type="http://schemas.openxmlformats.org/officeDocument/2006/relationships/drawing" Target="../drawings/drawing11.xml"/><Relationship Id="rId5" Type="http://schemas.openxmlformats.org/officeDocument/2006/relationships/printerSettings" Target="../printerSettings/printerSettings12.bin"/><Relationship Id="rId4" Type="http://schemas.openxmlformats.org/officeDocument/2006/relationships/hyperlink" Target="https://www.econeteditora.com.br/icms_mg/leg-mg/portarias/20/portaria_ief_125_2020.ph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sefaz.go.gov.br/lte/lte_ver_40_3_htm/Superintendencia/SGAF/IN/Pauta/CARVAO_E_LENHA.ht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97"/>
  <sheetViews>
    <sheetView tabSelected="1" workbookViewId="0"/>
  </sheetViews>
  <sheetFormatPr defaultColWidth="0" defaultRowHeight="15" zeroHeight="1"/>
  <cols>
    <col min="1" max="25" width="9.140625" customWidth="1"/>
    <col min="26" max="16384" width="9.140625" hidden="1"/>
  </cols>
  <sheetData>
    <row r="1" spans="1:25">
      <c r="A1" s="3"/>
      <c r="B1" s="3"/>
      <c r="C1" s="3"/>
      <c r="D1" s="3"/>
      <c r="E1" s="3"/>
      <c r="F1" s="3"/>
      <c r="G1" s="3"/>
      <c r="H1" s="3"/>
      <c r="I1" s="3"/>
      <c r="J1" s="3"/>
      <c r="K1" s="3"/>
      <c r="L1" s="3"/>
      <c r="M1" s="3"/>
      <c r="N1" s="3"/>
      <c r="O1" s="3"/>
      <c r="P1" s="3"/>
      <c r="Q1" s="3"/>
      <c r="R1" s="3"/>
      <c r="S1" s="3"/>
      <c r="T1" s="3"/>
      <c r="U1" s="3"/>
      <c r="V1" s="3"/>
      <c r="W1" s="3"/>
      <c r="X1" s="3"/>
      <c r="Y1" s="3"/>
    </row>
    <row r="2" spans="1:25">
      <c r="A2" s="3"/>
      <c r="B2" s="3"/>
      <c r="C2" s="3"/>
      <c r="D2" s="3"/>
      <c r="E2" s="3"/>
      <c r="F2" s="3"/>
      <c r="G2" s="3"/>
      <c r="H2" s="3"/>
      <c r="I2" s="3"/>
      <c r="J2" s="3"/>
      <c r="K2" s="3"/>
      <c r="L2" s="3"/>
      <c r="M2" s="3"/>
      <c r="N2" s="3"/>
      <c r="O2" s="3"/>
      <c r="P2" s="3"/>
      <c r="Q2" s="3"/>
      <c r="R2" s="3"/>
      <c r="S2" s="3"/>
      <c r="T2" s="3"/>
      <c r="U2" s="3"/>
      <c r="V2" s="3"/>
      <c r="W2" s="3"/>
      <c r="X2" s="3"/>
      <c r="Y2" s="3"/>
    </row>
    <row r="3" spans="1:25">
      <c r="A3" s="3"/>
      <c r="B3" s="3"/>
      <c r="C3" s="3"/>
      <c r="D3" s="3"/>
      <c r="E3" s="3"/>
      <c r="F3" s="3"/>
      <c r="G3" s="3"/>
      <c r="H3" s="3"/>
      <c r="I3" s="3"/>
      <c r="J3" s="3"/>
      <c r="K3" s="3"/>
      <c r="L3" s="3"/>
      <c r="M3" s="3"/>
      <c r="N3" s="3"/>
      <c r="O3" s="3"/>
      <c r="P3" s="3"/>
      <c r="Q3" s="3"/>
      <c r="R3" s="3"/>
      <c r="S3" s="3"/>
      <c r="T3" s="3"/>
      <c r="U3" s="3"/>
      <c r="V3" s="3"/>
      <c r="W3" s="3"/>
      <c r="X3" s="3"/>
      <c r="Y3" s="3"/>
    </row>
    <row r="4" spans="1:25">
      <c r="A4" s="3"/>
      <c r="B4" s="3"/>
      <c r="C4" s="3"/>
      <c r="D4" s="3"/>
      <c r="E4" s="3"/>
      <c r="F4" s="3"/>
      <c r="G4" s="3"/>
      <c r="H4" s="3"/>
      <c r="I4" s="3"/>
      <c r="J4" s="3"/>
      <c r="K4" s="3"/>
      <c r="L4" s="3"/>
      <c r="M4" s="3"/>
      <c r="N4" s="3"/>
      <c r="O4" s="3"/>
      <c r="P4" s="3"/>
      <c r="Q4" s="3"/>
      <c r="R4" s="3"/>
      <c r="S4" s="3"/>
      <c r="T4" s="3"/>
      <c r="U4" s="3"/>
      <c r="V4" s="3"/>
      <c r="W4" s="3"/>
      <c r="X4" s="3"/>
      <c r="Y4" s="3"/>
    </row>
    <row r="5" spans="1:25">
      <c r="A5" s="3"/>
      <c r="B5" s="3"/>
      <c r="C5" s="3"/>
      <c r="D5" s="3"/>
      <c r="E5" s="3"/>
      <c r="F5" s="3"/>
      <c r="G5" s="3"/>
      <c r="H5" s="3"/>
      <c r="I5" s="3"/>
      <c r="J5" s="3"/>
      <c r="K5" s="3"/>
      <c r="L5" s="3"/>
      <c r="M5" s="3"/>
      <c r="N5" s="3"/>
      <c r="O5" s="3"/>
      <c r="P5" s="3"/>
      <c r="Q5" s="3"/>
      <c r="R5" s="3"/>
      <c r="S5" s="3"/>
      <c r="T5" s="3"/>
      <c r="U5" s="3"/>
      <c r="V5" s="3"/>
      <c r="W5" s="3"/>
      <c r="X5" s="3"/>
      <c r="Y5" s="3"/>
    </row>
    <row r="6" spans="1:25">
      <c r="A6" s="3"/>
      <c r="B6" s="3"/>
      <c r="C6" s="3"/>
      <c r="D6" s="3"/>
      <c r="E6" s="3"/>
      <c r="F6" s="3"/>
      <c r="G6" s="3"/>
      <c r="H6" s="3"/>
      <c r="I6" s="3"/>
      <c r="J6" s="3"/>
      <c r="K6" s="3"/>
      <c r="L6" s="3"/>
      <c r="M6" s="3"/>
      <c r="N6" s="3"/>
      <c r="O6" s="3"/>
      <c r="P6" s="3"/>
      <c r="Q6" s="3"/>
      <c r="R6" s="3"/>
      <c r="S6" s="3"/>
      <c r="T6" s="3"/>
      <c r="U6" s="3"/>
      <c r="V6" s="3"/>
      <c r="W6" s="3"/>
      <c r="X6" s="3"/>
      <c r="Y6" s="3"/>
    </row>
    <row r="7" spans="1:25">
      <c r="A7" s="3"/>
      <c r="B7" s="3"/>
      <c r="C7" s="3"/>
      <c r="D7" s="3"/>
      <c r="E7" s="3"/>
      <c r="F7" s="3"/>
      <c r="G7" s="3"/>
      <c r="H7" s="3"/>
      <c r="I7" s="3"/>
      <c r="J7" s="3"/>
      <c r="K7" s="3"/>
      <c r="L7" s="3"/>
      <c r="M7" s="3"/>
      <c r="N7" s="3"/>
      <c r="O7" s="3"/>
      <c r="P7" s="3"/>
      <c r="Q7" s="3"/>
      <c r="R7" s="3"/>
      <c r="S7" s="3"/>
      <c r="T7" s="3"/>
      <c r="U7" s="3"/>
      <c r="V7" s="3"/>
      <c r="W7" s="3"/>
      <c r="X7" s="3"/>
      <c r="Y7" s="3"/>
    </row>
    <row r="8" spans="1:25">
      <c r="A8" s="3"/>
      <c r="B8" s="3"/>
      <c r="C8" s="3"/>
      <c r="D8" s="3"/>
      <c r="E8" s="3"/>
      <c r="F8" s="3"/>
      <c r="G8" s="3"/>
      <c r="H8" s="3"/>
      <c r="I8" s="3"/>
      <c r="J8" s="3"/>
      <c r="K8" s="3"/>
      <c r="L8" s="3"/>
      <c r="M8" s="3"/>
      <c r="N8" s="3"/>
      <c r="O8" s="3"/>
      <c r="P8" s="3"/>
      <c r="Q8" s="3"/>
      <c r="R8" s="3"/>
      <c r="S8" s="3"/>
      <c r="T8" s="3"/>
      <c r="U8" s="3"/>
      <c r="V8" s="3"/>
      <c r="W8" s="3"/>
      <c r="X8" s="3"/>
      <c r="Y8" s="3"/>
    </row>
    <row r="9" spans="1:25">
      <c r="A9" s="3"/>
      <c r="B9" s="3"/>
      <c r="C9" s="3"/>
      <c r="D9" s="3"/>
      <c r="E9" s="3"/>
      <c r="F9" s="3"/>
      <c r="G9" s="3"/>
      <c r="H9" s="3"/>
      <c r="I9" s="3"/>
      <c r="J9" s="3"/>
      <c r="K9" s="3"/>
      <c r="L9" s="3"/>
      <c r="M9" s="3"/>
      <c r="N9" s="3"/>
      <c r="O9" s="3"/>
      <c r="P9" s="3"/>
      <c r="Q9" s="3"/>
      <c r="R9" s="3"/>
      <c r="S9" s="3"/>
      <c r="T9" s="3"/>
      <c r="U9" s="3"/>
      <c r="V9" s="3"/>
      <c r="W9" s="3"/>
      <c r="X9" s="3"/>
      <c r="Y9" s="3"/>
    </row>
    <row r="10" spans="1:25">
      <c r="A10" s="3"/>
      <c r="B10" s="3"/>
      <c r="C10" s="3"/>
      <c r="D10" s="3"/>
      <c r="E10" s="3"/>
      <c r="F10" s="3"/>
      <c r="G10" s="3"/>
      <c r="H10" s="3"/>
      <c r="I10" s="3"/>
      <c r="J10" s="3"/>
      <c r="K10" s="3"/>
      <c r="L10" s="3"/>
      <c r="M10" s="3"/>
      <c r="N10" s="3"/>
      <c r="O10" s="3"/>
      <c r="P10" s="3"/>
      <c r="Q10" s="3"/>
      <c r="R10" s="3"/>
      <c r="S10" s="3"/>
      <c r="T10" s="3"/>
      <c r="U10" s="3"/>
      <c r="V10" s="3"/>
      <c r="W10" s="3"/>
      <c r="X10" s="3"/>
      <c r="Y10" s="3"/>
    </row>
    <row r="11" spans="1:25">
      <c r="A11" s="3"/>
      <c r="B11" s="3"/>
      <c r="C11" s="3"/>
      <c r="D11" s="3"/>
      <c r="E11" s="3"/>
      <c r="F11" s="3"/>
      <c r="G11" s="3"/>
      <c r="H11" s="3"/>
      <c r="I11" s="3"/>
      <c r="J11" s="3"/>
      <c r="K11" s="3"/>
      <c r="L11" s="3"/>
      <c r="M11" s="3"/>
      <c r="N11" s="3"/>
      <c r="O11" s="3"/>
      <c r="P11" s="3"/>
      <c r="Q11" s="3"/>
      <c r="R11" s="3"/>
      <c r="S11" s="3"/>
      <c r="T11" s="3"/>
      <c r="U11" s="3"/>
      <c r="V11" s="3"/>
      <c r="W11" s="3"/>
      <c r="X11" s="3"/>
      <c r="Y11" s="3"/>
    </row>
    <row r="12" spans="1:25">
      <c r="A12" s="3"/>
      <c r="B12" s="3"/>
      <c r="C12" s="3"/>
      <c r="D12" s="3"/>
      <c r="E12" s="3"/>
      <c r="F12" s="3"/>
      <c r="G12" s="3"/>
      <c r="H12" s="3"/>
      <c r="I12" s="3"/>
      <c r="J12" s="3"/>
      <c r="K12" s="3"/>
      <c r="L12" s="3"/>
      <c r="M12" s="3"/>
      <c r="N12" s="3"/>
      <c r="O12" s="3"/>
      <c r="P12" s="3"/>
      <c r="Q12" s="3"/>
      <c r="R12" s="3"/>
      <c r="S12" s="3"/>
      <c r="T12" s="3"/>
      <c r="U12" s="3"/>
      <c r="V12" s="3"/>
      <c r="W12" s="3"/>
      <c r="X12" s="3"/>
      <c r="Y12" s="3"/>
    </row>
    <row r="13" spans="1:25">
      <c r="A13" s="3"/>
      <c r="B13" s="3"/>
      <c r="C13" s="3"/>
      <c r="D13" s="3"/>
      <c r="E13" s="3"/>
      <c r="F13" s="3"/>
      <c r="G13" s="3"/>
      <c r="H13" s="3"/>
      <c r="I13" s="3"/>
      <c r="J13" s="3"/>
      <c r="K13" s="3"/>
      <c r="L13" s="3"/>
      <c r="M13" s="3"/>
      <c r="N13" s="3"/>
      <c r="O13" s="3"/>
      <c r="P13" s="3"/>
      <c r="Q13" s="3"/>
      <c r="R13" s="3"/>
      <c r="S13" s="3"/>
      <c r="T13" s="3"/>
      <c r="U13" s="3"/>
      <c r="V13" s="3"/>
      <c r="W13" s="3"/>
      <c r="X13" s="3"/>
      <c r="Y13" s="3"/>
    </row>
    <row r="14" spans="1:25">
      <c r="A14" s="3"/>
      <c r="B14" s="3"/>
      <c r="C14" s="3"/>
      <c r="D14" s="3"/>
      <c r="E14" s="3"/>
      <c r="F14" s="3"/>
      <c r="G14" s="3"/>
      <c r="H14" s="3"/>
      <c r="I14" s="3"/>
      <c r="J14" s="3"/>
      <c r="K14" s="3"/>
      <c r="L14" s="3"/>
      <c r="M14" s="3"/>
      <c r="N14" s="3"/>
      <c r="O14" s="3"/>
      <c r="P14" s="3"/>
      <c r="Q14" s="3"/>
      <c r="R14" s="3"/>
      <c r="S14" s="3"/>
      <c r="T14" s="3"/>
      <c r="U14" s="3"/>
      <c r="V14" s="3"/>
      <c r="W14" s="3"/>
      <c r="X14" s="3"/>
      <c r="Y14" s="3"/>
    </row>
    <row r="15" spans="1:25" ht="17.25">
      <c r="A15" s="3"/>
      <c r="B15" s="439" t="s">
        <v>0</v>
      </c>
      <c r="C15" s="439"/>
      <c r="D15" s="439"/>
      <c r="E15" s="439"/>
      <c r="F15" s="439"/>
      <c r="G15" s="439"/>
      <c r="H15" s="440"/>
      <c r="I15" s="440"/>
      <c r="J15" s="3"/>
      <c r="K15" s="3"/>
      <c r="L15" s="3"/>
      <c r="M15" s="3"/>
      <c r="N15" s="3"/>
      <c r="O15" s="3"/>
      <c r="P15" s="3"/>
      <c r="Q15" s="3"/>
      <c r="R15" s="3"/>
      <c r="S15" s="3"/>
      <c r="T15" s="3"/>
      <c r="U15" s="3"/>
      <c r="V15" s="3"/>
      <c r="W15" s="3"/>
      <c r="X15" s="3"/>
      <c r="Y15" s="3"/>
    </row>
    <row r="16" spans="1:25">
      <c r="A16" s="3"/>
      <c r="B16" s="3"/>
      <c r="C16" s="3"/>
      <c r="D16" s="3"/>
      <c r="E16" s="3"/>
      <c r="F16" s="3"/>
      <c r="G16" s="3"/>
      <c r="H16" s="3"/>
      <c r="I16" s="3"/>
      <c r="J16" s="3"/>
      <c r="K16" s="3"/>
      <c r="L16" s="3"/>
      <c r="M16" s="3"/>
      <c r="N16" s="3"/>
      <c r="O16" s="3"/>
      <c r="P16" s="3"/>
      <c r="Q16" s="3"/>
      <c r="R16" s="3"/>
      <c r="S16" s="3"/>
      <c r="T16" s="3"/>
      <c r="U16" s="3"/>
      <c r="V16" s="3"/>
      <c r="W16" s="3"/>
      <c r="X16" s="3"/>
      <c r="Y16" s="3"/>
    </row>
    <row r="17" spans="1:25">
      <c r="A17" s="3"/>
      <c r="B17" s="3"/>
      <c r="C17" s="3"/>
      <c r="D17" s="3"/>
      <c r="E17" s="3"/>
      <c r="F17" s="3"/>
      <c r="G17" s="3"/>
      <c r="H17" s="3"/>
      <c r="I17" s="3"/>
      <c r="J17" s="3"/>
      <c r="K17" s="3"/>
      <c r="L17" s="3"/>
      <c r="M17" s="3"/>
      <c r="N17" s="3"/>
      <c r="O17" s="3"/>
      <c r="P17" s="3"/>
      <c r="Q17" s="3"/>
      <c r="R17" s="3"/>
      <c r="S17" s="3"/>
      <c r="T17" s="3"/>
      <c r="U17" s="3"/>
      <c r="V17" s="3"/>
      <c r="W17" s="3"/>
      <c r="X17" s="3"/>
      <c r="Y17" s="3"/>
    </row>
    <row r="18" spans="1:25">
      <c r="A18" s="3"/>
      <c r="B18" s="3" t="s">
        <v>1</v>
      </c>
      <c r="C18" s="3"/>
      <c r="D18" s="3"/>
      <c r="E18" s="3"/>
      <c r="F18" s="3"/>
      <c r="G18" s="3"/>
      <c r="H18" s="3"/>
      <c r="I18" s="3"/>
      <c r="J18" s="3"/>
      <c r="K18" s="3"/>
      <c r="L18" s="3"/>
      <c r="M18" s="3"/>
      <c r="N18" s="3"/>
      <c r="O18" s="3"/>
      <c r="P18" s="3"/>
      <c r="Q18" s="3"/>
      <c r="R18" s="3"/>
      <c r="S18" s="3"/>
      <c r="T18" s="3"/>
      <c r="U18" s="3"/>
      <c r="V18" s="3"/>
      <c r="W18" s="3"/>
      <c r="X18" s="3"/>
      <c r="Y18" s="3"/>
    </row>
    <row r="19" spans="1:25">
      <c r="A19" s="3"/>
      <c r="B19" s="3" t="s">
        <v>2</v>
      </c>
      <c r="C19" s="3"/>
      <c r="D19" s="3"/>
      <c r="E19" s="3"/>
      <c r="F19" s="3"/>
      <c r="G19" s="3"/>
      <c r="H19" s="3"/>
      <c r="I19" s="3"/>
      <c r="J19" s="3"/>
      <c r="K19" s="3"/>
      <c r="L19" s="3"/>
      <c r="M19" s="3"/>
      <c r="N19" s="3"/>
      <c r="O19" s="3"/>
      <c r="P19" s="3"/>
      <c r="Q19" s="3"/>
      <c r="R19" s="3"/>
      <c r="S19" s="3"/>
      <c r="T19" s="3"/>
      <c r="U19" s="3"/>
      <c r="V19" s="3"/>
      <c r="W19" s="3"/>
      <c r="X19" s="3"/>
      <c r="Y19" s="3"/>
    </row>
    <row r="20" spans="1:25">
      <c r="A20" s="3"/>
      <c r="B20" s="3" t="s">
        <v>3</v>
      </c>
      <c r="C20" s="3"/>
      <c r="D20" s="3"/>
      <c r="E20" s="3"/>
      <c r="F20" s="3"/>
      <c r="G20" s="3"/>
      <c r="H20" s="3"/>
      <c r="I20" s="3"/>
      <c r="J20" s="3"/>
      <c r="K20" s="3"/>
      <c r="L20" s="3"/>
      <c r="M20" s="3"/>
      <c r="N20" s="3"/>
      <c r="O20" s="3"/>
      <c r="P20" s="3"/>
      <c r="Q20" s="3"/>
      <c r="R20" s="3"/>
      <c r="S20" s="3"/>
      <c r="T20" s="3"/>
      <c r="U20" s="3"/>
      <c r="V20" s="3"/>
      <c r="W20" s="3"/>
      <c r="X20" s="3"/>
      <c r="Y20" s="3"/>
    </row>
    <row r="21" spans="1:25">
      <c r="A21" s="3"/>
      <c r="B21" s="3" t="s">
        <v>4</v>
      </c>
      <c r="C21" s="3"/>
      <c r="D21" s="3"/>
      <c r="E21" s="3"/>
      <c r="F21" s="3"/>
      <c r="G21" s="3"/>
      <c r="H21" s="3"/>
      <c r="I21" s="3"/>
      <c r="J21" s="3"/>
      <c r="K21" s="3"/>
      <c r="L21" s="3"/>
      <c r="M21" s="3"/>
      <c r="N21" s="3"/>
      <c r="O21" s="3"/>
      <c r="P21" s="3"/>
      <c r="Q21" s="3"/>
      <c r="R21" s="3"/>
      <c r="S21" s="3"/>
      <c r="T21" s="3"/>
      <c r="U21" s="3"/>
      <c r="V21" s="3"/>
      <c r="W21" s="3"/>
      <c r="X21" s="3"/>
      <c r="Y21" s="3"/>
    </row>
    <row r="22" spans="1:25">
      <c r="A22" s="3"/>
      <c r="B22" s="3" t="s">
        <v>5</v>
      </c>
      <c r="C22" s="3"/>
      <c r="D22" s="3"/>
      <c r="E22" s="3"/>
      <c r="F22" s="3"/>
      <c r="G22" s="3"/>
      <c r="H22" s="3"/>
      <c r="I22" s="3"/>
      <c r="J22" s="3"/>
      <c r="K22" s="3"/>
      <c r="L22" s="3"/>
      <c r="M22" s="3"/>
      <c r="N22" s="3"/>
      <c r="O22" s="3"/>
      <c r="P22" s="3"/>
      <c r="Q22" s="3"/>
      <c r="R22" s="3"/>
      <c r="S22" s="3"/>
      <c r="T22" s="3"/>
      <c r="U22" s="3"/>
      <c r="V22" s="3"/>
      <c r="W22" s="3"/>
      <c r="X22" s="3"/>
      <c r="Y22" s="3"/>
    </row>
    <row r="23" spans="1:25">
      <c r="A23" s="3"/>
      <c r="B23" s="3" t="s">
        <v>6</v>
      </c>
      <c r="C23" s="3"/>
      <c r="D23" s="3"/>
      <c r="E23" s="3"/>
      <c r="F23" s="3"/>
      <c r="G23" s="3"/>
      <c r="H23" s="3"/>
      <c r="I23" s="3"/>
      <c r="J23" s="3"/>
      <c r="K23" s="3"/>
      <c r="L23" s="3"/>
      <c r="M23" s="3"/>
      <c r="N23" s="3"/>
      <c r="O23" s="3"/>
      <c r="P23" s="3"/>
      <c r="Q23" s="3"/>
      <c r="R23" s="3"/>
      <c r="S23" s="3"/>
      <c r="T23" s="3"/>
      <c r="U23" s="3"/>
      <c r="V23" s="3"/>
      <c r="W23" s="3"/>
      <c r="X23" s="3"/>
      <c r="Y23" s="3"/>
    </row>
    <row r="24" spans="1:25">
      <c r="A24" s="3"/>
      <c r="B24" s="3" t="s">
        <v>7</v>
      </c>
      <c r="C24" s="3"/>
      <c r="D24" s="3"/>
      <c r="E24" s="3"/>
      <c r="F24" s="3"/>
      <c r="G24" s="3"/>
      <c r="H24" s="3"/>
      <c r="I24" s="3"/>
      <c r="J24" s="3"/>
      <c r="K24" s="3"/>
      <c r="L24" s="3"/>
      <c r="M24" s="3"/>
      <c r="N24" s="3"/>
      <c r="O24" s="3"/>
      <c r="P24" s="3"/>
      <c r="Q24" s="3"/>
      <c r="R24" s="3"/>
      <c r="S24" s="3"/>
      <c r="T24" s="3"/>
      <c r="U24" s="3"/>
      <c r="V24" s="3"/>
      <c r="W24" s="3"/>
      <c r="X24" s="3"/>
      <c r="Y24" s="3"/>
    </row>
    <row r="25" spans="1:25">
      <c r="A25" s="3"/>
      <c r="B25" s="3" t="s">
        <v>8</v>
      </c>
      <c r="C25" s="3"/>
      <c r="D25" s="3"/>
      <c r="E25" s="3"/>
      <c r="F25" s="3"/>
      <c r="G25" s="3"/>
      <c r="H25" s="3"/>
      <c r="I25" s="3"/>
      <c r="J25" s="3"/>
      <c r="K25" s="3"/>
      <c r="L25" s="3"/>
      <c r="M25" s="3"/>
      <c r="N25" s="207"/>
      <c r="O25" s="207"/>
      <c r="P25" s="207"/>
      <c r="Q25" s="207"/>
      <c r="R25" s="3"/>
      <c r="S25" s="3"/>
      <c r="T25" s="3"/>
      <c r="U25" s="3"/>
      <c r="V25" s="3"/>
      <c r="W25" s="3"/>
      <c r="X25" s="3"/>
      <c r="Y25" s="3"/>
    </row>
    <row r="26" spans="1:25">
      <c r="A26" s="3"/>
      <c r="B26" s="3" t="s">
        <v>9</v>
      </c>
      <c r="C26" s="3"/>
      <c r="D26" s="3"/>
      <c r="E26" s="3"/>
      <c r="F26" s="3"/>
      <c r="G26" s="3"/>
      <c r="H26" s="3"/>
      <c r="I26" s="3"/>
      <c r="J26" s="3"/>
      <c r="K26" s="3"/>
      <c r="L26" s="3"/>
      <c r="M26" s="3"/>
      <c r="N26" s="207"/>
      <c r="O26" s="207"/>
      <c r="P26" s="207"/>
      <c r="Q26" s="207"/>
      <c r="R26" s="3"/>
      <c r="S26" s="3"/>
      <c r="T26" s="3"/>
      <c r="U26" s="3"/>
      <c r="V26" s="3"/>
      <c r="W26" s="3"/>
      <c r="X26" s="3"/>
      <c r="Y26" s="3"/>
    </row>
    <row r="27" spans="1:25">
      <c r="A27" s="3"/>
      <c r="B27" s="3" t="s">
        <v>10</v>
      </c>
      <c r="C27" s="3"/>
      <c r="D27" s="3"/>
      <c r="E27" s="3"/>
      <c r="F27" s="3"/>
      <c r="G27" s="3"/>
      <c r="H27" s="3"/>
      <c r="I27" s="3"/>
      <c r="J27" s="3"/>
      <c r="K27" s="3"/>
      <c r="L27" s="3"/>
      <c r="M27" s="3"/>
      <c r="N27" s="207"/>
      <c r="O27" s="207"/>
      <c r="P27" s="207"/>
      <c r="Q27" s="207"/>
      <c r="R27" s="3"/>
      <c r="S27" s="3"/>
      <c r="T27" s="3"/>
      <c r="U27" s="3"/>
      <c r="V27" s="3"/>
      <c r="W27" s="3"/>
      <c r="X27" s="3"/>
      <c r="Y27" s="3"/>
    </row>
    <row r="28" spans="1:25">
      <c r="A28" s="3"/>
      <c r="B28" s="3"/>
      <c r="C28" s="3"/>
      <c r="D28" s="3"/>
      <c r="E28" s="3"/>
      <c r="F28" s="3"/>
      <c r="G28" s="3"/>
      <c r="H28" s="3"/>
      <c r="I28" s="3"/>
      <c r="J28" s="3"/>
      <c r="K28" s="3"/>
      <c r="L28" s="3"/>
      <c r="M28" s="3"/>
      <c r="N28" s="3"/>
      <c r="O28" s="3"/>
      <c r="P28" s="3"/>
      <c r="Q28" s="3"/>
      <c r="R28" s="3"/>
      <c r="S28" s="3"/>
      <c r="T28" s="3"/>
      <c r="U28" s="3"/>
      <c r="V28" s="3"/>
      <c r="W28" s="3"/>
      <c r="X28" s="3"/>
      <c r="Y28" s="3"/>
    </row>
    <row r="29" spans="1:25">
      <c r="A29" s="3"/>
      <c r="B29" s="438">
        <v>1</v>
      </c>
      <c r="C29" s="430" t="s">
        <v>11</v>
      </c>
      <c r="D29" s="207"/>
      <c r="E29" s="207"/>
      <c r="F29" s="438">
        <v>4</v>
      </c>
      <c r="G29" s="430" t="s">
        <v>12</v>
      </c>
      <c r="H29" s="3"/>
      <c r="I29" s="207"/>
      <c r="J29" s="438">
        <v>7</v>
      </c>
      <c r="K29" s="430" t="s">
        <v>13</v>
      </c>
      <c r="L29" s="207"/>
      <c r="M29" s="207"/>
      <c r="N29" s="3"/>
      <c r="O29" s="3"/>
      <c r="P29" s="3"/>
      <c r="Q29" s="3"/>
      <c r="R29" s="3"/>
      <c r="S29" s="3"/>
      <c r="T29" s="3"/>
      <c r="U29" s="3"/>
      <c r="V29" s="3"/>
      <c r="W29" s="3"/>
      <c r="X29" s="3"/>
      <c r="Y29" s="3"/>
    </row>
    <row r="30" spans="1:25">
      <c r="A30" s="3"/>
      <c r="B30" s="438">
        <v>2</v>
      </c>
      <c r="C30" s="430" t="s">
        <v>14</v>
      </c>
      <c r="D30" s="207"/>
      <c r="E30" s="207"/>
      <c r="F30" s="438">
        <v>5</v>
      </c>
      <c r="G30" s="430" t="s">
        <v>15</v>
      </c>
      <c r="H30" s="3"/>
      <c r="I30" s="207"/>
      <c r="J30" s="438">
        <v>8</v>
      </c>
      <c r="K30" s="430" t="s">
        <v>16</v>
      </c>
      <c r="L30" s="207"/>
      <c r="M30" s="207"/>
      <c r="N30" s="3"/>
      <c r="O30" s="3"/>
      <c r="P30" s="3"/>
      <c r="Q30" s="3"/>
      <c r="R30" s="3"/>
      <c r="S30" s="3"/>
      <c r="T30" s="3"/>
      <c r="U30" s="3"/>
      <c r="V30" s="3"/>
      <c r="W30" s="3"/>
      <c r="X30" s="3"/>
      <c r="Y30" s="3"/>
    </row>
    <row r="31" spans="1:25">
      <c r="A31" s="3"/>
      <c r="B31" s="438">
        <v>3</v>
      </c>
      <c r="C31" s="430" t="s">
        <v>17</v>
      </c>
      <c r="D31" s="207"/>
      <c r="E31" s="207"/>
      <c r="F31" s="438">
        <v>6</v>
      </c>
      <c r="G31" s="430" t="s">
        <v>18</v>
      </c>
      <c r="H31" s="3"/>
      <c r="I31" s="207"/>
      <c r="J31" s="438">
        <v>9</v>
      </c>
      <c r="K31" s="430" t="s">
        <v>19</v>
      </c>
      <c r="L31" s="207"/>
      <c r="M31" s="207"/>
      <c r="N31" s="3"/>
      <c r="O31" s="3"/>
      <c r="P31" s="3"/>
      <c r="Q31" s="3"/>
      <c r="R31" s="3"/>
      <c r="S31" s="3"/>
      <c r="T31" s="3"/>
      <c r="U31" s="3"/>
      <c r="V31" s="3"/>
      <c r="W31" s="3"/>
      <c r="X31" s="3"/>
      <c r="Y31" s="3"/>
    </row>
    <row r="32" spans="1:25">
      <c r="A32" s="3"/>
      <c r="B32" s="3"/>
      <c r="C32" s="3"/>
      <c r="D32" s="3"/>
      <c r="E32" s="3"/>
      <c r="F32" s="3"/>
      <c r="G32" s="3"/>
      <c r="H32" s="3"/>
      <c r="I32" s="3"/>
      <c r="J32" s="3"/>
      <c r="K32" s="3"/>
      <c r="L32" s="3"/>
      <c r="M32" s="3"/>
      <c r="N32" s="3"/>
      <c r="O32" s="3"/>
      <c r="P32" s="3"/>
      <c r="Q32" s="3"/>
      <c r="R32" s="3"/>
      <c r="S32" s="3"/>
      <c r="T32" s="3"/>
      <c r="U32" s="3"/>
      <c r="V32" s="3"/>
      <c r="W32" s="3"/>
      <c r="X32" s="3"/>
      <c r="Y32" s="3"/>
    </row>
    <row r="33" spans="1:25">
      <c r="A33" s="3"/>
      <c r="B33" s="431" t="s">
        <v>20</v>
      </c>
      <c r="C33" s="3"/>
      <c r="D33" s="3"/>
      <c r="E33" s="3"/>
      <c r="F33" s="3"/>
      <c r="G33" s="3"/>
      <c r="H33" s="3"/>
      <c r="I33" s="3"/>
      <c r="J33" s="3"/>
      <c r="K33" s="3"/>
      <c r="L33" s="3"/>
      <c r="M33" s="3"/>
      <c r="N33" s="3"/>
      <c r="O33" s="3"/>
      <c r="P33" s="3"/>
      <c r="Q33" s="3"/>
      <c r="R33" s="3"/>
      <c r="S33" s="3"/>
      <c r="T33" s="3"/>
      <c r="U33" s="3"/>
      <c r="V33" s="3"/>
      <c r="W33" s="3"/>
      <c r="X33" s="3"/>
      <c r="Y33" s="3"/>
    </row>
    <row r="34" spans="1:25">
      <c r="A34" s="3"/>
      <c r="B34" s="3"/>
      <c r="C34" s="3"/>
      <c r="D34" s="3"/>
      <c r="E34" s="3"/>
      <c r="F34" s="3"/>
      <c r="G34" s="3"/>
      <c r="H34" s="3"/>
      <c r="I34" s="3"/>
      <c r="J34" s="3"/>
      <c r="K34" s="3"/>
      <c r="L34" s="3"/>
      <c r="M34" s="3"/>
      <c r="N34" s="3"/>
      <c r="O34" s="3"/>
      <c r="P34" s="3"/>
      <c r="Q34" s="3"/>
      <c r="R34" s="3"/>
      <c r="S34" s="3"/>
      <c r="T34" s="3"/>
      <c r="U34" s="3"/>
      <c r="V34" s="3"/>
      <c r="W34" s="3"/>
      <c r="X34" s="3"/>
      <c r="Y34" s="3"/>
    </row>
    <row r="35" spans="1:25">
      <c r="A35" s="3"/>
      <c r="B35" s="432" t="s">
        <v>21</v>
      </c>
      <c r="C35" s="3"/>
      <c r="D35" s="3"/>
      <c r="E35" s="3"/>
      <c r="F35" s="3"/>
      <c r="G35" s="3"/>
      <c r="H35" s="3"/>
      <c r="I35" s="3"/>
      <c r="J35" s="3"/>
      <c r="K35" s="3"/>
      <c r="L35" s="3"/>
      <c r="M35" s="3"/>
      <c r="N35" s="3"/>
      <c r="O35" s="3"/>
      <c r="P35" s="3"/>
      <c r="Q35" s="3"/>
      <c r="R35" s="3"/>
      <c r="S35" s="3"/>
      <c r="T35" s="3"/>
      <c r="U35" s="3"/>
      <c r="V35" s="3"/>
      <c r="W35" s="3"/>
      <c r="X35" s="3"/>
      <c r="Y35" s="3"/>
    </row>
    <row r="36" spans="1:25">
      <c r="A36" s="3"/>
      <c r="B36" s="431" t="s">
        <v>22</v>
      </c>
      <c r="C36" s="3"/>
      <c r="D36" s="3"/>
      <c r="E36" s="3"/>
      <c r="F36" s="3"/>
      <c r="G36" s="3"/>
      <c r="H36" s="3"/>
      <c r="I36" s="3"/>
      <c r="J36" s="3"/>
      <c r="K36" s="3"/>
      <c r="L36" s="3"/>
      <c r="M36" s="3"/>
      <c r="N36" s="3"/>
      <c r="O36" s="3"/>
      <c r="P36" s="3"/>
      <c r="Q36" s="3"/>
      <c r="R36" s="3"/>
      <c r="S36" s="3"/>
      <c r="T36" s="3"/>
      <c r="U36" s="3"/>
      <c r="V36" s="3"/>
      <c r="W36" s="3"/>
      <c r="X36" s="3"/>
      <c r="Y36" s="3"/>
    </row>
    <row r="37" spans="1:25">
      <c r="A37" s="3"/>
      <c r="B37" s="3" t="s">
        <v>23</v>
      </c>
      <c r="C37" s="3"/>
      <c r="D37" s="3"/>
      <c r="E37" s="3"/>
      <c r="F37" s="3"/>
      <c r="G37" s="3"/>
      <c r="H37" s="3"/>
      <c r="I37" s="3"/>
      <c r="J37" s="3"/>
      <c r="K37" s="3"/>
      <c r="L37" s="3"/>
      <c r="M37" s="3"/>
      <c r="N37" s="3"/>
      <c r="O37" s="3"/>
      <c r="P37" s="3"/>
      <c r="Q37" s="3"/>
      <c r="R37" s="3"/>
      <c r="S37" s="3"/>
      <c r="T37" s="3"/>
      <c r="U37" s="3"/>
      <c r="V37" s="3"/>
      <c r="W37" s="3"/>
      <c r="X37" s="3"/>
      <c r="Y37" s="3"/>
    </row>
    <row r="38" spans="1:25">
      <c r="A38" s="3"/>
      <c r="B38" s="431" t="s">
        <v>24</v>
      </c>
      <c r="C38" s="3"/>
      <c r="D38" s="3"/>
      <c r="E38" s="3"/>
      <c r="F38" s="3"/>
      <c r="G38" s="3"/>
      <c r="H38" s="3"/>
      <c r="I38" s="3"/>
      <c r="J38" s="3"/>
      <c r="K38" s="3"/>
      <c r="L38" s="3"/>
      <c r="M38" s="3"/>
      <c r="N38" s="3"/>
      <c r="O38" s="3"/>
      <c r="P38" s="3"/>
      <c r="Q38" s="3"/>
      <c r="R38" s="3"/>
      <c r="S38" s="3"/>
      <c r="T38" s="3"/>
      <c r="U38" s="3"/>
      <c r="V38" s="3"/>
      <c r="W38" s="3"/>
      <c r="X38" s="3"/>
      <c r="Y38" s="3"/>
    </row>
    <row r="39" spans="1:25">
      <c r="A39" s="3"/>
      <c r="B39" s="3" t="s">
        <v>25</v>
      </c>
      <c r="C39" s="3"/>
      <c r="D39" s="3"/>
      <c r="E39" s="3"/>
      <c r="F39" s="3"/>
      <c r="G39" s="3"/>
      <c r="H39" s="3"/>
      <c r="I39" s="3"/>
      <c r="J39" s="3"/>
      <c r="K39" s="3"/>
      <c r="L39" s="3"/>
      <c r="M39" s="3"/>
      <c r="N39" s="3"/>
      <c r="O39" s="3"/>
      <c r="P39" s="3"/>
      <c r="Q39" s="3"/>
      <c r="R39" s="3"/>
      <c r="S39" s="3"/>
      <c r="T39" s="3"/>
      <c r="U39" s="3"/>
      <c r="V39" s="3"/>
      <c r="W39" s="3"/>
      <c r="X39" s="3"/>
      <c r="Y39" s="3"/>
    </row>
    <row r="40" spans="1:25">
      <c r="A40" s="3"/>
      <c r="B40" s="431" t="s">
        <v>26</v>
      </c>
      <c r="C40" s="3"/>
      <c r="D40" s="3"/>
      <c r="E40" s="3"/>
      <c r="F40" s="3"/>
      <c r="G40" s="3"/>
      <c r="H40" s="3"/>
      <c r="I40" s="3"/>
      <c r="J40" s="3"/>
      <c r="K40" s="3"/>
      <c r="L40" s="3"/>
      <c r="M40" s="3"/>
      <c r="N40" s="3"/>
      <c r="O40" s="3"/>
      <c r="P40" s="3"/>
      <c r="Q40" s="3"/>
      <c r="R40" s="3"/>
      <c r="S40" s="3"/>
      <c r="T40" s="3"/>
      <c r="U40" s="3"/>
      <c r="V40" s="3"/>
      <c r="W40" s="3"/>
      <c r="X40" s="3"/>
      <c r="Y40" s="3"/>
    </row>
    <row r="41" spans="1:25">
      <c r="A41" s="3"/>
      <c r="B41" s="3"/>
      <c r="C41" s="3"/>
      <c r="D41" s="3"/>
      <c r="E41" s="3"/>
      <c r="F41" s="3"/>
      <c r="G41" s="3"/>
      <c r="H41" s="3"/>
      <c r="I41" s="3"/>
      <c r="J41" s="3"/>
      <c r="K41" s="3"/>
      <c r="L41" s="3"/>
      <c r="M41" s="3"/>
      <c r="N41" s="3"/>
      <c r="O41" s="3"/>
      <c r="P41" s="3"/>
      <c r="Q41" s="3"/>
      <c r="R41" s="3"/>
      <c r="S41" s="3"/>
      <c r="T41" s="3"/>
      <c r="U41" s="3"/>
      <c r="V41" s="3"/>
      <c r="W41" s="3"/>
      <c r="X41" s="3"/>
      <c r="Y41" s="3"/>
    </row>
    <row r="42" spans="1:25">
      <c r="A42" s="3"/>
      <c r="B42" s="431" t="s">
        <v>27</v>
      </c>
      <c r="C42" s="3"/>
      <c r="D42" s="3"/>
      <c r="E42" s="3"/>
      <c r="F42" s="3"/>
      <c r="G42" s="3"/>
      <c r="H42" s="3"/>
      <c r="I42" s="3"/>
      <c r="J42" s="3"/>
      <c r="K42" s="3"/>
      <c r="L42" s="3"/>
      <c r="M42" s="3"/>
      <c r="N42" s="3"/>
      <c r="O42" s="3"/>
      <c r="P42" s="3"/>
      <c r="Q42" s="3"/>
      <c r="R42" s="3"/>
      <c r="S42" s="3"/>
      <c r="T42" s="3"/>
      <c r="U42" s="3"/>
      <c r="V42" s="3"/>
      <c r="W42" s="3"/>
      <c r="X42" s="3"/>
      <c r="Y42" s="3"/>
    </row>
    <row r="43" spans="1:25">
      <c r="A43" s="3"/>
      <c r="B43" s="3" t="s">
        <v>28</v>
      </c>
      <c r="C43" s="3"/>
      <c r="D43" s="3"/>
      <c r="E43" s="3"/>
      <c r="F43" s="3"/>
      <c r="G43" s="3"/>
      <c r="H43" s="3"/>
      <c r="I43" s="3"/>
      <c r="J43" s="3"/>
      <c r="K43" s="3"/>
      <c r="L43" s="3"/>
      <c r="M43" s="3"/>
      <c r="N43" s="3"/>
      <c r="O43" s="3"/>
      <c r="P43" s="3"/>
      <c r="Q43" s="3"/>
      <c r="R43" s="3"/>
      <c r="S43" s="3"/>
      <c r="T43" s="3"/>
      <c r="U43" s="3"/>
      <c r="V43" s="3"/>
      <c r="W43" s="3"/>
      <c r="X43" s="3"/>
      <c r="Y43" s="3"/>
    </row>
    <row r="44" spans="1:25">
      <c r="A44" s="3"/>
      <c r="B44" s="431" t="s">
        <v>29</v>
      </c>
      <c r="C44" s="3"/>
      <c r="D44" s="3"/>
      <c r="E44" s="3"/>
      <c r="F44" s="3"/>
      <c r="G44" s="3"/>
      <c r="H44" s="3"/>
      <c r="I44" s="3"/>
      <c r="J44" s="3"/>
      <c r="K44" s="3"/>
      <c r="L44" s="3"/>
      <c r="M44" s="3"/>
      <c r="N44" s="3"/>
      <c r="O44" s="3"/>
      <c r="P44" s="3"/>
      <c r="Q44" s="3"/>
      <c r="R44" s="3"/>
      <c r="S44" s="3"/>
      <c r="T44" s="3"/>
      <c r="U44" s="3"/>
      <c r="V44" s="3"/>
      <c r="W44" s="3"/>
      <c r="X44" s="3"/>
      <c r="Y44" s="3"/>
    </row>
    <row r="45" spans="1:25">
      <c r="A45" s="3"/>
      <c r="B45" s="3"/>
      <c r="C45" s="3"/>
      <c r="D45" s="3"/>
      <c r="E45" s="3"/>
      <c r="F45" s="3"/>
      <c r="G45" s="3"/>
      <c r="H45" s="3"/>
      <c r="I45" s="3"/>
      <c r="J45" s="3"/>
      <c r="K45" s="3"/>
      <c r="L45" s="3"/>
      <c r="M45" s="3"/>
      <c r="N45" s="3"/>
      <c r="O45" s="3"/>
      <c r="P45" s="3"/>
      <c r="Q45" s="3"/>
      <c r="R45" s="3"/>
      <c r="S45" s="3"/>
      <c r="T45" s="3"/>
      <c r="U45" s="3"/>
      <c r="V45" s="3"/>
      <c r="W45" s="3"/>
      <c r="X45" s="3"/>
      <c r="Y45" s="3"/>
    </row>
    <row r="46" spans="1:25">
      <c r="A46" s="3"/>
      <c r="B46" s="431" t="s">
        <v>30</v>
      </c>
      <c r="C46" s="3"/>
      <c r="D46" s="3"/>
      <c r="E46" s="3"/>
      <c r="F46" s="3"/>
      <c r="G46" s="3"/>
      <c r="H46" s="3"/>
      <c r="I46" s="3"/>
      <c r="J46" s="3"/>
      <c r="K46" s="3"/>
      <c r="L46" s="3"/>
      <c r="M46" s="3"/>
      <c r="N46" s="3"/>
      <c r="O46" s="3"/>
      <c r="P46" s="3"/>
      <c r="Q46" s="3"/>
      <c r="R46" s="3"/>
      <c r="S46" s="3"/>
      <c r="T46" s="3"/>
      <c r="U46" s="3"/>
      <c r="V46" s="3"/>
      <c r="W46" s="3"/>
      <c r="X46" s="3"/>
      <c r="Y46" s="3"/>
    </row>
    <row r="47" spans="1:25">
      <c r="A47" s="3"/>
      <c r="B47" s="431" t="s">
        <v>31</v>
      </c>
      <c r="C47" s="3"/>
      <c r="D47" s="3"/>
      <c r="E47" s="3"/>
      <c r="F47" s="3"/>
      <c r="G47" s="3"/>
      <c r="H47" s="3"/>
      <c r="I47" s="3"/>
      <c r="J47" s="3"/>
      <c r="K47" s="3"/>
      <c r="L47" s="3"/>
      <c r="M47" s="3"/>
      <c r="N47" s="3"/>
      <c r="O47" s="3"/>
      <c r="P47" s="3"/>
      <c r="Q47" s="3"/>
      <c r="R47" s="3"/>
      <c r="S47" s="3"/>
      <c r="T47" s="3"/>
      <c r="U47" s="3"/>
      <c r="V47" s="3"/>
      <c r="W47" s="3"/>
      <c r="X47" s="3"/>
      <c r="Y47" s="3"/>
    </row>
    <row r="48" spans="1:25">
      <c r="A48" s="3"/>
      <c r="B48" s="431" t="s">
        <v>32</v>
      </c>
      <c r="C48" s="3"/>
      <c r="D48" s="3"/>
      <c r="E48" s="3"/>
      <c r="F48" s="3"/>
      <c r="G48" s="3"/>
      <c r="H48" s="3"/>
      <c r="I48" s="3"/>
      <c r="J48" s="3"/>
      <c r="K48" s="3"/>
      <c r="L48" s="3"/>
      <c r="M48" s="3"/>
      <c r="N48" s="3"/>
      <c r="O48" s="3"/>
      <c r="P48" s="3"/>
      <c r="Q48" s="3"/>
      <c r="R48" s="3"/>
      <c r="S48" s="3"/>
      <c r="T48" s="3"/>
      <c r="U48" s="3"/>
      <c r="V48" s="3"/>
      <c r="W48" s="3"/>
      <c r="X48" s="3"/>
      <c r="Y48" s="3"/>
    </row>
    <row r="49" spans="1:25">
      <c r="A49" s="3"/>
      <c r="B49" s="3"/>
      <c r="C49" s="3"/>
      <c r="D49" s="3"/>
      <c r="E49" s="3"/>
      <c r="F49" s="3"/>
      <c r="G49" s="3"/>
      <c r="H49" s="3"/>
      <c r="I49" s="3"/>
      <c r="J49" s="3"/>
      <c r="K49" s="3"/>
      <c r="L49" s="3"/>
      <c r="M49" s="3"/>
      <c r="N49" s="3"/>
      <c r="O49" s="3"/>
      <c r="P49" s="3"/>
      <c r="Q49" s="3"/>
      <c r="R49" s="3"/>
      <c r="S49" s="3"/>
      <c r="T49" s="3"/>
      <c r="U49" s="3"/>
      <c r="V49" s="3"/>
      <c r="W49" s="3"/>
      <c r="X49" s="3"/>
      <c r="Y49" s="3"/>
    </row>
    <row r="50" spans="1:25">
      <c r="A50" s="3"/>
      <c r="B50" s="431" t="s">
        <v>33</v>
      </c>
      <c r="C50" s="3"/>
      <c r="D50" s="3"/>
      <c r="E50" s="3"/>
      <c r="F50" s="3"/>
      <c r="G50" s="3"/>
      <c r="H50" s="3"/>
      <c r="I50" s="3"/>
      <c r="J50" s="3"/>
      <c r="K50" s="3"/>
      <c r="L50" s="3"/>
      <c r="M50" s="3"/>
      <c r="N50" s="3"/>
      <c r="O50" s="3"/>
      <c r="P50" s="3"/>
      <c r="Q50" s="3"/>
      <c r="R50" s="3"/>
      <c r="S50" s="3"/>
      <c r="T50" s="3"/>
      <c r="U50" s="3"/>
      <c r="V50" s="3"/>
      <c r="W50" s="3"/>
      <c r="X50" s="3"/>
      <c r="Y50" s="3"/>
    </row>
    <row r="51" spans="1:25">
      <c r="A51" s="3"/>
      <c r="B51" s="3" t="s">
        <v>34</v>
      </c>
      <c r="C51" s="3"/>
      <c r="D51" s="3"/>
      <c r="E51" s="3"/>
      <c r="F51" s="3"/>
      <c r="G51" s="3"/>
      <c r="H51" s="3"/>
      <c r="I51" s="3"/>
      <c r="J51" s="3"/>
      <c r="K51" s="3"/>
      <c r="L51" s="3"/>
      <c r="M51" s="3"/>
      <c r="N51" s="3"/>
      <c r="O51" s="3"/>
      <c r="P51" s="3"/>
      <c r="Q51" s="3"/>
      <c r="R51" s="3"/>
      <c r="S51" s="3"/>
      <c r="T51" s="3"/>
      <c r="U51" s="3"/>
      <c r="V51" s="3"/>
      <c r="W51" s="3"/>
      <c r="X51" s="3"/>
      <c r="Y51" s="3"/>
    </row>
    <row r="52" spans="1:25">
      <c r="A52" s="3"/>
      <c r="B52" s="3" t="s">
        <v>35</v>
      </c>
      <c r="C52" s="3"/>
      <c r="D52" s="3"/>
      <c r="E52" s="3"/>
      <c r="F52" s="3"/>
      <c r="G52" s="3"/>
      <c r="H52" s="3"/>
      <c r="I52" s="3"/>
      <c r="J52" s="3"/>
      <c r="K52" s="3"/>
      <c r="L52" s="3"/>
      <c r="M52" s="3"/>
      <c r="N52" s="3"/>
      <c r="O52" s="3"/>
      <c r="P52" s="3"/>
      <c r="Q52" s="3"/>
      <c r="R52" s="3"/>
      <c r="S52" s="3"/>
      <c r="T52" s="3"/>
      <c r="U52" s="3"/>
      <c r="V52" s="3"/>
      <c r="W52" s="3"/>
      <c r="X52" s="3"/>
      <c r="Y52" s="3"/>
    </row>
    <row r="53" spans="1:25">
      <c r="A53" s="3"/>
      <c r="B53" s="3" t="s">
        <v>36</v>
      </c>
      <c r="C53" s="3"/>
      <c r="D53" s="3"/>
      <c r="E53" s="3"/>
      <c r="F53" s="3"/>
      <c r="G53" s="3"/>
      <c r="H53" s="3"/>
      <c r="I53" s="3"/>
      <c r="J53" s="3"/>
      <c r="K53" s="3"/>
      <c r="L53" s="3"/>
      <c r="M53" s="3"/>
      <c r="N53" s="3"/>
      <c r="O53" s="3"/>
      <c r="P53" s="3"/>
      <c r="Q53" s="3"/>
      <c r="R53" s="3"/>
      <c r="S53" s="3"/>
      <c r="T53" s="3"/>
      <c r="U53" s="3"/>
      <c r="V53" s="3"/>
      <c r="W53" s="3"/>
      <c r="X53" s="3"/>
      <c r="Y53" s="3"/>
    </row>
    <row r="54" spans="1:25">
      <c r="A54" s="3"/>
      <c r="B54" s="3" t="s">
        <v>37</v>
      </c>
      <c r="C54" s="3"/>
      <c r="D54" s="3"/>
      <c r="E54" s="3"/>
      <c r="F54" s="3"/>
      <c r="G54" s="3"/>
      <c r="H54" s="3"/>
      <c r="I54" s="3"/>
      <c r="J54" s="3"/>
      <c r="K54" s="3"/>
      <c r="L54" s="3"/>
      <c r="M54" s="3"/>
      <c r="N54" s="3"/>
      <c r="O54" s="3"/>
      <c r="P54" s="3"/>
      <c r="Q54" s="3"/>
      <c r="R54" s="3"/>
      <c r="S54" s="3"/>
      <c r="T54" s="3"/>
      <c r="U54" s="3"/>
      <c r="V54" s="3"/>
      <c r="W54" s="3"/>
      <c r="X54" s="3"/>
      <c r="Y54" s="3"/>
    </row>
    <row r="55" spans="1:25">
      <c r="A55" s="3"/>
      <c r="B55" s="3"/>
      <c r="C55" s="3"/>
      <c r="D55" s="3"/>
      <c r="E55" s="3"/>
      <c r="F55" s="3"/>
      <c r="G55" s="3"/>
      <c r="H55" s="3"/>
      <c r="I55" s="3"/>
      <c r="J55" s="3"/>
      <c r="K55" s="3"/>
      <c r="L55" s="3"/>
      <c r="M55" s="3"/>
      <c r="N55" s="3"/>
      <c r="O55" s="3"/>
      <c r="P55" s="3"/>
      <c r="Q55" s="3"/>
      <c r="R55" s="3"/>
      <c r="S55" s="3"/>
      <c r="T55" s="3"/>
      <c r="U55" s="3"/>
      <c r="V55" s="3"/>
      <c r="W55" s="3"/>
      <c r="X55" s="3"/>
      <c r="Y55" s="3"/>
    </row>
    <row r="56" spans="1:25">
      <c r="A56" s="3"/>
      <c r="B56" s="3" t="s">
        <v>38</v>
      </c>
      <c r="C56" s="3"/>
      <c r="D56" s="3"/>
      <c r="E56" s="3"/>
      <c r="F56" s="3"/>
      <c r="G56" s="3"/>
      <c r="H56" s="3"/>
      <c r="I56" s="3"/>
      <c r="J56" s="3"/>
      <c r="K56" s="3"/>
      <c r="L56" s="3"/>
      <c r="M56" s="3"/>
      <c r="N56" s="3"/>
      <c r="O56" s="3"/>
      <c r="P56" s="3"/>
      <c r="Q56" s="3"/>
      <c r="R56" s="3"/>
      <c r="S56" s="3"/>
      <c r="T56" s="3"/>
      <c r="U56" s="3"/>
      <c r="V56" s="3"/>
      <c r="W56" s="3"/>
      <c r="X56" s="3"/>
      <c r="Y56" s="3"/>
    </row>
    <row r="57" spans="1:25">
      <c r="A57" s="3"/>
      <c r="B57" s="3" t="s">
        <v>39</v>
      </c>
      <c r="C57" s="3"/>
      <c r="D57" s="3"/>
      <c r="E57" s="3"/>
      <c r="F57" s="3"/>
      <c r="G57" s="3"/>
      <c r="H57" s="3"/>
      <c r="I57" s="3"/>
      <c r="J57" s="3"/>
      <c r="K57" s="3"/>
      <c r="L57" s="3"/>
      <c r="M57" s="3"/>
      <c r="N57" s="3"/>
      <c r="O57" s="3"/>
      <c r="P57" s="3"/>
      <c r="Q57" s="3"/>
      <c r="R57" s="3"/>
      <c r="S57" s="3"/>
      <c r="T57" s="3"/>
      <c r="U57" s="3"/>
      <c r="V57" s="3"/>
      <c r="W57" s="3"/>
      <c r="X57" s="3"/>
      <c r="Y57" s="3"/>
    </row>
    <row r="58" spans="1:25">
      <c r="A58" s="3"/>
      <c r="B58" s="3"/>
      <c r="C58" s="3"/>
      <c r="D58" s="3"/>
      <c r="E58" s="3"/>
      <c r="F58" s="3"/>
      <c r="G58" s="3"/>
      <c r="H58" s="3"/>
      <c r="I58" s="3"/>
      <c r="J58" s="3"/>
      <c r="K58" s="3"/>
      <c r="L58" s="3"/>
      <c r="M58" s="3"/>
      <c r="N58" s="3"/>
      <c r="O58" s="3"/>
      <c r="P58" s="3"/>
      <c r="Q58" s="3"/>
      <c r="R58" s="3"/>
      <c r="S58" s="3"/>
      <c r="T58" s="3"/>
      <c r="U58" s="3"/>
      <c r="V58" s="3"/>
      <c r="W58" s="3"/>
      <c r="X58" s="3"/>
      <c r="Y58" s="3"/>
    </row>
    <row r="59" spans="1:25">
      <c r="A59" s="3"/>
      <c r="B59" s="3" t="s">
        <v>40</v>
      </c>
      <c r="C59" s="3"/>
      <c r="D59" s="3"/>
      <c r="E59" s="3"/>
      <c r="F59" s="3"/>
      <c r="G59" s="3"/>
      <c r="H59" s="3"/>
      <c r="I59" s="3"/>
      <c r="J59" s="3"/>
      <c r="K59" s="3"/>
      <c r="L59" s="3"/>
      <c r="M59" s="3"/>
      <c r="N59" s="3"/>
      <c r="O59" s="3"/>
      <c r="P59" s="3"/>
      <c r="Q59" s="3"/>
      <c r="R59" s="3"/>
      <c r="S59" s="3"/>
      <c r="T59" s="3"/>
      <c r="U59" s="3"/>
      <c r="V59" s="3"/>
      <c r="W59" s="3"/>
      <c r="X59" s="3"/>
      <c r="Y59" s="3"/>
    </row>
    <row r="60" spans="1:25">
      <c r="A60" s="3"/>
      <c r="B60" s="3" t="s">
        <v>41</v>
      </c>
      <c r="C60" s="3"/>
      <c r="D60" s="3"/>
      <c r="E60" s="3"/>
      <c r="F60" s="3"/>
      <c r="G60" s="3"/>
      <c r="H60" s="3"/>
      <c r="I60" s="3"/>
      <c r="J60" s="3"/>
      <c r="K60" s="3"/>
      <c r="L60" s="3"/>
      <c r="M60" s="3"/>
      <c r="N60" s="3"/>
      <c r="O60" s="3"/>
      <c r="P60" s="3"/>
      <c r="Q60" s="3"/>
      <c r="R60" s="3"/>
      <c r="S60" s="3"/>
      <c r="T60" s="3"/>
      <c r="U60" s="3"/>
      <c r="V60" s="3"/>
      <c r="W60" s="3"/>
      <c r="X60" s="3"/>
      <c r="Y60" s="3"/>
    </row>
    <row r="61" spans="1:25">
      <c r="A61" s="3"/>
      <c r="C61" s="3"/>
      <c r="D61" s="3"/>
      <c r="E61" s="3"/>
      <c r="F61" s="3"/>
      <c r="G61" s="3"/>
      <c r="H61" s="3"/>
      <c r="I61" s="3"/>
      <c r="J61" s="3"/>
      <c r="K61" s="3"/>
      <c r="L61" s="3"/>
      <c r="M61" s="3"/>
      <c r="N61" s="3"/>
      <c r="O61" s="3"/>
      <c r="P61" s="3"/>
      <c r="Q61" s="3"/>
      <c r="R61" s="3"/>
      <c r="S61" s="3"/>
      <c r="T61" s="3"/>
      <c r="U61" s="3"/>
      <c r="V61" s="3"/>
      <c r="W61" s="3"/>
      <c r="X61" s="3"/>
      <c r="Y61" s="3"/>
    </row>
    <row r="62" spans="1:25">
      <c r="A62" s="3"/>
      <c r="B62" s="3" t="s">
        <v>42</v>
      </c>
      <c r="C62" s="3"/>
      <c r="D62" s="3"/>
      <c r="E62" s="3"/>
      <c r="F62" s="3"/>
      <c r="G62" s="3"/>
      <c r="H62" s="3"/>
      <c r="I62" s="3"/>
      <c r="J62" s="3"/>
      <c r="K62" s="3"/>
      <c r="L62" s="3"/>
      <c r="M62" s="3"/>
      <c r="N62" s="3"/>
      <c r="O62" s="3"/>
      <c r="P62" s="3"/>
      <c r="Q62" s="3"/>
      <c r="R62" s="3"/>
      <c r="S62" s="3"/>
      <c r="T62" s="3"/>
      <c r="U62" s="3"/>
      <c r="V62" s="3"/>
      <c r="W62" s="3"/>
      <c r="X62" s="3"/>
      <c r="Y62" s="3"/>
    </row>
    <row r="63" spans="1:25">
      <c r="A63" s="3"/>
      <c r="B63" s="3" t="s">
        <v>43</v>
      </c>
      <c r="C63" s="3"/>
      <c r="D63" s="3"/>
      <c r="E63" s="3"/>
      <c r="F63" s="3"/>
      <c r="G63" s="3"/>
      <c r="H63" s="3"/>
      <c r="I63" s="3"/>
      <c r="J63" s="3"/>
      <c r="K63" s="3"/>
      <c r="L63" s="3"/>
      <c r="M63" s="3"/>
      <c r="N63" s="3"/>
      <c r="O63" s="3"/>
      <c r="P63" s="3"/>
      <c r="Q63" s="3"/>
      <c r="R63" s="3"/>
      <c r="S63" s="3"/>
      <c r="T63" s="3"/>
      <c r="U63" s="3"/>
      <c r="V63" s="3"/>
      <c r="W63" s="3"/>
      <c r="X63" s="3"/>
      <c r="Y63" s="3"/>
    </row>
    <row r="64" spans="1:25">
      <c r="A64" s="3"/>
      <c r="B64" s="3" t="s">
        <v>44</v>
      </c>
      <c r="C64" s="3"/>
      <c r="D64" s="3"/>
      <c r="E64" s="3"/>
      <c r="F64" s="3"/>
      <c r="G64" s="3"/>
      <c r="H64" s="3"/>
      <c r="I64" s="3"/>
      <c r="J64" s="3"/>
      <c r="K64" s="3"/>
      <c r="L64" s="3"/>
      <c r="M64" s="3"/>
      <c r="N64" s="3"/>
      <c r="O64" s="3"/>
      <c r="P64" s="3"/>
      <c r="Q64" s="3"/>
      <c r="R64" s="3"/>
      <c r="S64" s="3"/>
      <c r="T64" s="3"/>
      <c r="U64" s="3"/>
      <c r="V64" s="3"/>
      <c r="W64" s="3"/>
      <c r="X64" s="3"/>
      <c r="Y64" s="3"/>
    </row>
    <row r="65" spans="1:25">
      <c r="A65" s="3"/>
      <c r="B65" s="3" t="s">
        <v>45</v>
      </c>
      <c r="C65" s="3"/>
      <c r="D65" s="3"/>
      <c r="E65" s="3"/>
      <c r="F65" s="3"/>
      <c r="G65" s="3"/>
      <c r="H65" s="3"/>
      <c r="I65" s="3"/>
      <c r="J65" s="3"/>
      <c r="K65" s="3"/>
      <c r="L65" s="3"/>
      <c r="M65" s="3"/>
      <c r="N65" s="3"/>
      <c r="O65" s="3"/>
      <c r="P65" s="3"/>
      <c r="Q65" s="3"/>
      <c r="R65" s="3"/>
      <c r="S65" s="3"/>
      <c r="T65" s="3"/>
      <c r="U65" s="3"/>
      <c r="V65" s="3"/>
      <c r="W65" s="3"/>
      <c r="X65" s="3"/>
      <c r="Y65" s="3"/>
    </row>
    <row r="66" spans="1:25">
      <c r="A66" s="3"/>
      <c r="B66" s="3" t="s">
        <v>46</v>
      </c>
      <c r="C66" s="3"/>
      <c r="D66" s="3"/>
      <c r="E66" s="3"/>
      <c r="F66" s="3"/>
      <c r="G66" s="3"/>
      <c r="H66" s="3"/>
      <c r="I66" s="3"/>
      <c r="J66" s="3"/>
      <c r="K66" s="3"/>
      <c r="L66" s="3"/>
      <c r="M66" s="3"/>
      <c r="N66" s="3"/>
      <c r="O66" s="3"/>
      <c r="P66" s="3"/>
      <c r="Q66" s="3"/>
      <c r="R66" s="3"/>
      <c r="S66" s="3"/>
      <c r="T66" s="3"/>
      <c r="U66" s="3"/>
      <c r="V66" s="3"/>
      <c r="W66" s="3"/>
      <c r="X66" s="3"/>
      <c r="Y66" s="3"/>
    </row>
    <row r="67" spans="1:25">
      <c r="A67" s="3"/>
      <c r="B67" s="3" t="s">
        <v>47</v>
      </c>
      <c r="C67" s="3"/>
      <c r="D67" s="3"/>
      <c r="E67" s="3"/>
      <c r="F67" s="3"/>
      <c r="G67" s="3"/>
      <c r="H67" s="3"/>
      <c r="I67" s="3"/>
      <c r="J67" s="3"/>
      <c r="K67" s="3"/>
      <c r="L67" s="3"/>
      <c r="M67" s="3"/>
      <c r="N67" s="3"/>
      <c r="O67" s="3"/>
      <c r="P67" s="3"/>
      <c r="Q67" s="3"/>
      <c r="R67" s="3"/>
      <c r="S67" s="3"/>
      <c r="T67" s="3"/>
      <c r="U67" s="3"/>
      <c r="V67" s="3"/>
      <c r="W67" s="3"/>
      <c r="X67" s="3"/>
      <c r="Y67" s="3"/>
    </row>
    <row r="68" spans="1:25">
      <c r="A68" s="3"/>
      <c r="B68" s="3"/>
      <c r="C68" s="3"/>
      <c r="D68" s="3"/>
      <c r="E68" s="3"/>
      <c r="F68" s="3"/>
      <c r="G68" s="3"/>
      <c r="H68" s="3"/>
      <c r="I68" s="3"/>
      <c r="J68" s="3"/>
      <c r="K68" s="3"/>
      <c r="L68" s="3"/>
      <c r="M68" s="3"/>
      <c r="N68" s="3"/>
      <c r="O68" s="3"/>
      <c r="P68" s="3"/>
      <c r="Q68" s="3"/>
      <c r="R68" s="3"/>
      <c r="S68" s="3"/>
      <c r="T68" s="3"/>
      <c r="U68" s="3"/>
      <c r="V68" s="3"/>
      <c r="W68" s="3"/>
      <c r="X68" s="3"/>
      <c r="Y68" s="3"/>
    </row>
    <row r="69" spans="1:25">
      <c r="A69" s="3"/>
      <c r="B69" s="3" t="s">
        <v>48</v>
      </c>
      <c r="C69" s="3"/>
      <c r="D69" s="3"/>
      <c r="E69" s="3"/>
      <c r="F69" s="3"/>
      <c r="G69" s="3"/>
      <c r="H69" s="3"/>
      <c r="I69" s="3"/>
      <c r="J69" s="3"/>
      <c r="K69" s="3"/>
      <c r="L69" s="3"/>
      <c r="M69" s="3"/>
      <c r="N69" s="3"/>
      <c r="O69" s="3"/>
      <c r="P69" s="3"/>
      <c r="Q69" s="3"/>
      <c r="R69" s="3"/>
      <c r="S69" s="3"/>
      <c r="T69" s="3"/>
      <c r="U69" s="3"/>
      <c r="V69" s="3"/>
      <c r="W69" s="3"/>
      <c r="X69" s="3"/>
      <c r="Y69" s="3"/>
    </row>
    <row r="70" spans="1:25">
      <c r="A70" s="3"/>
      <c r="B70" s="3" t="s">
        <v>49</v>
      </c>
      <c r="C70" s="3"/>
      <c r="D70" s="3"/>
      <c r="E70" s="3"/>
      <c r="F70" s="3"/>
      <c r="G70" s="3"/>
      <c r="H70" s="3"/>
      <c r="I70" s="3"/>
      <c r="J70" s="3"/>
      <c r="K70" s="3"/>
      <c r="L70" s="3"/>
      <c r="M70" s="3"/>
      <c r="N70" s="3"/>
      <c r="O70" s="3"/>
      <c r="P70" s="3"/>
      <c r="Q70" s="3"/>
      <c r="R70" s="3"/>
      <c r="S70" s="3"/>
      <c r="T70" s="3"/>
      <c r="U70" s="3"/>
      <c r="V70" s="3"/>
      <c r="W70" s="3"/>
      <c r="X70" s="3"/>
      <c r="Y70" s="3"/>
    </row>
    <row r="71" spans="1:25">
      <c r="A71" s="3"/>
      <c r="B71" s="3" t="s">
        <v>50</v>
      </c>
      <c r="C71" s="3"/>
      <c r="D71" s="3"/>
      <c r="E71" s="3"/>
      <c r="F71" s="3"/>
      <c r="G71" s="3"/>
      <c r="H71" s="3"/>
      <c r="I71" s="3"/>
      <c r="J71" s="3"/>
      <c r="K71" s="3"/>
      <c r="L71" s="3"/>
      <c r="M71" s="3"/>
      <c r="N71" s="3"/>
      <c r="O71" s="3"/>
      <c r="P71" s="3"/>
      <c r="Q71" s="3"/>
      <c r="R71" s="3"/>
      <c r="S71" s="3"/>
      <c r="T71" s="3"/>
      <c r="U71" s="3"/>
      <c r="V71" s="3"/>
      <c r="W71" s="3"/>
      <c r="X71" s="3"/>
      <c r="Y71" s="3"/>
    </row>
    <row r="72" spans="1:25">
      <c r="A72" s="3"/>
      <c r="B72" s="3"/>
      <c r="C72" s="3"/>
      <c r="D72" s="3"/>
      <c r="E72" s="3"/>
      <c r="F72" s="3"/>
      <c r="G72" s="3"/>
      <c r="H72" s="3"/>
      <c r="I72" s="3"/>
      <c r="J72" s="3"/>
      <c r="K72" s="3"/>
      <c r="L72" s="3"/>
      <c r="M72" s="3"/>
      <c r="N72" s="3"/>
      <c r="O72" s="3"/>
      <c r="P72" s="3"/>
      <c r="Q72" s="3"/>
      <c r="R72" s="3"/>
      <c r="S72" s="3"/>
      <c r="T72" s="3"/>
      <c r="U72" s="3"/>
      <c r="V72" s="3"/>
      <c r="W72" s="3"/>
      <c r="X72" s="3"/>
      <c r="Y72" s="3"/>
    </row>
    <row r="73" spans="1:25">
      <c r="A73" s="3"/>
      <c r="B73" s="3" t="s">
        <v>51</v>
      </c>
      <c r="C73" s="3"/>
      <c r="D73" s="3"/>
      <c r="E73" s="3"/>
      <c r="F73" s="3"/>
      <c r="G73" s="3"/>
      <c r="H73" s="3"/>
      <c r="I73" s="3"/>
      <c r="J73" s="3"/>
      <c r="K73" s="3"/>
      <c r="L73" s="3"/>
      <c r="M73" s="3"/>
      <c r="N73" s="3"/>
      <c r="O73" s="3"/>
      <c r="P73" s="3"/>
      <c r="Q73" s="3"/>
      <c r="R73" s="3"/>
      <c r="S73" s="3"/>
      <c r="T73" s="3"/>
      <c r="U73" s="3"/>
      <c r="V73" s="3"/>
      <c r="W73" s="3"/>
      <c r="X73" s="3"/>
      <c r="Y73" s="3"/>
    </row>
    <row r="74" spans="1:25">
      <c r="A74" s="3"/>
      <c r="B74" s="3"/>
      <c r="C74" s="3"/>
      <c r="D74" s="3"/>
      <c r="E74" s="3"/>
      <c r="F74" s="3"/>
      <c r="G74" s="3"/>
      <c r="H74" s="3"/>
      <c r="I74" s="3"/>
      <c r="J74" s="3"/>
      <c r="K74" s="3"/>
      <c r="L74" s="3"/>
      <c r="M74" s="3"/>
      <c r="N74" s="3"/>
      <c r="O74" s="3"/>
      <c r="P74" s="3"/>
      <c r="Q74" s="3"/>
      <c r="R74" s="3"/>
      <c r="S74" s="3"/>
      <c r="T74" s="3"/>
      <c r="U74" s="3"/>
      <c r="V74" s="3"/>
      <c r="W74" s="3"/>
      <c r="X74" s="3"/>
      <c r="Y74" s="3"/>
    </row>
    <row r="75" spans="1:25">
      <c r="A75" s="3"/>
      <c r="B75" s="3" t="s">
        <v>52</v>
      </c>
      <c r="C75" s="3"/>
      <c r="D75" s="3"/>
      <c r="E75" s="3"/>
      <c r="F75" s="3"/>
      <c r="G75" s="3"/>
      <c r="H75" s="3"/>
      <c r="I75" s="3"/>
      <c r="J75" s="3"/>
      <c r="K75" s="3"/>
      <c r="L75" s="3"/>
      <c r="M75" s="3"/>
      <c r="N75" s="3"/>
      <c r="O75" s="3"/>
      <c r="P75" s="3"/>
      <c r="Q75" s="3"/>
      <c r="R75" s="3"/>
      <c r="S75" s="3"/>
      <c r="T75" s="3"/>
      <c r="U75" s="3"/>
      <c r="V75" s="3"/>
      <c r="W75" s="3"/>
      <c r="X75" s="3"/>
      <c r="Y75" s="3"/>
    </row>
    <row r="76" spans="1:25">
      <c r="A76" s="3"/>
      <c r="B76" s="3" t="s">
        <v>53</v>
      </c>
      <c r="C76" s="3"/>
      <c r="D76" s="3"/>
      <c r="E76" s="3"/>
      <c r="F76" s="3"/>
      <c r="G76" s="3"/>
      <c r="H76" s="3"/>
      <c r="I76" s="3"/>
      <c r="J76" s="3"/>
      <c r="K76" s="3"/>
      <c r="L76" s="3"/>
      <c r="M76" s="3"/>
      <c r="N76" s="3"/>
      <c r="O76" s="3"/>
      <c r="P76" s="3"/>
      <c r="Q76" s="3"/>
      <c r="R76" s="3"/>
      <c r="S76" s="3"/>
      <c r="T76" s="3"/>
      <c r="U76" s="3"/>
      <c r="V76" s="3"/>
      <c r="W76" s="3"/>
      <c r="X76" s="3"/>
      <c r="Y76" s="3"/>
    </row>
    <row r="77" spans="1:25">
      <c r="A77" s="3"/>
      <c r="B77" s="3" t="s">
        <v>54</v>
      </c>
      <c r="C77" s="3"/>
      <c r="D77" s="3"/>
      <c r="E77" s="3"/>
      <c r="F77" s="3"/>
      <c r="G77" s="3"/>
      <c r="H77" s="3"/>
      <c r="I77" s="3"/>
      <c r="J77" s="3"/>
      <c r="K77" s="3"/>
      <c r="L77" s="3"/>
      <c r="M77" s="3"/>
      <c r="N77" s="3"/>
      <c r="O77" s="3"/>
      <c r="P77" s="3"/>
      <c r="Q77" s="3"/>
      <c r="R77" s="3"/>
      <c r="S77" s="3"/>
      <c r="T77" s="3"/>
      <c r="U77" s="3"/>
      <c r="V77" s="3"/>
      <c r="W77" s="3"/>
      <c r="X77" s="3"/>
      <c r="Y77" s="3"/>
    </row>
    <row r="78" spans="1:25">
      <c r="A78" s="3"/>
      <c r="B78" s="3" t="s">
        <v>55</v>
      </c>
      <c r="C78" s="3"/>
      <c r="D78" s="3"/>
      <c r="E78" s="3"/>
      <c r="F78" s="3"/>
      <c r="G78" s="3"/>
      <c r="H78" s="3"/>
      <c r="I78" s="3"/>
      <c r="J78" s="3"/>
      <c r="K78" s="3"/>
      <c r="L78" s="3"/>
      <c r="M78" s="3"/>
      <c r="N78" s="3"/>
      <c r="O78" s="3"/>
      <c r="P78" s="3"/>
      <c r="Q78" s="3"/>
      <c r="R78" s="3"/>
      <c r="S78" s="3"/>
      <c r="T78" s="3"/>
      <c r="U78" s="3"/>
      <c r="V78" s="3"/>
      <c r="W78" s="3"/>
      <c r="X78" s="3"/>
      <c r="Y78" s="3"/>
    </row>
    <row r="79" spans="1:25">
      <c r="A79" s="3"/>
      <c r="B79" s="3"/>
      <c r="C79" s="3"/>
      <c r="D79" s="3"/>
      <c r="E79" s="3"/>
      <c r="F79" s="3"/>
      <c r="G79" s="3"/>
      <c r="H79" s="3"/>
      <c r="I79" s="3"/>
      <c r="J79" s="3"/>
      <c r="K79" s="3"/>
      <c r="L79" s="3"/>
      <c r="M79" s="3"/>
      <c r="N79" s="3"/>
      <c r="O79" s="3"/>
      <c r="P79" s="3"/>
      <c r="Q79" s="3"/>
      <c r="R79" s="3"/>
      <c r="S79" s="3"/>
      <c r="T79" s="3"/>
      <c r="U79" s="3"/>
      <c r="V79" s="3"/>
      <c r="W79" s="3"/>
      <c r="X79" s="3"/>
      <c r="Y79" s="3"/>
    </row>
    <row r="80" spans="1:25">
      <c r="A80" s="3"/>
      <c r="B80" s="520" t="s">
        <v>56</v>
      </c>
      <c r="C80" s="3"/>
      <c r="D80" s="3"/>
      <c r="E80" s="3"/>
      <c r="F80" s="3"/>
      <c r="G80" s="3"/>
      <c r="H80" s="3"/>
      <c r="I80" s="3"/>
      <c r="J80" s="3"/>
      <c r="K80" s="3"/>
      <c r="L80" s="3"/>
      <c r="M80" s="3"/>
      <c r="N80" s="3"/>
      <c r="O80" s="3"/>
      <c r="P80" s="3"/>
      <c r="Q80" s="3"/>
      <c r="R80" s="3"/>
      <c r="S80" s="3"/>
      <c r="T80" s="3"/>
      <c r="U80" s="3"/>
      <c r="V80" s="3"/>
      <c r="W80" s="3"/>
      <c r="X80" s="3"/>
      <c r="Y80" s="3"/>
    </row>
    <row r="81" spans="1:25">
      <c r="A81" s="3"/>
      <c r="B81" s="3"/>
      <c r="C81" s="3"/>
      <c r="D81" s="3"/>
      <c r="E81" s="3"/>
      <c r="F81" s="3"/>
      <c r="G81" s="3"/>
      <c r="H81" s="3"/>
      <c r="I81" s="3"/>
      <c r="J81" s="3"/>
      <c r="K81" s="3"/>
      <c r="L81" s="3"/>
      <c r="M81" s="3"/>
      <c r="N81" s="3"/>
      <c r="O81" s="3"/>
      <c r="P81" s="3"/>
      <c r="Q81" s="3"/>
      <c r="R81" s="3"/>
      <c r="S81" s="3"/>
      <c r="T81" s="3"/>
      <c r="U81" s="3"/>
      <c r="V81" s="3"/>
      <c r="W81" s="3"/>
      <c r="X81" s="3"/>
      <c r="Y81" s="3"/>
    </row>
    <row r="82" spans="1:25">
      <c r="A82" s="3"/>
      <c r="B82" s="520" t="s">
        <v>57</v>
      </c>
      <c r="C82" s="3"/>
      <c r="D82" s="3"/>
      <c r="E82" s="3"/>
      <c r="F82" s="3"/>
      <c r="G82" s="3"/>
      <c r="H82" s="3"/>
      <c r="I82" s="3"/>
      <c r="J82" s="3"/>
      <c r="K82" s="3"/>
      <c r="L82" s="3"/>
      <c r="M82" s="3"/>
      <c r="N82" s="3"/>
      <c r="O82" s="3"/>
      <c r="P82" s="3"/>
      <c r="Q82" s="3"/>
      <c r="R82" s="3"/>
      <c r="S82" s="3"/>
      <c r="T82" s="3"/>
      <c r="U82" s="3"/>
      <c r="V82" s="3"/>
      <c r="W82" s="3"/>
      <c r="X82" s="3"/>
      <c r="Y82" s="3"/>
    </row>
    <row r="83" spans="1:25">
      <c r="A83" s="3"/>
      <c r="B83" s="3"/>
      <c r="C83" s="3"/>
      <c r="D83" s="3"/>
      <c r="E83" s="3"/>
      <c r="F83" s="3"/>
      <c r="G83" s="3"/>
      <c r="H83" s="3"/>
      <c r="I83" s="3"/>
      <c r="J83" s="3"/>
      <c r="K83" s="3"/>
      <c r="L83" s="3"/>
      <c r="M83" s="3"/>
      <c r="N83" s="3"/>
      <c r="O83" s="3"/>
      <c r="P83" s="3"/>
      <c r="Q83" s="3"/>
      <c r="R83" s="3"/>
      <c r="S83" s="3"/>
      <c r="T83" s="3"/>
      <c r="U83" s="3"/>
      <c r="V83" s="3"/>
      <c r="W83" s="3"/>
      <c r="X83" s="3"/>
      <c r="Y83" s="3"/>
    </row>
    <row r="84" spans="1:25">
      <c r="A84" s="3"/>
      <c r="B84" s="937" t="s">
        <v>58</v>
      </c>
      <c r="C84" s="938"/>
      <c r="D84" s="938"/>
      <c r="E84" s="938"/>
      <c r="F84" s="939"/>
      <c r="G84" s="3"/>
      <c r="H84" s="3"/>
      <c r="I84" s="3"/>
      <c r="J84" s="3"/>
      <c r="K84" s="3"/>
      <c r="L84" s="3"/>
      <c r="M84" s="3"/>
      <c r="N84" s="3"/>
      <c r="O84" s="3"/>
      <c r="P84" s="3"/>
      <c r="Q84" s="3"/>
      <c r="R84" s="3"/>
      <c r="S84" s="3"/>
      <c r="T84" s="3"/>
      <c r="U84" s="3"/>
      <c r="V84" s="3"/>
      <c r="W84" s="3"/>
      <c r="X84" s="3"/>
      <c r="Y84" s="3"/>
    </row>
    <row r="85" spans="1:25">
      <c r="A85" s="3"/>
      <c r="B85" s="224"/>
      <c r="C85" s="434"/>
      <c r="D85" s="434"/>
      <c r="E85" s="434"/>
      <c r="F85" s="435"/>
      <c r="G85" s="3"/>
      <c r="H85" s="3"/>
      <c r="I85" s="3"/>
      <c r="J85" s="3"/>
      <c r="K85" s="3"/>
      <c r="L85" s="3"/>
      <c r="M85" s="3"/>
      <c r="N85" s="3"/>
      <c r="O85" s="3"/>
      <c r="P85" s="3"/>
      <c r="Q85" s="3"/>
      <c r="R85" s="3"/>
      <c r="S85" s="3"/>
      <c r="T85" s="3"/>
      <c r="U85" s="3"/>
      <c r="V85" s="3"/>
      <c r="W85" s="3"/>
      <c r="X85" s="3"/>
      <c r="Y85" s="3"/>
    </row>
    <row r="86" spans="1:25">
      <c r="A86" s="3"/>
      <c r="B86" s="5" t="s">
        <v>59</v>
      </c>
      <c r="C86" s="207">
        <v>0.25</v>
      </c>
      <c r="D86" s="207"/>
      <c r="E86" s="207" t="s">
        <v>60</v>
      </c>
      <c r="F86" s="6">
        <v>0.75</v>
      </c>
      <c r="G86" s="3"/>
      <c r="H86" s="3"/>
      <c r="I86" s="3"/>
      <c r="J86" s="3"/>
      <c r="K86" s="3"/>
      <c r="L86" s="3"/>
      <c r="M86" s="3"/>
      <c r="N86" s="3"/>
      <c r="O86" s="3"/>
      <c r="P86" s="3"/>
      <c r="Q86" s="3"/>
      <c r="R86" s="3"/>
      <c r="S86" s="3"/>
      <c r="T86" s="3"/>
      <c r="U86" s="3"/>
      <c r="V86" s="3"/>
      <c r="W86" s="3"/>
      <c r="X86" s="3"/>
      <c r="Y86" s="3"/>
    </row>
    <row r="87" spans="1:25">
      <c r="A87" s="3"/>
      <c r="B87" s="5" t="s">
        <v>61</v>
      </c>
      <c r="C87" s="207">
        <v>0.5</v>
      </c>
      <c r="D87" s="207"/>
      <c r="E87" s="207" t="s">
        <v>62</v>
      </c>
      <c r="F87" s="6">
        <v>0.9</v>
      </c>
      <c r="G87" s="3"/>
      <c r="H87" s="3"/>
      <c r="I87" s="3"/>
      <c r="J87" s="3"/>
      <c r="K87" s="3"/>
      <c r="L87" s="3"/>
      <c r="M87" s="3"/>
      <c r="N87" s="3"/>
      <c r="O87" s="3"/>
      <c r="P87" s="3"/>
      <c r="Q87" s="3"/>
      <c r="R87" s="3"/>
      <c r="S87" s="3"/>
      <c r="T87" s="3"/>
      <c r="U87" s="3"/>
      <c r="V87" s="3"/>
      <c r="W87" s="3"/>
      <c r="X87" s="3"/>
      <c r="Y87" s="3"/>
    </row>
    <row r="88" spans="1:25">
      <c r="A88" s="3"/>
      <c r="B88" s="7"/>
      <c r="C88" s="436"/>
      <c r="D88" s="436"/>
      <c r="E88" s="436"/>
      <c r="F88" s="437"/>
      <c r="G88" s="3"/>
      <c r="H88" s="3"/>
      <c r="I88" s="3"/>
      <c r="J88" s="3"/>
      <c r="K88" s="3"/>
      <c r="L88" s="3"/>
      <c r="M88" s="3"/>
      <c r="N88" s="3"/>
      <c r="O88" s="3"/>
      <c r="P88" s="3"/>
      <c r="Q88" s="3"/>
      <c r="R88" s="3"/>
      <c r="S88" s="3"/>
      <c r="T88" s="3"/>
      <c r="U88" s="3"/>
      <c r="V88" s="3"/>
      <c r="W88" s="3"/>
      <c r="X88" s="3"/>
      <c r="Y88" s="3"/>
    </row>
    <row r="89" spans="1:25">
      <c r="A89" s="3"/>
      <c r="B89" s="3"/>
      <c r="C89" s="3"/>
      <c r="D89" s="3"/>
      <c r="E89" s="3"/>
      <c r="F89" s="3"/>
      <c r="G89" s="3"/>
      <c r="H89" s="3"/>
      <c r="I89" s="3"/>
      <c r="J89" s="3"/>
      <c r="K89" s="3"/>
      <c r="L89" s="3"/>
      <c r="M89" s="3"/>
      <c r="N89" s="3"/>
      <c r="O89" s="3"/>
      <c r="P89" s="3"/>
      <c r="Q89" s="3"/>
      <c r="R89" s="3"/>
      <c r="S89" s="3"/>
      <c r="T89" s="3"/>
      <c r="U89" s="3"/>
      <c r="V89" s="3"/>
      <c r="W89" s="3"/>
      <c r="X89" s="3"/>
      <c r="Y89" s="3"/>
    </row>
    <row r="90" spans="1:25">
      <c r="A90" s="3"/>
      <c r="B90" s="3" t="s">
        <v>63</v>
      </c>
      <c r="C90" s="3"/>
      <c r="D90" s="3"/>
      <c r="E90" s="3"/>
      <c r="F90" s="3"/>
      <c r="G90" s="3"/>
      <c r="H90" s="3"/>
      <c r="I90" s="3"/>
      <c r="J90" s="3"/>
      <c r="K90" s="3"/>
      <c r="L90" s="3"/>
      <c r="M90" s="3"/>
      <c r="N90" s="3"/>
      <c r="O90" s="3"/>
      <c r="P90" s="3"/>
      <c r="Q90" s="3"/>
      <c r="R90" s="3"/>
      <c r="S90" s="3"/>
      <c r="T90" s="3"/>
      <c r="U90" s="3"/>
      <c r="V90" s="3"/>
      <c r="W90" s="3"/>
      <c r="X90" s="3"/>
      <c r="Y90" s="3"/>
    </row>
    <row r="91" spans="1:25">
      <c r="A91" s="3"/>
      <c r="B91" t="s">
        <v>64</v>
      </c>
      <c r="C91" s="3"/>
      <c r="D91" s="3"/>
      <c r="E91" s="3"/>
      <c r="F91" s="3"/>
      <c r="G91" s="3"/>
      <c r="H91" s="3"/>
      <c r="I91" s="3"/>
      <c r="J91" s="3"/>
      <c r="K91" s="3"/>
      <c r="L91" s="3"/>
      <c r="M91" s="3"/>
      <c r="N91" s="3"/>
      <c r="O91" s="3"/>
      <c r="P91" s="3"/>
      <c r="Q91" s="3"/>
      <c r="R91" s="3"/>
      <c r="S91" s="3"/>
      <c r="T91" s="3"/>
      <c r="U91" s="3"/>
      <c r="V91" s="3"/>
      <c r="W91" s="3"/>
      <c r="X91" s="3"/>
      <c r="Y91" s="3"/>
    </row>
    <row r="92" spans="1:25">
      <c r="B92" s="3" t="s">
        <v>65</v>
      </c>
      <c r="C92" s="3"/>
      <c r="D92" s="3"/>
      <c r="E92" s="3"/>
      <c r="F92" s="3"/>
      <c r="G92" s="3"/>
      <c r="H92" s="3"/>
      <c r="I92" s="3"/>
      <c r="W92" s="3"/>
      <c r="X92" s="3"/>
      <c r="Y92" s="3"/>
    </row>
    <row r="93" spans="1:25">
      <c r="A93" s="3"/>
      <c r="B93" s="3"/>
      <c r="C93" s="3"/>
      <c r="D93" s="3"/>
      <c r="E93" s="3"/>
      <c r="F93" s="3"/>
      <c r="G93" s="3"/>
      <c r="H93" s="3"/>
      <c r="I93" s="3"/>
      <c r="J93" s="3"/>
      <c r="K93" s="3"/>
      <c r="L93" s="3"/>
      <c r="M93" s="3"/>
      <c r="N93" s="3"/>
      <c r="O93" s="3"/>
      <c r="P93" s="3"/>
      <c r="Q93" s="3"/>
      <c r="R93" s="3"/>
      <c r="S93" s="3"/>
      <c r="T93" s="3"/>
      <c r="U93" s="3"/>
      <c r="V93" s="3"/>
      <c r="W93" s="3"/>
      <c r="X93" s="3"/>
      <c r="Y93" s="3"/>
    </row>
    <row r="94" spans="1:25">
      <c r="A94" s="3"/>
      <c r="B94" s="3"/>
      <c r="C94" s="3"/>
      <c r="D94" s="3"/>
      <c r="E94" s="3"/>
      <c r="F94" s="3"/>
      <c r="G94" s="3"/>
      <c r="H94" s="3"/>
      <c r="I94" s="3"/>
      <c r="J94" s="3"/>
      <c r="K94" s="3"/>
      <c r="L94" s="3"/>
      <c r="M94" s="3"/>
      <c r="N94" s="3"/>
      <c r="O94" s="3"/>
      <c r="P94" s="3"/>
      <c r="Q94" s="3"/>
      <c r="R94" s="3"/>
      <c r="S94" s="3"/>
      <c r="T94" s="3"/>
      <c r="U94" s="3"/>
      <c r="V94" s="3"/>
      <c r="W94" s="3"/>
      <c r="X94" s="3"/>
      <c r="Y94" s="3"/>
    </row>
    <row r="95" spans="1:25">
      <c r="A95" s="3"/>
      <c r="B95" s="3"/>
      <c r="C95" s="3"/>
      <c r="D95" s="3"/>
      <c r="E95" s="3"/>
      <c r="F95" s="3"/>
      <c r="G95" s="3"/>
      <c r="H95" s="3"/>
      <c r="I95" s="3"/>
      <c r="J95" s="3"/>
      <c r="K95" s="3"/>
      <c r="L95" s="3"/>
      <c r="M95" s="3"/>
      <c r="N95" s="3"/>
      <c r="O95" s="3"/>
      <c r="P95" s="3"/>
      <c r="Q95" s="3"/>
      <c r="R95" s="3"/>
      <c r="S95" s="3"/>
      <c r="T95" s="3"/>
      <c r="U95" s="3"/>
      <c r="V95" s="3"/>
      <c r="W95" s="3"/>
      <c r="X95" s="3"/>
      <c r="Y95" s="3"/>
    </row>
    <row r="96" spans="1:25">
      <c r="A96" s="3"/>
      <c r="B96" s="3"/>
      <c r="C96" s="3"/>
      <c r="D96" s="3"/>
      <c r="E96" s="3"/>
      <c r="F96" s="3"/>
      <c r="G96" s="3"/>
      <c r="H96" s="3"/>
      <c r="I96" s="3"/>
      <c r="J96" s="3"/>
      <c r="K96" s="3"/>
      <c r="L96" s="3"/>
      <c r="M96" s="3"/>
      <c r="N96" s="3"/>
      <c r="O96" s="3"/>
      <c r="P96" s="3"/>
      <c r="Q96" s="3"/>
      <c r="R96" s="3"/>
      <c r="S96" s="3"/>
      <c r="T96" s="3"/>
      <c r="U96" s="3"/>
      <c r="V96" s="3"/>
      <c r="W96" s="3"/>
      <c r="X96" s="3"/>
      <c r="Y96" s="3"/>
    </row>
    <row r="97" spans="1:25">
      <c r="A97" s="3"/>
      <c r="B97" s="3"/>
      <c r="C97" s="3"/>
      <c r="D97" s="3"/>
      <c r="E97" s="3"/>
      <c r="F97" s="3"/>
      <c r="G97" s="3"/>
      <c r="H97" s="3"/>
      <c r="I97" s="3"/>
      <c r="J97" s="3"/>
      <c r="K97" s="3"/>
      <c r="L97" s="3"/>
      <c r="M97" s="3"/>
      <c r="N97" s="3"/>
      <c r="O97" s="3"/>
      <c r="P97" s="3"/>
      <c r="Q97" s="3"/>
      <c r="R97" s="3"/>
      <c r="S97" s="3"/>
      <c r="T97" s="3"/>
      <c r="U97" s="3"/>
      <c r="V97" s="3"/>
      <c r="W97" s="3"/>
      <c r="X97" s="3"/>
      <c r="Y97" s="3"/>
    </row>
  </sheetData>
  <mergeCells count="1">
    <mergeCell ref="B84:F84"/>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D1:BE418"/>
  <sheetViews>
    <sheetView topLeftCell="D1" workbookViewId="0">
      <selection activeCell="L170" sqref="L170"/>
    </sheetView>
  </sheetViews>
  <sheetFormatPr defaultColWidth="0" defaultRowHeight="15" zeroHeight="1"/>
  <cols>
    <col min="1" max="3" width="9.140625" hidden="1" customWidth="1"/>
    <col min="4" max="4" width="11" style="1" customWidth="1"/>
    <col min="5" max="5" width="11.7109375" style="454" customWidth="1"/>
    <col min="6" max="6" width="16.7109375" style="178" customWidth="1"/>
    <col min="7" max="7" width="16.5703125" style="4" customWidth="1"/>
    <col min="8" max="8" width="15.85546875" style="4" customWidth="1"/>
    <col min="9" max="12" width="16.42578125" style="4" customWidth="1"/>
    <col min="13" max="13" width="18.140625" style="14" customWidth="1"/>
    <col min="14" max="14" width="18.85546875" style="14" customWidth="1"/>
    <col min="15" max="15" width="16" customWidth="1"/>
    <col min="16" max="16" width="18.85546875" customWidth="1"/>
    <col min="17" max="17" width="18.7109375" customWidth="1"/>
    <col min="18" max="18" width="18" customWidth="1"/>
    <col min="19" max="19" width="20.85546875" style="1" customWidth="1"/>
    <col min="20" max="20" width="19.5703125" style="14" customWidth="1"/>
    <col min="21" max="21" width="21.28515625" customWidth="1"/>
    <col min="22" max="23" width="23.5703125" customWidth="1"/>
    <col min="24" max="24" width="21.5703125" style="1" customWidth="1"/>
    <col min="25" max="25" width="21.140625" hidden="1" customWidth="1"/>
    <col min="26" max="26" width="19.85546875" style="14" hidden="1" customWidth="1"/>
    <col min="27" max="27" width="16.7109375" style="14" hidden="1" customWidth="1"/>
    <col min="28" max="28" width="14.28515625" style="14" hidden="1" customWidth="1"/>
    <col min="29" max="29" width="18.140625" hidden="1" customWidth="1"/>
    <col min="30" max="30" width="18.5703125" style="14" hidden="1" customWidth="1"/>
    <col min="31" max="31" width="18.42578125" style="14" hidden="1" customWidth="1"/>
    <col min="32" max="32" width="13.42578125" style="14" hidden="1" customWidth="1"/>
    <col min="33" max="33" width="16.28515625" hidden="1" customWidth="1"/>
    <col min="34" max="34" width="21.140625" hidden="1" customWidth="1"/>
    <col min="35" max="35" width="20.28515625" style="14" hidden="1" customWidth="1"/>
    <col min="36" max="36" width="19.85546875" style="1" hidden="1" customWidth="1"/>
    <col min="37" max="37" width="20.28515625" style="14" hidden="1" customWidth="1"/>
    <col min="38" max="38" width="19" style="14" hidden="1" customWidth="1"/>
    <col min="39" max="39" width="16.85546875" style="14" hidden="1" customWidth="1"/>
    <col min="40" max="40" width="15.140625" hidden="1" customWidth="1"/>
    <col min="41" max="41" width="17.7109375" hidden="1" customWidth="1"/>
    <col min="42" max="42" width="18.85546875" hidden="1" customWidth="1"/>
    <col min="43" max="43" width="16.85546875" hidden="1" customWidth="1"/>
    <col min="44" max="44" width="14.28515625" hidden="1" customWidth="1"/>
    <col min="45" max="45" width="13.5703125" hidden="1" customWidth="1"/>
    <col min="46" max="46" width="14.85546875" hidden="1" customWidth="1"/>
    <col min="47" max="47" width="13.7109375" hidden="1" customWidth="1"/>
    <col min="48" max="48" width="11.42578125" hidden="1" customWidth="1"/>
    <col min="49" max="49" width="12" hidden="1" customWidth="1"/>
    <col min="50" max="50" width="12.28515625" hidden="1" customWidth="1"/>
    <col min="51" max="51" width="10.85546875" hidden="1" customWidth="1"/>
    <col min="52" max="52" width="14.5703125" hidden="1" customWidth="1"/>
    <col min="53" max="53" width="9.140625" hidden="1" customWidth="1"/>
    <col min="54" max="54" width="11.5703125" hidden="1" customWidth="1"/>
    <col min="55" max="55" width="11.85546875" hidden="1" customWidth="1"/>
    <col min="56" max="56" width="12.28515625" hidden="1" customWidth="1"/>
    <col min="57" max="57" width="11.28515625" hidden="1" customWidth="1"/>
    <col min="58" max="16384" width="9.140625" hidden="1"/>
  </cols>
  <sheetData>
    <row r="1" spans="4:39">
      <c r="D1" s="299"/>
      <c r="M1" s="4"/>
      <c r="N1" s="4"/>
      <c r="O1" s="80"/>
      <c r="P1" s="80"/>
      <c r="Q1" s="80"/>
      <c r="R1" s="80"/>
      <c r="S1" s="299"/>
      <c r="T1" s="4"/>
      <c r="U1" s="80"/>
      <c r="V1" s="80"/>
      <c r="W1" s="80"/>
      <c r="X1" s="299"/>
      <c r="Z1"/>
      <c r="AA1"/>
      <c r="AB1"/>
      <c r="AD1"/>
      <c r="AE1"/>
      <c r="AF1"/>
      <c r="AI1"/>
      <c r="AJ1"/>
      <c r="AK1"/>
      <c r="AL1"/>
      <c r="AM1"/>
    </row>
    <row r="2" spans="4:39">
      <c r="D2" s="299"/>
      <c r="M2" s="4"/>
      <c r="N2" s="4"/>
      <c r="O2" s="80"/>
      <c r="P2" s="80"/>
      <c r="Q2" s="80"/>
      <c r="R2" s="80"/>
      <c r="S2" s="299"/>
      <c r="T2" s="4"/>
      <c r="U2" s="80"/>
      <c r="V2" s="80"/>
      <c r="W2" s="80"/>
      <c r="X2" s="299"/>
      <c r="Z2"/>
      <c r="AA2"/>
      <c r="AB2"/>
      <c r="AD2"/>
      <c r="AE2"/>
      <c r="AF2"/>
      <c r="AI2"/>
      <c r="AJ2"/>
      <c r="AK2"/>
      <c r="AL2"/>
      <c r="AM2"/>
    </row>
    <row r="3" spans="4:39">
      <c r="D3" s="299"/>
      <c r="M3" s="4"/>
      <c r="N3" s="4"/>
      <c r="O3" s="80"/>
      <c r="P3" s="80"/>
      <c r="Q3" s="80"/>
      <c r="R3" s="80"/>
      <c r="S3" s="299"/>
      <c r="T3" s="4"/>
      <c r="U3" s="80"/>
      <c r="V3" s="80"/>
      <c r="W3" s="80"/>
      <c r="X3" s="299"/>
      <c r="Z3"/>
      <c r="AA3"/>
      <c r="AB3"/>
      <c r="AD3"/>
      <c r="AE3"/>
      <c r="AF3"/>
      <c r="AI3"/>
      <c r="AJ3"/>
      <c r="AK3"/>
      <c r="AL3"/>
      <c r="AM3"/>
    </row>
    <row r="4" spans="4:39">
      <c r="D4" s="299"/>
      <c r="M4" s="4"/>
      <c r="N4" s="4"/>
      <c r="O4" s="80"/>
      <c r="P4" s="80"/>
      <c r="Q4" s="80"/>
      <c r="R4" s="80"/>
      <c r="S4" s="299"/>
      <c r="T4" s="4"/>
      <c r="U4" s="80"/>
      <c r="V4" s="80"/>
      <c r="W4" s="80"/>
      <c r="X4" s="299"/>
      <c r="Z4"/>
      <c r="AA4"/>
      <c r="AB4"/>
      <c r="AD4"/>
      <c r="AE4"/>
      <c r="AF4"/>
      <c r="AI4"/>
      <c r="AJ4"/>
      <c r="AK4"/>
      <c r="AL4"/>
      <c r="AM4"/>
    </row>
    <row r="5" spans="4:39">
      <c r="D5" s="299"/>
      <c r="M5" s="4"/>
      <c r="N5" s="4"/>
      <c r="O5" s="80"/>
      <c r="P5" s="80"/>
      <c r="Q5" s="80"/>
      <c r="R5" s="80"/>
      <c r="S5" s="299"/>
      <c r="T5" s="4"/>
      <c r="U5" s="80"/>
      <c r="V5" s="80"/>
      <c r="W5" s="80"/>
      <c r="X5" s="299"/>
      <c r="Z5"/>
      <c r="AA5"/>
      <c r="AB5"/>
      <c r="AD5"/>
      <c r="AE5"/>
      <c r="AF5"/>
      <c r="AI5"/>
      <c r="AJ5"/>
      <c r="AK5"/>
      <c r="AL5"/>
      <c r="AM5"/>
    </row>
    <row r="6" spans="4:39">
      <c r="D6" s="299"/>
      <c r="M6" s="4"/>
      <c r="N6" s="4"/>
      <c r="O6" s="80"/>
      <c r="P6" s="80"/>
      <c r="Q6" s="80"/>
      <c r="R6" s="80"/>
      <c r="S6" s="299"/>
      <c r="T6" s="4"/>
      <c r="U6" s="80"/>
      <c r="V6" s="80"/>
      <c r="W6" s="80"/>
      <c r="X6" s="299"/>
      <c r="Z6"/>
      <c r="AA6"/>
      <c r="AB6"/>
      <c r="AD6"/>
      <c r="AE6"/>
      <c r="AF6"/>
      <c r="AI6"/>
      <c r="AJ6"/>
      <c r="AK6"/>
      <c r="AL6"/>
      <c r="AM6"/>
    </row>
    <row r="7" spans="4:39">
      <c r="D7" s="299"/>
      <c r="M7" s="4"/>
      <c r="N7" s="4"/>
      <c r="O7" s="80"/>
      <c r="P7" s="80"/>
      <c r="Q7" s="80"/>
      <c r="R7" s="80"/>
      <c r="S7" s="299"/>
      <c r="T7" s="4"/>
      <c r="U7" s="80"/>
      <c r="V7" s="80"/>
      <c r="W7" s="80"/>
      <c r="X7" s="299"/>
      <c r="Z7"/>
      <c r="AA7"/>
      <c r="AB7"/>
      <c r="AD7"/>
      <c r="AE7"/>
      <c r="AF7"/>
      <c r="AI7"/>
      <c r="AJ7"/>
      <c r="AK7"/>
      <c r="AL7"/>
      <c r="AM7"/>
    </row>
    <row r="8" spans="4:39">
      <c r="D8" s="299"/>
      <c r="M8" s="4"/>
      <c r="N8" s="4"/>
      <c r="O8" s="80"/>
      <c r="P8" s="80"/>
      <c r="Q8" s="80"/>
      <c r="R8" s="80"/>
      <c r="S8" s="299"/>
      <c r="T8" s="4"/>
      <c r="U8" s="80"/>
      <c r="V8" s="80"/>
      <c r="W8" s="80"/>
      <c r="X8" s="299"/>
      <c r="Z8"/>
      <c r="AA8"/>
      <c r="AB8"/>
      <c r="AD8"/>
      <c r="AE8"/>
      <c r="AF8"/>
      <c r="AI8"/>
      <c r="AJ8"/>
      <c r="AK8"/>
      <c r="AL8"/>
      <c r="AM8"/>
    </row>
    <row r="9" spans="4:39">
      <c r="D9" s="299"/>
      <c r="M9" s="4"/>
      <c r="N9" s="4"/>
      <c r="O9" s="80"/>
      <c r="P9" s="80"/>
      <c r="Q9" s="80"/>
      <c r="R9" s="80"/>
      <c r="S9" s="299"/>
      <c r="T9" s="4"/>
      <c r="U9" s="80"/>
      <c r="V9" s="80"/>
      <c r="W9" s="80"/>
      <c r="X9" s="299"/>
      <c r="Z9"/>
      <c r="AA9"/>
      <c r="AB9"/>
      <c r="AD9"/>
      <c r="AE9"/>
      <c r="AF9"/>
      <c r="AI9"/>
      <c r="AJ9"/>
      <c r="AK9"/>
      <c r="AL9"/>
      <c r="AM9"/>
    </row>
    <row r="10" spans="4:39">
      <c r="D10" s="299"/>
      <c r="M10" s="4"/>
      <c r="N10" s="4"/>
      <c r="O10" s="80"/>
      <c r="P10" s="80"/>
      <c r="Q10" s="80"/>
      <c r="R10" s="80"/>
      <c r="S10" s="299"/>
      <c r="T10" s="4"/>
      <c r="U10" s="80"/>
      <c r="V10" s="80"/>
      <c r="W10" s="80"/>
      <c r="X10" s="299"/>
      <c r="Z10"/>
      <c r="AA10"/>
      <c r="AB10"/>
      <c r="AD10"/>
      <c r="AE10"/>
      <c r="AF10"/>
      <c r="AI10"/>
      <c r="AJ10"/>
      <c r="AK10"/>
      <c r="AL10"/>
      <c r="AM10"/>
    </row>
    <row r="11" spans="4:39">
      <c r="D11" s="299"/>
      <c r="M11" s="4"/>
      <c r="N11" s="4"/>
      <c r="O11" s="80"/>
      <c r="P11" s="80"/>
      <c r="Q11" s="80"/>
      <c r="R11" s="80"/>
      <c r="S11" s="299"/>
      <c r="T11" s="4"/>
      <c r="U11" s="80"/>
      <c r="V11" s="80"/>
      <c r="W11" s="80"/>
      <c r="X11" s="299"/>
      <c r="Z11"/>
      <c r="AA11"/>
      <c r="AB11"/>
      <c r="AD11"/>
      <c r="AE11"/>
      <c r="AF11"/>
      <c r="AI11"/>
      <c r="AJ11"/>
      <c r="AK11"/>
      <c r="AL11"/>
      <c r="AM11"/>
    </row>
    <row r="12" spans="4:39" ht="15.75">
      <c r="D12" s="300"/>
      <c r="E12" s="302"/>
      <c r="G12" s="302"/>
      <c r="H12" s="301"/>
      <c r="I12" s="301"/>
      <c r="J12" s="301"/>
      <c r="K12" s="301"/>
      <c r="L12" s="301"/>
      <c r="M12" s="301"/>
      <c r="N12" s="302"/>
      <c r="O12" s="302"/>
      <c r="P12" s="302"/>
      <c r="Q12" s="302"/>
      <c r="R12" s="302"/>
      <c r="S12" s="302"/>
      <c r="T12" s="302"/>
      <c r="U12" s="302"/>
      <c r="V12" s="302"/>
      <c r="W12" s="302"/>
      <c r="X12" s="302"/>
      <c r="Z12"/>
      <c r="AA12"/>
      <c r="AB12"/>
      <c r="AD12"/>
      <c r="AE12"/>
      <c r="AF12"/>
      <c r="AI12"/>
      <c r="AJ12"/>
      <c r="AK12"/>
      <c r="AL12"/>
      <c r="AM12"/>
    </row>
    <row r="13" spans="4:39" ht="15.75">
      <c r="D13" s="300"/>
      <c r="E13" s="302"/>
      <c r="G13" s="302"/>
      <c r="H13" s="301"/>
      <c r="I13" s="301"/>
      <c r="J13" s="301"/>
      <c r="K13" s="301"/>
      <c r="L13" s="301"/>
      <c r="M13" s="301"/>
      <c r="N13" s="302"/>
      <c r="O13" s="302"/>
      <c r="P13" s="302"/>
      <c r="Q13" s="302"/>
      <c r="R13" s="302"/>
      <c r="S13" s="302"/>
      <c r="T13" s="302"/>
      <c r="U13" s="302"/>
      <c r="V13" s="302"/>
      <c r="W13" s="302"/>
      <c r="X13" s="302"/>
      <c r="Z13"/>
      <c r="AA13"/>
      <c r="AB13"/>
      <c r="AD13"/>
      <c r="AE13"/>
      <c r="AF13"/>
      <c r="AI13"/>
      <c r="AJ13"/>
      <c r="AK13"/>
      <c r="AL13"/>
      <c r="AM13"/>
    </row>
    <row r="14" spans="4:39" ht="15.75">
      <c r="D14" s="301"/>
      <c r="E14" s="974" t="s">
        <v>1232</v>
      </c>
      <c r="F14" s="975"/>
      <c r="G14" s="975"/>
      <c r="H14" s="975"/>
      <c r="I14" s="975"/>
      <c r="J14" s="975"/>
      <c r="K14" s="975"/>
      <c r="L14" s="975"/>
      <c r="M14" s="976"/>
      <c r="N14" s="301"/>
      <c r="O14" s="1076" t="s">
        <v>1233</v>
      </c>
      <c r="P14" s="1077"/>
      <c r="Q14" s="1077"/>
      <c r="R14" s="1077"/>
      <c r="S14" s="1077"/>
      <c r="T14" s="1077"/>
      <c r="U14" s="1077"/>
      <c r="V14" s="1077"/>
      <c r="W14" s="1078"/>
      <c r="X14" s="302"/>
      <c r="Z14"/>
      <c r="AA14"/>
      <c r="AB14"/>
      <c r="AD14"/>
      <c r="AE14"/>
      <c r="AF14"/>
      <c r="AI14"/>
      <c r="AJ14"/>
      <c r="AK14"/>
      <c r="AL14"/>
      <c r="AM14"/>
    </row>
    <row r="15" spans="4:39">
      <c r="D15" s="299"/>
      <c r="E15" s="582"/>
      <c r="F15" s="583"/>
      <c r="G15" s="584"/>
      <c r="H15" s="584"/>
      <c r="I15" s="584"/>
      <c r="J15" s="1088" t="s">
        <v>672</v>
      </c>
      <c r="K15" s="1088"/>
      <c r="L15" s="1088"/>
      <c r="M15" s="1089"/>
      <c r="N15" s="4"/>
      <c r="O15" s="20" t="s">
        <v>1082</v>
      </c>
      <c r="P15" s="20" t="s">
        <v>683</v>
      </c>
      <c r="Q15" s="20" t="s">
        <v>676</v>
      </c>
      <c r="R15" s="20" t="s">
        <v>677</v>
      </c>
      <c r="S15" s="20" t="s">
        <v>1234</v>
      </c>
      <c r="T15" s="20" t="s">
        <v>1235</v>
      </c>
      <c r="U15" s="20" t="s">
        <v>1236</v>
      </c>
      <c r="V15" s="20" t="s">
        <v>1237</v>
      </c>
      <c r="W15" s="20" t="s">
        <v>1238</v>
      </c>
      <c r="X15" s="307"/>
      <c r="Z15"/>
      <c r="AA15"/>
      <c r="AB15"/>
      <c r="AD15"/>
      <c r="AE15"/>
      <c r="AF15"/>
      <c r="AI15"/>
      <c r="AJ15"/>
      <c r="AK15"/>
      <c r="AL15"/>
      <c r="AM15"/>
    </row>
    <row r="16" spans="4:39" ht="30">
      <c r="D16" s="299"/>
      <c r="E16" s="422" t="s">
        <v>679</v>
      </c>
      <c r="F16" s="426" t="s">
        <v>1239</v>
      </c>
      <c r="G16" s="121" t="s">
        <v>1082</v>
      </c>
      <c r="H16" s="121" t="s">
        <v>1240</v>
      </c>
      <c r="I16" s="452" t="s">
        <v>1241</v>
      </c>
      <c r="J16" s="121" t="s">
        <v>59</v>
      </c>
      <c r="K16" s="121" t="s">
        <v>61</v>
      </c>
      <c r="L16" s="121" t="s">
        <v>60</v>
      </c>
      <c r="M16" s="121" t="s">
        <v>62</v>
      </c>
      <c r="N16" s="4"/>
      <c r="O16" s="109" t="s">
        <v>100</v>
      </c>
      <c r="P16" s="110" t="s">
        <v>723</v>
      </c>
      <c r="Q16" s="110" t="s">
        <v>723</v>
      </c>
      <c r="R16" s="110" t="s">
        <v>723</v>
      </c>
      <c r="S16" s="110" t="s">
        <v>723</v>
      </c>
      <c r="T16" s="111">
        <v>800</v>
      </c>
      <c r="U16" s="111">
        <v>900</v>
      </c>
      <c r="V16" s="111">
        <v>850</v>
      </c>
      <c r="W16" s="113">
        <f>AVERAGE(T16:V16)</f>
        <v>850</v>
      </c>
      <c r="X16" s="299"/>
      <c r="Z16"/>
      <c r="AA16"/>
      <c r="AB16"/>
      <c r="AD16"/>
      <c r="AE16"/>
      <c r="AF16"/>
      <c r="AI16"/>
      <c r="AJ16"/>
      <c r="AK16"/>
      <c r="AL16"/>
      <c r="AM16"/>
    </row>
    <row r="17" spans="4:39">
      <c r="D17" s="299"/>
      <c r="E17" s="455"/>
      <c r="F17" s="472"/>
      <c r="G17" s="28"/>
      <c r="H17" s="28"/>
      <c r="I17" s="28"/>
      <c r="J17" s="28"/>
      <c r="K17" s="28"/>
      <c r="L17" s="28"/>
      <c r="M17" s="28"/>
      <c r="N17" s="4"/>
      <c r="O17" s="109" t="s">
        <v>105</v>
      </c>
      <c r="P17" s="110" t="s">
        <v>723</v>
      </c>
      <c r="Q17" s="110" t="s">
        <v>723</v>
      </c>
      <c r="R17" s="110" t="s">
        <v>723</v>
      </c>
      <c r="S17" s="110" t="s">
        <v>723</v>
      </c>
      <c r="T17" s="295">
        <v>1300</v>
      </c>
      <c r="U17" s="295" t="s">
        <v>723</v>
      </c>
      <c r="V17" s="295" t="s">
        <v>723</v>
      </c>
      <c r="W17" s="296">
        <f>AVERAGE(T17:V17)</f>
        <v>1300</v>
      </c>
      <c r="X17" s="299"/>
      <c r="Z17"/>
      <c r="AA17"/>
      <c r="AB17"/>
      <c r="AD17"/>
      <c r="AE17"/>
      <c r="AF17"/>
      <c r="AI17"/>
      <c r="AJ17"/>
      <c r="AK17"/>
      <c r="AL17"/>
      <c r="AM17"/>
    </row>
    <row r="18" spans="4:39">
      <c r="D18" s="299"/>
      <c r="E18" s="455" t="s">
        <v>1242</v>
      </c>
      <c r="F18" s="472" t="s">
        <v>95</v>
      </c>
      <c r="G18" s="122" t="s">
        <v>100</v>
      </c>
      <c r="H18" s="123" t="s">
        <v>723</v>
      </c>
      <c r="I18" s="123">
        <v>850</v>
      </c>
      <c r="J18" s="123">
        <f>SUM(I18*(1-0.25))</f>
        <v>637.5</v>
      </c>
      <c r="K18" s="123">
        <f>SUM(I18*(1-0.5))</f>
        <v>425</v>
      </c>
      <c r="L18" s="123">
        <f>SUM(I18*(1-0.75))</f>
        <v>212.5</v>
      </c>
      <c r="M18" s="123">
        <f>SUM(I18*(1-0.9))</f>
        <v>84.999999999999986</v>
      </c>
      <c r="N18" s="4"/>
      <c r="O18" s="109" t="s">
        <v>110</v>
      </c>
      <c r="P18" s="110" t="s">
        <v>723</v>
      </c>
      <c r="Q18" s="110" t="s">
        <v>723</v>
      </c>
      <c r="R18" s="110" t="s">
        <v>723</v>
      </c>
      <c r="S18" s="110" t="s">
        <v>723</v>
      </c>
      <c r="T18" s="295">
        <v>1400</v>
      </c>
      <c r="U18" s="295" t="s">
        <v>723</v>
      </c>
      <c r="V18" s="295" t="s">
        <v>723</v>
      </c>
      <c r="W18" s="296">
        <f>AVERAGE(T18:U18)</f>
        <v>1400</v>
      </c>
      <c r="X18" s="299"/>
      <c r="Z18"/>
      <c r="AA18"/>
      <c r="AB18"/>
      <c r="AD18"/>
      <c r="AE18"/>
      <c r="AF18"/>
      <c r="AI18"/>
      <c r="AJ18"/>
      <c r="AK18"/>
      <c r="AL18"/>
      <c r="AM18"/>
    </row>
    <row r="19" spans="4:39">
      <c r="D19" s="299"/>
      <c r="E19" s="455"/>
      <c r="F19" s="473"/>
      <c r="G19" s="122" t="s">
        <v>105</v>
      </c>
      <c r="H19" s="123" t="s">
        <v>723</v>
      </c>
      <c r="I19" s="123">
        <v>1300</v>
      </c>
      <c r="J19" s="123">
        <f t="shared" ref="J19:J54" si="0">SUM(I19*(1-0.25))</f>
        <v>975</v>
      </c>
      <c r="K19" s="123">
        <f t="shared" ref="K19:K54" si="1">SUM(I19*(1-0.5))</f>
        <v>650</v>
      </c>
      <c r="L19" s="123">
        <f t="shared" ref="L19:L54" si="2">SUM(I19*(1-0.75))</f>
        <v>325</v>
      </c>
      <c r="M19" s="123">
        <f>SUM(I19*(1-0.9))</f>
        <v>129.99999999999997</v>
      </c>
      <c r="N19" s="299"/>
      <c r="O19" s="109" t="s">
        <v>115</v>
      </c>
      <c r="P19" s="110" t="s">
        <v>723</v>
      </c>
      <c r="Q19" s="110" t="s">
        <v>723</v>
      </c>
      <c r="R19" s="110" t="s">
        <v>723</v>
      </c>
      <c r="S19" s="110" t="s">
        <v>723</v>
      </c>
      <c r="T19" s="295">
        <v>500</v>
      </c>
      <c r="U19" s="295" t="s">
        <v>723</v>
      </c>
      <c r="V19" s="295" t="s">
        <v>723</v>
      </c>
      <c r="W19" s="296">
        <f>AVERAGE(T19:V19)</f>
        <v>500</v>
      </c>
      <c r="X19" s="80"/>
      <c r="Z19"/>
      <c r="AA19"/>
      <c r="AB19"/>
      <c r="AD19"/>
      <c r="AE19"/>
      <c r="AF19"/>
      <c r="AI19"/>
      <c r="AJ19"/>
      <c r="AK19"/>
      <c r="AL19"/>
      <c r="AM19"/>
    </row>
    <row r="20" spans="4:39">
      <c r="D20" s="299"/>
      <c r="E20" s="455"/>
      <c r="F20" s="473"/>
      <c r="G20" s="122" t="s">
        <v>110</v>
      </c>
      <c r="H20" s="123" t="s">
        <v>723</v>
      </c>
      <c r="I20" s="123">
        <v>1400</v>
      </c>
      <c r="J20" s="123">
        <f t="shared" si="0"/>
        <v>1050</v>
      </c>
      <c r="K20" s="123">
        <f t="shared" si="1"/>
        <v>700</v>
      </c>
      <c r="L20" s="123">
        <f t="shared" si="2"/>
        <v>350</v>
      </c>
      <c r="M20" s="123">
        <f>SUM(I20*(1-0.9))</f>
        <v>139.99999999999997</v>
      </c>
      <c r="N20" s="299"/>
      <c r="O20" s="109" t="s">
        <v>1243</v>
      </c>
      <c r="P20" s="110">
        <v>1099</v>
      </c>
      <c r="Q20" s="110">
        <v>1299</v>
      </c>
      <c r="R20" s="111">
        <v>899</v>
      </c>
      <c r="S20" s="112">
        <f>AVERAGE(P20:R20)</f>
        <v>1099</v>
      </c>
      <c r="T20" s="111">
        <v>900</v>
      </c>
      <c r="U20" s="111">
        <v>750</v>
      </c>
      <c r="V20" s="111">
        <v>999</v>
      </c>
      <c r="W20" s="113">
        <f>AVERAGE(T20:V20)</f>
        <v>883</v>
      </c>
      <c r="X20" s="80"/>
      <c r="Z20"/>
      <c r="AA20"/>
      <c r="AB20"/>
      <c r="AD20"/>
      <c r="AE20"/>
      <c r="AF20"/>
      <c r="AI20"/>
      <c r="AJ20"/>
      <c r="AK20"/>
      <c r="AL20"/>
      <c r="AM20"/>
    </row>
    <row r="21" spans="4:39">
      <c r="D21" s="299"/>
      <c r="E21" s="455"/>
      <c r="F21" s="473"/>
      <c r="G21" s="122" t="s">
        <v>115</v>
      </c>
      <c r="H21" s="123" t="s">
        <v>723</v>
      </c>
      <c r="I21" s="123">
        <v>500</v>
      </c>
      <c r="J21" s="123">
        <f t="shared" si="0"/>
        <v>375</v>
      </c>
      <c r="K21" s="123">
        <f t="shared" si="1"/>
        <v>250</v>
      </c>
      <c r="L21" s="123">
        <f t="shared" si="2"/>
        <v>125</v>
      </c>
      <c r="M21" s="123">
        <f>SUM(I21*(1-0.9))</f>
        <v>49.999999999999986</v>
      </c>
      <c r="N21" s="299"/>
      <c r="O21" s="109">
        <v>180</v>
      </c>
      <c r="P21" s="110">
        <v>1199</v>
      </c>
      <c r="Q21" s="110">
        <v>1298</v>
      </c>
      <c r="R21" s="111">
        <v>1029</v>
      </c>
      <c r="S21" s="112">
        <f>AVERAGE(P21:R21)</f>
        <v>1175.3333333333333</v>
      </c>
      <c r="T21" s="1016" t="s">
        <v>1244</v>
      </c>
      <c r="U21" s="1017"/>
      <c r="V21" s="1017"/>
      <c r="W21" s="1018"/>
      <c r="X21" s="80"/>
      <c r="Z21"/>
      <c r="AA21"/>
      <c r="AB21"/>
      <c r="AD21"/>
      <c r="AE21"/>
      <c r="AF21"/>
      <c r="AI21"/>
      <c r="AJ21"/>
      <c r="AK21"/>
      <c r="AL21"/>
      <c r="AM21"/>
    </row>
    <row r="22" spans="4:39">
      <c r="D22" s="299"/>
      <c r="E22" s="455"/>
      <c r="F22" s="473"/>
      <c r="G22" s="122" t="s">
        <v>119</v>
      </c>
      <c r="H22" s="162">
        <v>1102.67</v>
      </c>
      <c r="I22" s="162">
        <v>883</v>
      </c>
      <c r="J22" s="123">
        <f t="shared" si="0"/>
        <v>662.25</v>
      </c>
      <c r="K22" s="123">
        <f t="shared" si="1"/>
        <v>441.5</v>
      </c>
      <c r="L22" s="123">
        <f t="shared" si="2"/>
        <v>220.75</v>
      </c>
      <c r="M22" s="123">
        <f>SUM(H22*(1-0.9))</f>
        <v>110.26699999999998</v>
      </c>
      <c r="N22" s="299"/>
      <c r="O22" s="101">
        <v>210</v>
      </c>
      <c r="P22" s="110">
        <v>1389</v>
      </c>
      <c r="Q22" s="110">
        <v>1499</v>
      </c>
      <c r="R22" s="110">
        <v>1759</v>
      </c>
      <c r="S22" s="112">
        <f>AVERAGE(P22:Q22)</f>
        <v>1444</v>
      </c>
      <c r="T22" s="111">
        <v>1000</v>
      </c>
      <c r="U22" s="111">
        <v>950</v>
      </c>
      <c r="V22" s="111">
        <v>1400</v>
      </c>
      <c r="W22" s="113">
        <f>AVERAGE(T22:V22)</f>
        <v>1116.6666666666667</v>
      </c>
      <c r="X22" s="80"/>
      <c r="Z22"/>
      <c r="AA22"/>
      <c r="AB22"/>
      <c r="AD22"/>
      <c r="AE22"/>
      <c r="AF22"/>
      <c r="AI22"/>
      <c r="AJ22"/>
      <c r="AK22"/>
      <c r="AL22"/>
      <c r="AM22"/>
    </row>
    <row r="23" spans="4:39">
      <c r="D23" s="299"/>
      <c r="E23" s="455"/>
      <c r="F23" s="473"/>
      <c r="G23" s="122" t="s">
        <v>122</v>
      </c>
      <c r="H23" s="123">
        <v>1175.33</v>
      </c>
      <c r="I23" s="453">
        <f>SUM(H23*(1-0.5))</f>
        <v>587.66499999999996</v>
      </c>
      <c r="J23" s="123">
        <f t="shared" si="0"/>
        <v>440.74874999999997</v>
      </c>
      <c r="K23" s="123">
        <f t="shared" si="1"/>
        <v>293.83249999999998</v>
      </c>
      <c r="L23" s="123">
        <f t="shared" si="2"/>
        <v>146.91624999999999</v>
      </c>
      <c r="M23" s="123">
        <f t="shared" ref="M23:M36" si="3">SUM(H23*(1-0.9))</f>
        <v>117.53299999999997</v>
      </c>
      <c r="N23" s="299"/>
      <c r="O23" s="109" t="s">
        <v>1245</v>
      </c>
      <c r="P23" s="110">
        <v>2199</v>
      </c>
      <c r="Q23" s="110">
        <v>1979</v>
      </c>
      <c r="R23" s="110">
        <v>2118</v>
      </c>
      <c r="S23" s="112">
        <f>AVERAGE(P23:R23)</f>
        <v>2098.6666666666665</v>
      </c>
      <c r="T23" s="111">
        <v>800</v>
      </c>
      <c r="U23" s="111">
        <v>1290</v>
      </c>
      <c r="V23" s="111">
        <v>1500</v>
      </c>
      <c r="W23" s="113">
        <f>AVERAGE(T23:V23)</f>
        <v>1196.6666666666667</v>
      </c>
      <c r="X23" s="80"/>
      <c r="Z23"/>
      <c r="AA23"/>
      <c r="AB23"/>
      <c r="AD23"/>
      <c r="AE23"/>
      <c r="AF23"/>
      <c r="AI23"/>
      <c r="AJ23"/>
      <c r="AK23"/>
      <c r="AL23"/>
      <c r="AM23"/>
    </row>
    <row r="24" spans="4:39">
      <c r="D24" s="299"/>
      <c r="E24" s="455"/>
      <c r="F24" s="473"/>
      <c r="G24" s="122" t="s">
        <v>126</v>
      </c>
      <c r="H24" s="123">
        <v>1444</v>
      </c>
      <c r="I24" s="162">
        <v>1116.67</v>
      </c>
      <c r="J24" s="123">
        <f t="shared" si="0"/>
        <v>837.50250000000005</v>
      </c>
      <c r="K24" s="123">
        <f t="shared" si="1"/>
        <v>558.33500000000004</v>
      </c>
      <c r="L24" s="123">
        <f t="shared" si="2"/>
        <v>279.16750000000002</v>
      </c>
      <c r="M24" s="123">
        <f t="shared" si="3"/>
        <v>144.39999999999998</v>
      </c>
      <c r="N24" s="299"/>
      <c r="O24" s="109">
        <v>260</v>
      </c>
      <c r="P24" s="110">
        <v>2199</v>
      </c>
      <c r="Q24" s="110">
        <v>2199</v>
      </c>
      <c r="R24" s="110">
        <v>1298</v>
      </c>
      <c r="S24" s="112">
        <f>AVERAGE(P24:R24)</f>
        <v>1898.6666666666667</v>
      </c>
      <c r="T24" s="295">
        <v>1250</v>
      </c>
      <c r="U24" s="295">
        <v>1650</v>
      </c>
      <c r="V24" s="294" t="s">
        <v>723</v>
      </c>
      <c r="W24" s="296">
        <f>AVERAGE(T24:V24)</f>
        <v>1450</v>
      </c>
      <c r="X24" s="80"/>
      <c r="Z24"/>
      <c r="AA24"/>
      <c r="AB24"/>
      <c r="AD24"/>
      <c r="AE24"/>
      <c r="AF24"/>
      <c r="AI24"/>
      <c r="AJ24"/>
      <c r="AK24"/>
      <c r="AL24"/>
      <c r="AM24"/>
    </row>
    <row r="25" spans="4:39" ht="18" customHeight="1">
      <c r="D25" s="299"/>
      <c r="E25" s="455"/>
      <c r="F25" s="473"/>
      <c r="G25" s="122" t="s">
        <v>130</v>
      </c>
      <c r="H25" s="123">
        <v>2098.67</v>
      </c>
      <c r="I25" s="162">
        <v>1196.67</v>
      </c>
      <c r="J25" s="123">
        <f t="shared" si="0"/>
        <v>897.50250000000005</v>
      </c>
      <c r="K25" s="123">
        <f t="shared" si="1"/>
        <v>598.33500000000004</v>
      </c>
      <c r="L25" s="123">
        <f t="shared" si="2"/>
        <v>299.16750000000002</v>
      </c>
      <c r="M25" s="123">
        <f t="shared" si="3"/>
        <v>209.86699999999996</v>
      </c>
      <c r="N25" s="299"/>
      <c r="O25" s="109">
        <v>310</v>
      </c>
      <c r="P25" s="110">
        <v>2449</v>
      </c>
      <c r="Q25" s="110">
        <v>2799.7</v>
      </c>
      <c r="R25" s="110">
        <v>2620</v>
      </c>
      <c r="S25" s="112">
        <f>AVERAGE(P25:Q25)</f>
        <v>2624.35</v>
      </c>
      <c r="T25" s="295">
        <v>2050</v>
      </c>
      <c r="U25" s="294" t="s">
        <v>723</v>
      </c>
      <c r="V25" s="294" t="s">
        <v>723</v>
      </c>
      <c r="W25" s="296">
        <f>AVERAGE(T25:V25)</f>
        <v>2050</v>
      </c>
      <c r="X25" s="80"/>
      <c r="Z25"/>
      <c r="AA25"/>
      <c r="AB25"/>
      <c r="AD25"/>
      <c r="AE25"/>
      <c r="AF25"/>
      <c r="AI25"/>
      <c r="AJ25"/>
      <c r="AK25"/>
      <c r="AL25"/>
      <c r="AM25"/>
    </row>
    <row r="26" spans="4:39">
      <c r="D26" s="299"/>
      <c r="E26" s="455"/>
      <c r="F26" s="473"/>
      <c r="G26" s="122" t="s">
        <v>132</v>
      </c>
      <c r="H26" s="123">
        <v>1898.67</v>
      </c>
      <c r="I26" s="162">
        <v>1450</v>
      </c>
      <c r="J26" s="123">
        <f t="shared" si="0"/>
        <v>1087.5</v>
      </c>
      <c r="K26" s="123">
        <f t="shared" si="1"/>
        <v>725</v>
      </c>
      <c r="L26" s="123">
        <f t="shared" si="2"/>
        <v>362.5</v>
      </c>
      <c r="M26" s="123">
        <f t="shared" si="3"/>
        <v>189.86699999999996</v>
      </c>
      <c r="N26" s="299"/>
      <c r="O26" s="109" t="s">
        <v>1246</v>
      </c>
      <c r="P26" s="110">
        <v>2909</v>
      </c>
      <c r="Q26" s="110">
        <v>3200</v>
      </c>
      <c r="R26" s="110">
        <v>2979</v>
      </c>
      <c r="S26" s="112">
        <f t="shared" ref="S26:S31" si="4">AVERAGE(P26:R26)</f>
        <v>3029.3333333333335</v>
      </c>
      <c r="T26" s="111">
        <v>1200</v>
      </c>
      <c r="U26" s="111">
        <v>2200</v>
      </c>
      <c r="V26" s="111">
        <v>1700</v>
      </c>
      <c r="W26" s="113">
        <f>AVERAGE(T26:V26)</f>
        <v>1700</v>
      </c>
      <c r="X26" s="80"/>
      <c r="Z26"/>
      <c r="AA26"/>
      <c r="AB26"/>
      <c r="AD26"/>
      <c r="AE26"/>
      <c r="AF26"/>
      <c r="AI26"/>
      <c r="AJ26"/>
      <c r="AK26"/>
      <c r="AL26"/>
      <c r="AM26"/>
    </row>
    <row r="27" spans="4:39">
      <c r="D27" s="299"/>
      <c r="E27" s="455"/>
      <c r="F27" s="473"/>
      <c r="G27" s="122" t="s">
        <v>135</v>
      </c>
      <c r="H27" s="123">
        <v>2624.35</v>
      </c>
      <c r="I27" s="162">
        <v>2050</v>
      </c>
      <c r="J27" s="123">
        <f t="shared" si="0"/>
        <v>1537.5</v>
      </c>
      <c r="K27" s="123">
        <f t="shared" si="1"/>
        <v>1025</v>
      </c>
      <c r="L27" s="123">
        <f t="shared" si="2"/>
        <v>512.5</v>
      </c>
      <c r="M27" s="123">
        <f t="shared" si="3"/>
        <v>262.43499999999995</v>
      </c>
      <c r="N27" s="299"/>
      <c r="O27" s="109">
        <v>362</v>
      </c>
      <c r="P27" s="110">
        <v>3000</v>
      </c>
      <c r="Q27" s="110">
        <v>2100</v>
      </c>
      <c r="R27" s="110">
        <v>3550</v>
      </c>
      <c r="S27" s="112">
        <f t="shared" si="4"/>
        <v>2883.3333333333335</v>
      </c>
      <c r="T27" s="1016" t="s">
        <v>1244</v>
      </c>
      <c r="U27" s="1017"/>
      <c r="V27" s="1017"/>
      <c r="W27" s="1018"/>
      <c r="X27" s="80"/>
      <c r="Z27"/>
      <c r="AA27"/>
      <c r="AB27"/>
      <c r="AD27"/>
      <c r="AE27"/>
      <c r="AF27"/>
      <c r="AI27"/>
      <c r="AJ27"/>
      <c r="AK27"/>
      <c r="AL27"/>
      <c r="AM27"/>
    </row>
    <row r="28" spans="4:39">
      <c r="D28" s="299"/>
      <c r="E28" s="455"/>
      <c r="F28" s="473"/>
      <c r="G28" s="122" t="s">
        <v>138</v>
      </c>
      <c r="H28" s="123">
        <v>3029.33</v>
      </c>
      <c r="I28" s="162">
        <v>1700</v>
      </c>
      <c r="J28" s="123">
        <f t="shared" si="0"/>
        <v>1275</v>
      </c>
      <c r="K28" s="123">
        <f t="shared" si="1"/>
        <v>850</v>
      </c>
      <c r="L28" s="123">
        <f t="shared" si="2"/>
        <v>425</v>
      </c>
      <c r="M28" s="123">
        <f t="shared" si="3"/>
        <v>302.93299999999994</v>
      </c>
      <c r="N28" s="299"/>
      <c r="O28" s="109" t="s">
        <v>1247</v>
      </c>
      <c r="P28" s="110">
        <v>2100</v>
      </c>
      <c r="Q28" s="110">
        <v>2900</v>
      </c>
      <c r="R28" s="110">
        <v>2200</v>
      </c>
      <c r="S28" s="112">
        <f t="shared" si="4"/>
        <v>2400</v>
      </c>
      <c r="T28" s="111">
        <v>1800</v>
      </c>
      <c r="U28" s="111">
        <v>1799</v>
      </c>
      <c r="V28" s="111">
        <v>2000</v>
      </c>
      <c r="W28" s="113">
        <f>AVERAGE(T28:V28)</f>
        <v>1866.3333333333333</v>
      </c>
      <c r="X28" s="80"/>
      <c r="Z28"/>
      <c r="AA28"/>
      <c r="AB28"/>
      <c r="AD28"/>
      <c r="AE28"/>
      <c r="AF28"/>
      <c r="AI28"/>
      <c r="AJ28"/>
      <c r="AK28"/>
      <c r="AL28"/>
      <c r="AM28"/>
    </row>
    <row r="29" spans="4:39">
      <c r="D29" s="299"/>
      <c r="E29" s="455"/>
      <c r="F29" s="473"/>
      <c r="G29" s="122" t="s">
        <v>141</v>
      </c>
      <c r="H29" s="123">
        <v>2883.33</v>
      </c>
      <c r="I29" s="453">
        <f>SUM(H29*(1-0.5))</f>
        <v>1441.665</v>
      </c>
      <c r="J29" s="123">
        <f t="shared" si="0"/>
        <v>1081.24875</v>
      </c>
      <c r="K29" s="123">
        <f t="shared" si="1"/>
        <v>720.83249999999998</v>
      </c>
      <c r="L29" s="123">
        <f t="shared" si="2"/>
        <v>360.41624999999999</v>
      </c>
      <c r="M29" s="123">
        <f t="shared" si="3"/>
        <v>288.33299999999991</v>
      </c>
      <c r="N29" s="299"/>
      <c r="O29" s="109">
        <v>382</v>
      </c>
      <c r="P29" s="110">
        <v>3598</v>
      </c>
      <c r="Q29" s="110">
        <v>3239</v>
      </c>
      <c r="R29" s="110">
        <v>3329</v>
      </c>
      <c r="S29" s="112">
        <f t="shared" si="4"/>
        <v>3388.6666666666665</v>
      </c>
      <c r="T29" s="295">
        <v>1800</v>
      </c>
      <c r="U29" s="295">
        <v>999</v>
      </c>
      <c r="V29" s="294" t="s">
        <v>723</v>
      </c>
      <c r="W29" s="296">
        <f>AVERAGE(T29:V29)</f>
        <v>1399.5</v>
      </c>
      <c r="X29" s="80"/>
      <c r="Z29"/>
      <c r="AA29"/>
      <c r="AB29"/>
      <c r="AD29"/>
      <c r="AE29"/>
      <c r="AF29"/>
      <c r="AI29"/>
      <c r="AJ29"/>
      <c r="AK29"/>
      <c r="AL29"/>
      <c r="AM29"/>
    </row>
    <row r="30" spans="4:39">
      <c r="D30" s="299"/>
      <c r="E30" s="455"/>
      <c r="F30" s="473"/>
      <c r="G30" s="122" t="s">
        <v>144</v>
      </c>
      <c r="H30" s="123">
        <v>2400</v>
      </c>
      <c r="I30" s="162">
        <v>1866.33</v>
      </c>
      <c r="J30" s="123">
        <f t="shared" si="0"/>
        <v>1399.7474999999999</v>
      </c>
      <c r="K30" s="123">
        <f t="shared" si="1"/>
        <v>933.16499999999996</v>
      </c>
      <c r="L30" s="123">
        <f t="shared" si="2"/>
        <v>466.58249999999998</v>
      </c>
      <c r="M30" s="123">
        <f t="shared" si="3"/>
        <v>239.99999999999994</v>
      </c>
      <c r="N30" s="299"/>
      <c r="O30" s="109" t="s">
        <v>1248</v>
      </c>
      <c r="P30" s="110">
        <v>3910</v>
      </c>
      <c r="Q30" s="110">
        <v>3520</v>
      </c>
      <c r="R30" s="110">
        <v>3490.67</v>
      </c>
      <c r="S30" s="112">
        <f t="shared" si="4"/>
        <v>3640.2233333333334</v>
      </c>
      <c r="T30" s="98">
        <v>2100</v>
      </c>
      <c r="U30" s="98">
        <v>2300</v>
      </c>
      <c r="V30" s="98">
        <v>2700</v>
      </c>
      <c r="W30" s="113">
        <f>AVERAGE(T30:V30)</f>
        <v>2366.6666666666665</v>
      </c>
      <c r="X30" s="80"/>
      <c r="Z30"/>
      <c r="AA30"/>
      <c r="AB30"/>
      <c r="AD30"/>
      <c r="AE30"/>
      <c r="AF30"/>
      <c r="AI30"/>
      <c r="AJ30"/>
      <c r="AK30"/>
      <c r="AL30"/>
      <c r="AM30"/>
    </row>
    <row r="31" spans="4:39">
      <c r="D31" s="299"/>
      <c r="E31" s="455"/>
      <c r="F31" s="472"/>
      <c r="G31" s="122" t="s">
        <v>148</v>
      </c>
      <c r="H31" s="123">
        <v>3388.67</v>
      </c>
      <c r="I31" s="162">
        <v>1399.5</v>
      </c>
      <c r="J31" s="123">
        <f t="shared" si="0"/>
        <v>1049.625</v>
      </c>
      <c r="K31" s="123">
        <f t="shared" si="1"/>
        <v>699.75</v>
      </c>
      <c r="L31" s="123">
        <f t="shared" si="2"/>
        <v>349.875</v>
      </c>
      <c r="M31" s="123">
        <f t="shared" si="3"/>
        <v>338.8669999999999</v>
      </c>
      <c r="N31" s="4"/>
      <c r="O31" s="109" t="s">
        <v>1249</v>
      </c>
      <c r="P31" s="110">
        <v>2399.9899999999998</v>
      </c>
      <c r="Q31" s="110">
        <v>3499</v>
      </c>
      <c r="R31" s="110">
        <v>3889</v>
      </c>
      <c r="S31" s="112">
        <f t="shared" si="4"/>
        <v>3262.6633333333334</v>
      </c>
      <c r="T31" s="297">
        <v>3000</v>
      </c>
      <c r="U31" s="297">
        <v>2700</v>
      </c>
      <c r="V31" s="298" t="s">
        <v>723</v>
      </c>
      <c r="W31" s="296">
        <f>AVERAGE(T31:V31)</f>
        <v>2850</v>
      </c>
      <c r="X31" s="299"/>
      <c r="Z31"/>
      <c r="AA31"/>
      <c r="AB31"/>
      <c r="AD31"/>
      <c r="AE31"/>
      <c r="AF31"/>
      <c r="AI31"/>
      <c r="AJ31"/>
      <c r="AK31"/>
      <c r="AL31"/>
      <c r="AM31"/>
    </row>
    <row r="32" spans="4:39">
      <c r="D32" s="299"/>
      <c r="E32" s="455"/>
      <c r="F32" s="472"/>
      <c r="G32" s="122" t="s">
        <v>152</v>
      </c>
      <c r="H32" s="123">
        <v>3640.22</v>
      </c>
      <c r="I32" s="162">
        <v>2366.67</v>
      </c>
      <c r="J32" s="123">
        <f t="shared" si="0"/>
        <v>1775.0025000000001</v>
      </c>
      <c r="K32" s="123">
        <f t="shared" si="1"/>
        <v>1183.335</v>
      </c>
      <c r="L32" s="123">
        <f t="shared" si="2"/>
        <v>591.66750000000002</v>
      </c>
      <c r="M32" s="123">
        <f t="shared" si="3"/>
        <v>364.02199999999988</v>
      </c>
      <c r="N32" s="4"/>
      <c r="O32" s="109">
        <v>651</v>
      </c>
      <c r="P32" s="110">
        <v>2800</v>
      </c>
      <c r="Q32" s="110">
        <v>3779</v>
      </c>
      <c r="R32" s="110">
        <v>3889</v>
      </c>
      <c r="S32" s="112">
        <f>AVERAGE(P32:Q32)</f>
        <v>3289.5</v>
      </c>
      <c r="T32" s="297">
        <v>2000</v>
      </c>
      <c r="U32" s="297">
        <v>3200</v>
      </c>
      <c r="V32" s="298" t="s">
        <v>723</v>
      </c>
      <c r="W32" s="296">
        <f>AVERAGE(T32:V32)</f>
        <v>2600</v>
      </c>
      <c r="X32" s="299"/>
      <c r="Z32"/>
      <c r="AA32"/>
      <c r="AB32"/>
      <c r="AD32"/>
      <c r="AE32"/>
      <c r="AF32"/>
      <c r="AI32"/>
      <c r="AJ32"/>
      <c r="AK32"/>
      <c r="AL32"/>
      <c r="AM32"/>
    </row>
    <row r="33" spans="4:39">
      <c r="D33" s="299"/>
      <c r="E33" s="455"/>
      <c r="F33" s="473"/>
      <c r="G33" s="122" t="s">
        <v>155</v>
      </c>
      <c r="H33" s="123">
        <v>3262.66</v>
      </c>
      <c r="I33" s="162">
        <v>2850</v>
      </c>
      <c r="J33" s="123">
        <f t="shared" si="0"/>
        <v>2137.5</v>
      </c>
      <c r="K33" s="123">
        <f t="shared" si="1"/>
        <v>1425</v>
      </c>
      <c r="L33" s="123">
        <f t="shared" si="2"/>
        <v>712.5</v>
      </c>
      <c r="M33" s="123">
        <f t="shared" si="3"/>
        <v>326.26599999999991</v>
      </c>
      <c r="N33" s="299"/>
      <c r="O33" s="101">
        <v>660</v>
      </c>
      <c r="P33" s="110">
        <v>2499.9899999999998</v>
      </c>
      <c r="Q33" s="110">
        <v>3739</v>
      </c>
      <c r="R33" s="110">
        <v>2285</v>
      </c>
      <c r="S33" s="112">
        <f>AVERAGE(P33:Q33)</f>
        <v>3119.4949999999999</v>
      </c>
      <c r="T33" s="1016" t="s">
        <v>1244</v>
      </c>
      <c r="U33" s="1017"/>
      <c r="V33" s="1017"/>
      <c r="W33" s="1018"/>
      <c r="X33" s="80"/>
      <c r="Z33"/>
      <c r="AA33"/>
      <c r="AB33"/>
      <c r="AD33"/>
      <c r="AE33"/>
      <c r="AF33"/>
      <c r="AI33"/>
      <c r="AJ33"/>
      <c r="AK33"/>
      <c r="AL33"/>
      <c r="AM33"/>
    </row>
    <row r="34" spans="4:39">
      <c r="D34" s="299"/>
      <c r="E34" s="455"/>
      <c r="F34" s="473"/>
      <c r="G34" s="122" t="s">
        <v>665</v>
      </c>
      <c r="H34" s="123">
        <v>3289.5</v>
      </c>
      <c r="I34" s="162">
        <v>2600</v>
      </c>
      <c r="J34" s="123">
        <f t="shared" si="0"/>
        <v>1950</v>
      </c>
      <c r="K34" s="123">
        <f t="shared" si="1"/>
        <v>1300</v>
      </c>
      <c r="L34" s="123">
        <f t="shared" si="2"/>
        <v>650</v>
      </c>
      <c r="M34" s="123">
        <f t="shared" si="3"/>
        <v>328.94999999999993</v>
      </c>
      <c r="N34" s="299"/>
      <c r="O34" s="101">
        <v>661</v>
      </c>
      <c r="P34" s="110">
        <v>4119</v>
      </c>
      <c r="Q34" s="110">
        <v>4850</v>
      </c>
      <c r="R34" s="110">
        <v>4158</v>
      </c>
      <c r="S34" s="112">
        <f>AVERAGE(P34:Q34)</f>
        <v>4484.5</v>
      </c>
      <c r="T34" s="1016" t="s">
        <v>1244</v>
      </c>
      <c r="U34" s="1017"/>
      <c r="V34" s="1017"/>
      <c r="W34" s="1018"/>
      <c r="X34" s="80"/>
      <c r="Z34"/>
      <c r="AA34"/>
      <c r="AB34"/>
      <c r="AD34"/>
      <c r="AE34"/>
      <c r="AF34"/>
      <c r="AI34"/>
      <c r="AJ34"/>
      <c r="AK34"/>
      <c r="AL34"/>
      <c r="AM34"/>
    </row>
    <row r="35" spans="4:39">
      <c r="D35" s="299"/>
      <c r="E35" s="455"/>
      <c r="F35" s="473"/>
      <c r="G35" s="122" t="s">
        <v>163</v>
      </c>
      <c r="H35" s="123">
        <v>3119.5</v>
      </c>
      <c r="I35" s="453">
        <f>SUM(H35*(1-0.5))</f>
        <v>1559.75</v>
      </c>
      <c r="J35" s="123">
        <f t="shared" si="0"/>
        <v>1169.8125</v>
      </c>
      <c r="K35" s="123">
        <f t="shared" si="1"/>
        <v>779.875</v>
      </c>
      <c r="L35" s="123">
        <f t="shared" si="2"/>
        <v>389.9375</v>
      </c>
      <c r="M35" s="123">
        <f t="shared" si="3"/>
        <v>311.94999999999993</v>
      </c>
      <c r="N35" s="299"/>
      <c r="O35" s="80"/>
      <c r="P35" s="299"/>
      <c r="Q35" s="80"/>
      <c r="R35" s="4"/>
      <c r="S35" s="4"/>
      <c r="T35" s="4"/>
      <c r="U35" s="80"/>
      <c r="V35" s="4"/>
      <c r="W35" s="4"/>
      <c r="X35" s="80"/>
      <c r="Z35"/>
      <c r="AA35"/>
      <c r="AB35"/>
      <c r="AD35"/>
      <c r="AE35"/>
      <c r="AF35"/>
      <c r="AI35"/>
      <c r="AJ35"/>
      <c r="AK35"/>
      <c r="AL35"/>
      <c r="AM35"/>
    </row>
    <row r="36" spans="4:39">
      <c r="D36" s="299"/>
      <c r="E36" s="455"/>
      <c r="F36" s="473"/>
      <c r="G36" s="122" t="s">
        <v>167</v>
      </c>
      <c r="H36" s="123">
        <v>4484.5</v>
      </c>
      <c r="I36" s="453">
        <f>SUM(H36*(1-0.5))</f>
        <v>2242.25</v>
      </c>
      <c r="J36" s="123">
        <f t="shared" si="0"/>
        <v>1681.6875</v>
      </c>
      <c r="K36" s="123">
        <f t="shared" si="1"/>
        <v>1121.125</v>
      </c>
      <c r="L36" s="123">
        <f t="shared" si="2"/>
        <v>560.5625</v>
      </c>
      <c r="M36" s="123">
        <f t="shared" si="3"/>
        <v>448.44999999999987</v>
      </c>
      <c r="N36" s="299"/>
      <c r="O36" s="1079" t="s">
        <v>1250</v>
      </c>
      <c r="P36" s="1080"/>
      <c r="Q36" s="1080"/>
      <c r="R36" s="1080"/>
      <c r="S36" s="1080"/>
      <c r="T36" s="1080"/>
      <c r="U36" s="1080"/>
      <c r="V36" s="1080"/>
      <c r="W36" s="1081"/>
      <c r="X36" s="80"/>
      <c r="Z36"/>
      <c r="AA36"/>
      <c r="AB36"/>
      <c r="AD36"/>
      <c r="AE36"/>
      <c r="AF36"/>
      <c r="AI36"/>
      <c r="AJ36"/>
      <c r="AK36"/>
      <c r="AL36"/>
      <c r="AM36"/>
    </row>
    <row r="37" spans="4:39">
      <c r="D37" s="299"/>
      <c r="E37" s="422" t="s">
        <v>1251</v>
      </c>
      <c r="F37" s="426" t="s">
        <v>171</v>
      </c>
      <c r="G37" s="126" t="s">
        <v>175</v>
      </c>
      <c r="H37" s="127">
        <v>1634.03</v>
      </c>
      <c r="I37" s="163">
        <v>1200</v>
      </c>
      <c r="J37" s="127">
        <f t="shared" si="0"/>
        <v>900</v>
      </c>
      <c r="K37" s="127">
        <f t="shared" si="1"/>
        <v>600</v>
      </c>
      <c r="L37" s="127">
        <f t="shared" si="2"/>
        <v>300</v>
      </c>
      <c r="M37" s="127">
        <f>SUM(I37*(1-0.9))</f>
        <v>119.99999999999997</v>
      </c>
      <c r="N37" s="4"/>
      <c r="O37" s="20" t="s">
        <v>1082</v>
      </c>
      <c r="P37" s="20" t="s">
        <v>683</v>
      </c>
      <c r="Q37" s="20" t="s">
        <v>676</v>
      </c>
      <c r="R37" s="20" t="s">
        <v>677</v>
      </c>
      <c r="S37" s="20" t="s">
        <v>727</v>
      </c>
      <c r="T37" s="20" t="s">
        <v>1235</v>
      </c>
      <c r="U37" s="20" t="s">
        <v>1236</v>
      </c>
      <c r="V37" s="20" t="s">
        <v>1237</v>
      </c>
      <c r="W37" s="20" t="s">
        <v>727</v>
      </c>
      <c r="X37" s="299"/>
      <c r="Z37"/>
      <c r="AA37"/>
      <c r="AB37"/>
      <c r="AD37"/>
      <c r="AE37"/>
      <c r="AF37"/>
      <c r="AI37"/>
      <c r="AJ37"/>
      <c r="AK37"/>
      <c r="AL37"/>
      <c r="AM37"/>
    </row>
    <row r="38" spans="4:39">
      <c r="D38" s="299"/>
      <c r="E38" s="422"/>
      <c r="F38" s="426"/>
      <c r="G38" s="126" t="s">
        <v>179</v>
      </c>
      <c r="H38" s="127">
        <v>2150.5</v>
      </c>
      <c r="I38" s="163">
        <v>1150</v>
      </c>
      <c r="J38" s="127">
        <f t="shared" si="0"/>
        <v>862.5</v>
      </c>
      <c r="K38" s="127">
        <f t="shared" si="1"/>
        <v>575</v>
      </c>
      <c r="L38" s="127">
        <f t="shared" si="2"/>
        <v>287.5</v>
      </c>
      <c r="M38" s="127">
        <f t="shared" ref="M38:M54" si="5">SUM(I38*(1-0.9))</f>
        <v>114.99999999999997</v>
      </c>
      <c r="N38" s="4"/>
      <c r="O38" s="109" t="s">
        <v>175</v>
      </c>
      <c r="P38" s="110">
        <v>1312.09</v>
      </c>
      <c r="Q38" s="110">
        <v>1710</v>
      </c>
      <c r="R38" s="110">
        <v>1880</v>
      </c>
      <c r="S38" s="112">
        <f>AVERAGE(P38:R38)</f>
        <v>1634.03</v>
      </c>
      <c r="T38" s="266">
        <v>1300</v>
      </c>
      <c r="U38" s="266">
        <v>1100</v>
      </c>
      <c r="V38" s="111" t="s">
        <v>723</v>
      </c>
      <c r="W38" s="265">
        <f>AVERAGE(T38:V38)</f>
        <v>1200</v>
      </c>
      <c r="X38" s="299"/>
      <c r="Z38"/>
      <c r="AA38"/>
      <c r="AB38"/>
      <c r="AD38"/>
      <c r="AE38"/>
      <c r="AF38"/>
      <c r="AI38"/>
      <c r="AJ38"/>
      <c r="AK38"/>
      <c r="AL38"/>
      <c r="AM38"/>
    </row>
    <row r="39" spans="4:39">
      <c r="D39" s="299"/>
      <c r="E39" s="422"/>
      <c r="F39" s="426"/>
      <c r="G39" s="126">
        <v>120</v>
      </c>
      <c r="H39" s="127">
        <v>759</v>
      </c>
      <c r="I39" s="163">
        <v>818.9</v>
      </c>
      <c r="J39" s="127">
        <f t="shared" si="0"/>
        <v>614.17499999999995</v>
      </c>
      <c r="K39" s="127">
        <f t="shared" si="1"/>
        <v>409.45</v>
      </c>
      <c r="L39" s="127">
        <f t="shared" si="2"/>
        <v>204.72499999999999</v>
      </c>
      <c r="M39" s="127">
        <f t="shared" si="5"/>
        <v>81.889999999999986</v>
      </c>
      <c r="N39" s="4"/>
      <c r="O39" s="109" t="s">
        <v>179</v>
      </c>
      <c r="P39" s="110">
        <v>2288.73</v>
      </c>
      <c r="Q39" s="110">
        <v>2148.3000000000002</v>
      </c>
      <c r="R39" s="110">
        <v>2014.46</v>
      </c>
      <c r="S39" s="112">
        <f>AVERAGE(P39:R39)</f>
        <v>2150.4966666666669</v>
      </c>
      <c r="T39" s="111">
        <v>1300</v>
      </c>
      <c r="U39" s="111">
        <v>1000</v>
      </c>
      <c r="V39" s="111">
        <v>1700</v>
      </c>
      <c r="W39" s="113">
        <f>AVERAGE(T39:U39)</f>
        <v>1150</v>
      </c>
      <c r="X39" s="299"/>
      <c r="Z39"/>
      <c r="AA39"/>
      <c r="AB39"/>
      <c r="AD39"/>
      <c r="AE39"/>
      <c r="AF39"/>
      <c r="AI39"/>
      <c r="AJ39"/>
      <c r="AK39"/>
      <c r="AL39"/>
      <c r="AM39"/>
    </row>
    <row r="40" spans="4:39">
      <c r="D40" s="299"/>
      <c r="E40" s="422"/>
      <c r="F40" s="426"/>
      <c r="G40" s="126">
        <v>125</v>
      </c>
      <c r="H40" s="127">
        <v>915.79</v>
      </c>
      <c r="I40" s="163">
        <v>700</v>
      </c>
      <c r="J40" s="127">
        <f t="shared" si="0"/>
        <v>525</v>
      </c>
      <c r="K40" s="127">
        <f t="shared" si="1"/>
        <v>350</v>
      </c>
      <c r="L40" s="127">
        <f t="shared" si="2"/>
        <v>175</v>
      </c>
      <c r="M40" s="127">
        <f t="shared" si="5"/>
        <v>69.999999999999986</v>
      </c>
      <c r="N40" s="4"/>
      <c r="O40" s="109">
        <v>120</v>
      </c>
      <c r="P40" s="111">
        <v>799</v>
      </c>
      <c r="Q40" s="111">
        <v>799</v>
      </c>
      <c r="R40" s="111">
        <v>679</v>
      </c>
      <c r="S40" s="113">
        <f>AVERAGE(P40:R40)</f>
        <v>759</v>
      </c>
      <c r="T40" s="111">
        <v>797</v>
      </c>
      <c r="U40" s="111">
        <v>790</v>
      </c>
      <c r="V40" s="111">
        <v>869.7</v>
      </c>
      <c r="W40" s="113">
        <f t="shared" ref="W40:W46" si="6">AVERAGE(T40:V40)</f>
        <v>818.9</v>
      </c>
      <c r="X40" s="299"/>
      <c r="Z40"/>
      <c r="AA40"/>
      <c r="AB40"/>
      <c r="AD40"/>
      <c r="AE40"/>
      <c r="AF40"/>
      <c r="AI40"/>
      <c r="AJ40"/>
      <c r="AK40"/>
      <c r="AL40"/>
      <c r="AM40"/>
    </row>
    <row r="41" spans="4:39">
      <c r="D41" s="299"/>
      <c r="E41" s="422"/>
      <c r="F41" s="426"/>
      <c r="G41" s="126" t="s">
        <v>189</v>
      </c>
      <c r="H41" s="127">
        <v>692.7</v>
      </c>
      <c r="I41" s="163">
        <v>716.67</v>
      </c>
      <c r="J41" s="127">
        <f t="shared" si="0"/>
        <v>537.50249999999994</v>
      </c>
      <c r="K41" s="127">
        <f t="shared" si="1"/>
        <v>358.33499999999998</v>
      </c>
      <c r="L41" s="127">
        <f t="shared" si="2"/>
        <v>179.16749999999999</v>
      </c>
      <c r="M41" s="127">
        <f t="shared" si="5"/>
        <v>71.666999999999973</v>
      </c>
      <c r="N41" s="4"/>
      <c r="O41" s="109">
        <v>125</v>
      </c>
      <c r="P41" s="111">
        <v>949</v>
      </c>
      <c r="Q41" s="111">
        <v>882.57</v>
      </c>
      <c r="R41" s="111">
        <v>985.84</v>
      </c>
      <c r="S41" s="113">
        <f>AVERAGE(P41:Q41)</f>
        <v>915.78500000000008</v>
      </c>
      <c r="T41" s="111">
        <v>600</v>
      </c>
      <c r="U41" s="111">
        <v>800</v>
      </c>
      <c r="V41" s="111">
        <v>700</v>
      </c>
      <c r="W41" s="113">
        <f t="shared" si="6"/>
        <v>700</v>
      </c>
      <c r="X41" s="299"/>
      <c r="Z41"/>
      <c r="AA41"/>
      <c r="AB41"/>
      <c r="AD41"/>
      <c r="AE41"/>
      <c r="AF41"/>
      <c r="AI41"/>
      <c r="AJ41"/>
      <c r="AK41"/>
      <c r="AL41"/>
      <c r="AM41"/>
    </row>
    <row r="42" spans="4:39">
      <c r="D42" s="299"/>
      <c r="E42" s="422"/>
      <c r="F42" s="426"/>
      <c r="G42" s="128">
        <v>240</v>
      </c>
      <c r="H42" s="127" t="s">
        <v>723</v>
      </c>
      <c r="I42" s="163">
        <v>1400</v>
      </c>
      <c r="J42" s="127">
        <f t="shared" si="0"/>
        <v>1050</v>
      </c>
      <c r="K42" s="127">
        <f t="shared" si="1"/>
        <v>700</v>
      </c>
      <c r="L42" s="127">
        <f t="shared" si="2"/>
        <v>350</v>
      </c>
      <c r="M42" s="127">
        <f t="shared" si="5"/>
        <v>139.99999999999997</v>
      </c>
      <c r="N42" s="4"/>
      <c r="O42" s="109" t="s">
        <v>189</v>
      </c>
      <c r="P42" s="111">
        <v>486.39</v>
      </c>
      <c r="Q42" s="111">
        <v>899</v>
      </c>
      <c r="R42" s="111">
        <v>699</v>
      </c>
      <c r="S42" s="113">
        <f>AVERAGE(P42:Q42)</f>
        <v>692.69499999999994</v>
      </c>
      <c r="T42" s="111">
        <v>900</v>
      </c>
      <c r="U42" s="111">
        <v>650</v>
      </c>
      <c r="V42" s="111">
        <v>600</v>
      </c>
      <c r="W42" s="113">
        <f t="shared" si="6"/>
        <v>716.66666666666663</v>
      </c>
      <c r="X42" s="299"/>
      <c r="Z42"/>
      <c r="AA42"/>
      <c r="AB42"/>
      <c r="AD42"/>
      <c r="AE42"/>
      <c r="AF42"/>
      <c r="AI42"/>
      <c r="AJ42"/>
      <c r="AK42"/>
      <c r="AL42"/>
      <c r="AM42"/>
    </row>
    <row r="43" spans="4:39">
      <c r="D43" s="299"/>
      <c r="E43" s="422"/>
      <c r="F43" s="426"/>
      <c r="G43" s="128" t="s">
        <v>196</v>
      </c>
      <c r="H43" s="127">
        <v>2697.95</v>
      </c>
      <c r="I43" s="163">
        <v>1226</v>
      </c>
      <c r="J43" s="127">
        <f t="shared" si="0"/>
        <v>919.5</v>
      </c>
      <c r="K43" s="127">
        <f t="shared" si="1"/>
        <v>613</v>
      </c>
      <c r="L43" s="127">
        <f t="shared" si="2"/>
        <v>306.5</v>
      </c>
      <c r="M43" s="127">
        <f t="shared" si="5"/>
        <v>122.59999999999997</v>
      </c>
      <c r="N43" s="4"/>
      <c r="O43" s="101">
        <v>240</v>
      </c>
      <c r="P43" s="111" t="s">
        <v>723</v>
      </c>
      <c r="Q43" s="110" t="s">
        <v>723</v>
      </c>
      <c r="R43" s="110" t="s">
        <v>723</v>
      </c>
      <c r="S43" s="110" t="s">
        <v>723</v>
      </c>
      <c r="T43" s="111">
        <v>1600</v>
      </c>
      <c r="U43" s="111">
        <v>800</v>
      </c>
      <c r="V43" s="111">
        <v>1800</v>
      </c>
      <c r="W43" s="113">
        <f t="shared" si="6"/>
        <v>1400</v>
      </c>
      <c r="X43" s="299"/>
      <c r="Z43"/>
      <c r="AA43"/>
      <c r="AB43"/>
      <c r="AD43"/>
      <c r="AE43"/>
      <c r="AF43"/>
      <c r="AI43"/>
      <c r="AJ43"/>
      <c r="AK43"/>
      <c r="AL43"/>
      <c r="AM43"/>
    </row>
    <row r="44" spans="4:39">
      <c r="D44" s="299"/>
      <c r="E44" s="422"/>
      <c r="F44" s="426"/>
      <c r="G44" s="128" t="s">
        <v>200</v>
      </c>
      <c r="H44" s="127">
        <v>2792.48</v>
      </c>
      <c r="I44" s="163">
        <v>2500</v>
      </c>
      <c r="J44" s="127">
        <f t="shared" si="0"/>
        <v>1875</v>
      </c>
      <c r="K44" s="127">
        <f t="shared" si="1"/>
        <v>1250</v>
      </c>
      <c r="L44" s="127">
        <f t="shared" si="2"/>
        <v>625</v>
      </c>
      <c r="M44" s="127">
        <f t="shared" si="5"/>
        <v>249.99999999999994</v>
      </c>
      <c r="N44" s="4"/>
      <c r="O44" s="101">
        <v>272</v>
      </c>
      <c r="P44" s="110">
        <v>2599</v>
      </c>
      <c r="Q44" s="110">
        <v>2796.9</v>
      </c>
      <c r="R44" s="110">
        <v>2649</v>
      </c>
      <c r="S44" s="112">
        <f>AVERAGE(P44:Q44)</f>
        <v>2697.95</v>
      </c>
      <c r="T44" s="111">
        <v>2200</v>
      </c>
      <c r="U44" s="111">
        <v>599</v>
      </c>
      <c r="V44" s="111">
        <v>879</v>
      </c>
      <c r="W44" s="113">
        <f t="shared" si="6"/>
        <v>1226</v>
      </c>
      <c r="X44" s="299"/>
      <c r="Z44"/>
      <c r="AA44"/>
      <c r="AB44"/>
      <c r="AD44"/>
      <c r="AE44"/>
      <c r="AF44"/>
      <c r="AI44"/>
      <c r="AJ44"/>
      <c r="AK44"/>
      <c r="AL44"/>
      <c r="AM44"/>
    </row>
    <row r="45" spans="4:39">
      <c r="D45" s="299"/>
      <c r="E45" s="422"/>
      <c r="F45" s="474"/>
      <c r="G45" s="128" t="s">
        <v>204</v>
      </c>
      <c r="H45" s="127">
        <v>3260.22</v>
      </c>
      <c r="I45" s="163">
        <v>1333.33</v>
      </c>
      <c r="J45" s="127">
        <f t="shared" si="0"/>
        <v>999.99749999999995</v>
      </c>
      <c r="K45" s="127">
        <f t="shared" si="1"/>
        <v>666.66499999999996</v>
      </c>
      <c r="L45" s="127">
        <f t="shared" si="2"/>
        <v>333.33249999999998</v>
      </c>
      <c r="M45" s="127">
        <f t="shared" si="5"/>
        <v>133.33299999999997</v>
      </c>
      <c r="N45" s="4"/>
      <c r="O45" s="101">
        <v>281</v>
      </c>
      <c r="P45" s="110">
        <v>2799</v>
      </c>
      <c r="Q45" s="110">
        <v>2871.9</v>
      </c>
      <c r="R45" s="110">
        <v>2706.55</v>
      </c>
      <c r="S45" s="112">
        <f>AVERAGE(P45:R45)</f>
        <v>2792.4833333333336</v>
      </c>
      <c r="T45" s="111">
        <v>2300</v>
      </c>
      <c r="U45" s="111">
        <v>3300</v>
      </c>
      <c r="V45" s="111">
        <v>1900</v>
      </c>
      <c r="W45" s="113">
        <f t="shared" si="6"/>
        <v>2500</v>
      </c>
      <c r="X45" s="299"/>
      <c r="Z45"/>
      <c r="AA45"/>
      <c r="AB45"/>
      <c r="AD45"/>
      <c r="AE45"/>
      <c r="AF45"/>
      <c r="AI45"/>
      <c r="AJ45"/>
      <c r="AK45"/>
      <c r="AL45"/>
      <c r="AM45"/>
    </row>
    <row r="46" spans="4:39">
      <c r="D46" s="299"/>
      <c r="E46" s="422"/>
      <c r="F46" s="426"/>
      <c r="G46" s="128">
        <v>353</v>
      </c>
      <c r="H46" s="127">
        <v>2057.71</v>
      </c>
      <c r="I46" s="272">
        <f>SUM(H46*(1-0.5))</f>
        <v>1028.855</v>
      </c>
      <c r="J46" s="127">
        <f t="shared" si="0"/>
        <v>771.64125000000001</v>
      </c>
      <c r="K46" s="127">
        <f t="shared" si="1"/>
        <v>514.42750000000001</v>
      </c>
      <c r="L46" s="127">
        <f t="shared" si="2"/>
        <v>257.21375</v>
      </c>
      <c r="M46" s="127">
        <f t="shared" si="5"/>
        <v>102.88549999999998</v>
      </c>
      <c r="N46" s="4"/>
      <c r="O46" s="101">
        <v>288</v>
      </c>
      <c r="P46" s="110">
        <v>3083.66</v>
      </c>
      <c r="Q46" s="110">
        <v>3198</v>
      </c>
      <c r="R46" s="110">
        <v>3499</v>
      </c>
      <c r="S46" s="112">
        <f>AVERAGE(P46:R46)</f>
        <v>3260.22</v>
      </c>
      <c r="T46" s="247">
        <v>1000</v>
      </c>
      <c r="U46" s="247">
        <v>1200</v>
      </c>
      <c r="V46" s="247">
        <v>1800</v>
      </c>
      <c r="W46" s="183">
        <f t="shared" si="6"/>
        <v>1333.3333333333333</v>
      </c>
      <c r="X46" s="299"/>
      <c r="Z46"/>
      <c r="AA46"/>
      <c r="AB46"/>
      <c r="AD46"/>
      <c r="AE46"/>
      <c r="AF46"/>
      <c r="AI46"/>
      <c r="AJ46"/>
      <c r="AK46"/>
      <c r="AL46"/>
      <c r="AM46"/>
    </row>
    <row r="47" spans="4:39">
      <c r="D47" s="299"/>
      <c r="E47" s="422"/>
      <c r="F47" s="426"/>
      <c r="G47" s="128">
        <v>362</v>
      </c>
      <c r="H47" s="127">
        <v>2595.29</v>
      </c>
      <c r="I47" s="163">
        <v>1700</v>
      </c>
      <c r="J47" s="127">
        <f t="shared" si="0"/>
        <v>1275</v>
      </c>
      <c r="K47" s="127">
        <f t="shared" si="1"/>
        <v>850</v>
      </c>
      <c r="L47" s="127">
        <f t="shared" si="2"/>
        <v>425</v>
      </c>
      <c r="M47" s="127">
        <f t="shared" si="5"/>
        <v>169.99999999999997</v>
      </c>
      <c r="N47" s="4"/>
      <c r="O47" s="101">
        <v>353</v>
      </c>
      <c r="P47" s="110">
        <v>1999</v>
      </c>
      <c r="Q47" s="110">
        <v>2116.42</v>
      </c>
      <c r="R47" s="110">
        <v>2299</v>
      </c>
      <c r="S47" s="112">
        <f>AVERAGE(P47:Q47)</f>
        <v>2057.71</v>
      </c>
      <c r="T47" s="1016" t="s">
        <v>1244</v>
      </c>
      <c r="U47" s="1017"/>
      <c r="V47" s="1017"/>
      <c r="W47" s="1018"/>
      <c r="X47" s="299"/>
      <c r="Z47"/>
      <c r="AA47"/>
      <c r="AB47"/>
      <c r="AD47"/>
      <c r="AE47"/>
      <c r="AF47"/>
      <c r="AI47"/>
      <c r="AJ47"/>
      <c r="AK47"/>
      <c r="AL47"/>
      <c r="AM47"/>
    </row>
    <row r="48" spans="4:39">
      <c r="D48" s="299"/>
      <c r="E48" s="422"/>
      <c r="F48" s="426"/>
      <c r="G48" s="128" t="s">
        <v>214</v>
      </c>
      <c r="H48" s="127">
        <v>3102.97</v>
      </c>
      <c r="I48" s="163">
        <v>1500</v>
      </c>
      <c r="J48" s="127">
        <f t="shared" si="0"/>
        <v>1125</v>
      </c>
      <c r="K48" s="127">
        <f t="shared" si="1"/>
        <v>750</v>
      </c>
      <c r="L48" s="127">
        <f t="shared" si="2"/>
        <v>375</v>
      </c>
      <c r="M48" s="127">
        <f t="shared" si="5"/>
        <v>149.99999999999997</v>
      </c>
      <c r="N48" s="4"/>
      <c r="O48" s="101">
        <v>362</v>
      </c>
      <c r="P48" s="110">
        <v>2329.34</v>
      </c>
      <c r="Q48" s="110">
        <v>2861.23</v>
      </c>
      <c r="R48" s="110">
        <v>1679</v>
      </c>
      <c r="S48" s="112">
        <f>AVERAGE(P48:Q48)</f>
        <v>2595.2849999999999</v>
      </c>
      <c r="T48" s="267">
        <v>1700</v>
      </c>
      <c r="U48" s="267" t="s">
        <v>723</v>
      </c>
      <c r="V48" s="267" t="s">
        <v>723</v>
      </c>
      <c r="W48" s="268">
        <f>AVERAGE(T48:V48)</f>
        <v>1700</v>
      </c>
      <c r="X48" s="299"/>
      <c r="Z48"/>
      <c r="AA48"/>
      <c r="AB48"/>
      <c r="AD48"/>
      <c r="AE48"/>
      <c r="AF48"/>
      <c r="AI48"/>
      <c r="AJ48"/>
      <c r="AK48"/>
      <c r="AL48"/>
      <c r="AM48"/>
    </row>
    <row r="49" spans="4:39">
      <c r="D49" s="299"/>
      <c r="E49" s="422"/>
      <c r="F49" s="426"/>
      <c r="G49" s="128">
        <v>390</v>
      </c>
      <c r="H49" s="127">
        <v>3084.77</v>
      </c>
      <c r="I49" s="272">
        <f>SUM(H49*(1-0.5))</f>
        <v>1542.385</v>
      </c>
      <c r="J49" s="127">
        <f t="shared" si="0"/>
        <v>1156.7887499999999</v>
      </c>
      <c r="K49" s="127">
        <f t="shared" si="1"/>
        <v>771.1925</v>
      </c>
      <c r="L49" s="127">
        <f t="shared" si="2"/>
        <v>385.59625</v>
      </c>
      <c r="M49" s="127">
        <f t="shared" si="5"/>
        <v>154.23849999999996</v>
      </c>
      <c r="N49" s="299"/>
      <c r="O49" s="101">
        <v>372</v>
      </c>
      <c r="P49" s="110">
        <v>2999</v>
      </c>
      <c r="Q49" s="110">
        <v>3189</v>
      </c>
      <c r="R49" s="110">
        <v>3120.9</v>
      </c>
      <c r="S49" s="112">
        <f>AVERAGE(P49:R49)</f>
        <v>3102.9666666666667</v>
      </c>
      <c r="T49" s="111">
        <v>1200</v>
      </c>
      <c r="U49" s="111">
        <v>1500</v>
      </c>
      <c r="V49" s="111">
        <v>1800</v>
      </c>
      <c r="W49" s="113">
        <f>AVERAGE(T49:V49)</f>
        <v>1500</v>
      </c>
      <c r="X49" s="80"/>
      <c r="Z49"/>
      <c r="AA49"/>
      <c r="AB49"/>
      <c r="AD49"/>
      <c r="AE49"/>
      <c r="AF49"/>
      <c r="AI49"/>
      <c r="AJ49"/>
      <c r="AK49"/>
      <c r="AL49"/>
      <c r="AM49"/>
    </row>
    <row r="50" spans="4:39">
      <c r="D50" s="299"/>
      <c r="E50" s="422"/>
      <c r="F50" s="474"/>
      <c r="G50" s="128" t="s">
        <v>221</v>
      </c>
      <c r="H50" s="127">
        <v>3453.29</v>
      </c>
      <c r="I50" s="163">
        <v>2266.3670000000002</v>
      </c>
      <c r="J50" s="127">
        <f t="shared" si="0"/>
        <v>1699.7752500000001</v>
      </c>
      <c r="K50" s="127">
        <f t="shared" si="1"/>
        <v>1133.1835000000001</v>
      </c>
      <c r="L50" s="127">
        <f t="shared" si="2"/>
        <v>566.59175000000005</v>
      </c>
      <c r="M50" s="127">
        <f t="shared" si="5"/>
        <v>226.63669999999996</v>
      </c>
      <c r="N50" s="4"/>
      <c r="O50" s="101">
        <v>390</v>
      </c>
      <c r="P50" s="110">
        <v>2879.53</v>
      </c>
      <c r="Q50" s="110">
        <v>3290</v>
      </c>
      <c r="R50" s="110">
        <v>2799</v>
      </c>
      <c r="S50" s="112">
        <f>AVERAGE(P50:Q50)</f>
        <v>3084.7650000000003</v>
      </c>
      <c r="T50" s="1016" t="s">
        <v>1244</v>
      </c>
      <c r="U50" s="1017"/>
      <c r="V50" s="1017"/>
      <c r="W50" s="1018"/>
      <c r="X50" s="299"/>
      <c r="Z50"/>
      <c r="AA50"/>
      <c r="AB50"/>
      <c r="AD50"/>
      <c r="AE50"/>
      <c r="AF50"/>
      <c r="AI50"/>
      <c r="AJ50"/>
      <c r="AK50"/>
      <c r="AL50"/>
      <c r="AM50"/>
    </row>
    <row r="51" spans="4:39">
      <c r="D51" s="299"/>
      <c r="E51" s="422"/>
      <c r="F51" s="474"/>
      <c r="G51" s="128">
        <v>435</v>
      </c>
      <c r="H51" s="127">
        <v>1519.93</v>
      </c>
      <c r="I51" s="163">
        <v>1050</v>
      </c>
      <c r="J51" s="127">
        <f t="shared" si="0"/>
        <v>787.5</v>
      </c>
      <c r="K51" s="127">
        <f t="shared" si="1"/>
        <v>525</v>
      </c>
      <c r="L51" s="127">
        <f t="shared" si="2"/>
        <v>262.5</v>
      </c>
      <c r="M51" s="127">
        <f t="shared" si="5"/>
        <v>104.99999999999997</v>
      </c>
      <c r="N51" s="4"/>
      <c r="O51" s="101">
        <v>395</v>
      </c>
      <c r="P51" s="110">
        <v>3261.86</v>
      </c>
      <c r="Q51" s="110">
        <v>3599</v>
      </c>
      <c r="R51" s="110">
        <v>3499</v>
      </c>
      <c r="S51" s="112">
        <f>AVERAGE(P51:R51)</f>
        <v>3453.2866666666669</v>
      </c>
      <c r="T51" s="110">
        <v>2500</v>
      </c>
      <c r="U51" s="110">
        <v>2900</v>
      </c>
      <c r="V51" s="110">
        <v>1400</v>
      </c>
      <c r="W51" s="112">
        <f>AVERAGE(T51:V51)</f>
        <v>2266.6666666666665</v>
      </c>
      <c r="X51" s="299"/>
      <c r="Z51"/>
      <c r="AA51"/>
      <c r="AB51"/>
      <c r="AD51"/>
      <c r="AE51"/>
      <c r="AF51"/>
      <c r="AI51"/>
      <c r="AJ51"/>
      <c r="AK51"/>
      <c r="AL51"/>
      <c r="AM51"/>
    </row>
    <row r="52" spans="4:39">
      <c r="D52" s="299"/>
      <c r="E52" s="422"/>
      <c r="F52" s="474"/>
      <c r="G52" s="128">
        <v>445</v>
      </c>
      <c r="H52" s="127">
        <v>1702.98</v>
      </c>
      <c r="I52" s="163">
        <v>1150</v>
      </c>
      <c r="J52" s="127">
        <f t="shared" si="0"/>
        <v>862.5</v>
      </c>
      <c r="K52" s="127">
        <f t="shared" si="1"/>
        <v>575</v>
      </c>
      <c r="L52" s="127">
        <f t="shared" si="2"/>
        <v>287.5</v>
      </c>
      <c r="M52" s="127">
        <f t="shared" si="5"/>
        <v>114.99999999999997</v>
      </c>
      <c r="N52" s="4"/>
      <c r="O52" s="101">
        <v>435</v>
      </c>
      <c r="P52" s="110">
        <v>1511.79</v>
      </c>
      <c r="Q52" s="110">
        <v>1549</v>
      </c>
      <c r="R52" s="110">
        <v>1499</v>
      </c>
      <c r="S52" s="112">
        <f>AVERAGE(P52:R52)</f>
        <v>1519.93</v>
      </c>
      <c r="T52" s="266">
        <v>1050</v>
      </c>
      <c r="U52" s="266" t="s">
        <v>723</v>
      </c>
      <c r="V52" s="266" t="s">
        <v>723</v>
      </c>
      <c r="W52" s="265">
        <f>AVERAGE(T52:V52)</f>
        <v>1050</v>
      </c>
      <c r="X52" s="299"/>
      <c r="Z52"/>
      <c r="AA52"/>
      <c r="AB52"/>
      <c r="AD52"/>
      <c r="AE52"/>
      <c r="AF52"/>
      <c r="AI52"/>
      <c r="AJ52"/>
      <c r="AK52"/>
      <c r="AL52"/>
      <c r="AM52"/>
    </row>
    <row r="53" spans="4:39">
      <c r="D53" s="299"/>
      <c r="E53" s="422"/>
      <c r="F53" s="475"/>
      <c r="G53" s="128">
        <v>455</v>
      </c>
      <c r="H53" s="127">
        <v>2172.7600000000002</v>
      </c>
      <c r="I53" s="163">
        <v>1086.67</v>
      </c>
      <c r="J53" s="127">
        <f t="shared" si="0"/>
        <v>815.00250000000005</v>
      </c>
      <c r="K53" s="127">
        <f t="shared" si="1"/>
        <v>543.33500000000004</v>
      </c>
      <c r="L53" s="127">
        <f t="shared" si="2"/>
        <v>271.66750000000002</v>
      </c>
      <c r="M53" s="127">
        <f t="shared" si="5"/>
        <v>108.66699999999999</v>
      </c>
      <c r="N53" s="4"/>
      <c r="O53" s="101">
        <v>445</v>
      </c>
      <c r="P53" s="110">
        <v>1649</v>
      </c>
      <c r="Q53" s="110">
        <v>1710.95</v>
      </c>
      <c r="R53" s="110">
        <v>1749</v>
      </c>
      <c r="S53" s="112">
        <f>AVERAGE(P53:R53)</f>
        <v>1702.9833333333333</v>
      </c>
      <c r="T53" s="266">
        <v>1300</v>
      </c>
      <c r="U53" s="266">
        <v>1000</v>
      </c>
      <c r="V53" s="266" t="s">
        <v>723</v>
      </c>
      <c r="W53" s="265">
        <f>AVERAGE(T53:V53)</f>
        <v>1150</v>
      </c>
      <c r="X53" s="299"/>
      <c r="Z53"/>
      <c r="AA53"/>
      <c r="AB53"/>
      <c r="AD53"/>
      <c r="AE53"/>
      <c r="AF53"/>
      <c r="AI53"/>
      <c r="AJ53"/>
      <c r="AK53"/>
      <c r="AL53"/>
      <c r="AM53"/>
    </row>
    <row r="54" spans="4:39">
      <c r="D54" s="299"/>
      <c r="E54" s="422"/>
      <c r="F54" s="475"/>
      <c r="G54" s="128">
        <v>536</v>
      </c>
      <c r="H54" s="127">
        <v>2029.02</v>
      </c>
      <c r="I54" s="272">
        <f>SUM(H54*(1-0.5))</f>
        <v>1014.51</v>
      </c>
      <c r="J54" s="127">
        <f t="shared" si="0"/>
        <v>760.88249999999994</v>
      </c>
      <c r="K54" s="127">
        <f t="shared" si="1"/>
        <v>507.255</v>
      </c>
      <c r="L54" s="127">
        <f t="shared" si="2"/>
        <v>253.6275</v>
      </c>
      <c r="M54" s="127">
        <f t="shared" si="5"/>
        <v>101.45099999999998</v>
      </c>
      <c r="N54" s="4"/>
      <c r="O54" s="101">
        <v>455</v>
      </c>
      <c r="P54" s="110">
        <v>2222.6799999999998</v>
      </c>
      <c r="Q54" s="110">
        <v>2122.83</v>
      </c>
      <c r="R54" s="110">
        <v>1288.4100000000001</v>
      </c>
      <c r="S54" s="112">
        <f>AVERAGE(P54:Q54)</f>
        <v>2172.7550000000001</v>
      </c>
      <c r="T54" s="111">
        <v>1300</v>
      </c>
      <c r="U54" s="111">
        <v>980</v>
      </c>
      <c r="V54" s="111">
        <v>980</v>
      </c>
      <c r="W54" s="113">
        <f>AVERAGE(T54:V54)</f>
        <v>1086.6666666666667</v>
      </c>
      <c r="X54" s="299"/>
      <c r="Z54"/>
      <c r="AA54"/>
      <c r="AB54"/>
      <c r="AD54"/>
      <c r="AE54"/>
      <c r="AF54"/>
      <c r="AI54"/>
      <c r="AJ54"/>
      <c r="AK54"/>
      <c r="AL54"/>
      <c r="AM54"/>
    </row>
    <row r="55" spans="4:39">
      <c r="D55" s="299"/>
      <c r="E55" s="456">
        <v>3</v>
      </c>
      <c r="F55" s="476" t="s">
        <v>237</v>
      </c>
      <c r="G55" s="132" t="s">
        <v>241</v>
      </c>
      <c r="H55" s="149">
        <v>487.9</v>
      </c>
      <c r="I55" s="149" t="s">
        <v>723</v>
      </c>
      <c r="J55" s="149">
        <f>SUM(H55*(1-0.25))</f>
        <v>365.92499999999995</v>
      </c>
      <c r="K55" s="149">
        <f>SUM(H55*(1-0.5))</f>
        <v>243.95</v>
      </c>
      <c r="L55" s="149">
        <f>SUM(H55*(1-0.75))</f>
        <v>121.97499999999999</v>
      </c>
      <c r="M55" s="149">
        <f>SUM(H55*(1-0.9))</f>
        <v>48.789999999999985</v>
      </c>
      <c r="N55" s="299"/>
      <c r="O55" s="101">
        <v>536</v>
      </c>
      <c r="P55" s="110">
        <v>1994</v>
      </c>
      <c r="Q55" s="110">
        <v>2099</v>
      </c>
      <c r="R55" s="110">
        <v>1994.05</v>
      </c>
      <c r="S55" s="112">
        <f>AVERAGE(P55:R55)</f>
        <v>2029.0166666666667</v>
      </c>
      <c r="T55" s="1016" t="s">
        <v>1244</v>
      </c>
      <c r="U55" s="1017"/>
      <c r="V55" s="1017"/>
      <c r="W55" s="1018"/>
      <c r="X55" s="80"/>
      <c r="Z55"/>
      <c r="AA55"/>
      <c r="AB55"/>
      <c r="AD55"/>
      <c r="AE55"/>
      <c r="AF55"/>
      <c r="AI55"/>
      <c r="AJ55"/>
      <c r="AK55"/>
      <c r="AL55"/>
      <c r="AM55"/>
    </row>
    <row r="56" spans="4:39">
      <c r="D56" s="299"/>
      <c r="E56" s="456"/>
      <c r="F56" s="477"/>
      <c r="G56" s="130" t="s">
        <v>245</v>
      </c>
      <c r="H56" s="150">
        <v>1362.85</v>
      </c>
      <c r="I56" s="149" t="s">
        <v>723</v>
      </c>
      <c r="J56" s="149">
        <f t="shared" ref="J56:J119" si="7">SUM(H56*(1-0.25))</f>
        <v>1022.1374999999999</v>
      </c>
      <c r="K56" s="149">
        <f t="shared" ref="K56:K119" si="8">SUM(H56*(1-0.5))</f>
        <v>681.42499999999995</v>
      </c>
      <c r="L56" s="149">
        <f t="shared" ref="L56:L119" si="9">SUM(H56*(1-0.75))</f>
        <v>340.71249999999998</v>
      </c>
      <c r="M56" s="149">
        <f t="shared" ref="M56:M121" si="10">SUM(H56*(1-0.9))</f>
        <v>136.28499999999997</v>
      </c>
      <c r="N56" s="299"/>
      <c r="O56" s="308"/>
      <c r="P56" s="308"/>
      <c r="Q56" s="308"/>
      <c r="R56" s="308"/>
      <c r="S56" s="308"/>
      <c r="T56" s="308"/>
      <c r="U56" s="308"/>
      <c r="V56" s="308"/>
      <c r="W56" s="308"/>
      <c r="X56" s="80"/>
      <c r="Z56"/>
      <c r="AA56"/>
      <c r="AB56"/>
      <c r="AD56"/>
      <c r="AE56"/>
      <c r="AF56"/>
      <c r="AI56"/>
      <c r="AJ56"/>
      <c r="AK56"/>
      <c r="AL56"/>
      <c r="AM56"/>
    </row>
    <row r="57" spans="4:39">
      <c r="D57" s="299"/>
      <c r="E57" s="456"/>
      <c r="F57" s="478"/>
      <c r="G57" s="130" t="s">
        <v>249</v>
      </c>
      <c r="H57" s="150">
        <v>1696.83</v>
      </c>
      <c r="I57" s="149" t="s">
        <v>723</v>
      </c>
      <c r="J57" s="149">
        <f t="shared" si="7"/>
        <v>1272.6224999999999</v>
      </c>
      <c r="K57" s="149">
        <f t="shared" si="8"/>
        <v>848.41499999999996</v>
      </c>
      <c r="L57" s="149">
        <f t="shared" si="9"/>
        <v>424.20749999999998</v>
      </c>
      <c r="M57" s="149">
        <f t="shared" si="10"/>
        <v>169.68299999999996</v>
      </c>
      <c r="N57" s="299"/>
      <c r="O57" s="1082" t="s">
        <v>1252</v>
      </c>
      <c r="P57" s="1083"/>
      <c r="Q57" s="1083"/>
      <c r="R57" s="1083"/>
      <c r="S57" s="1083"/>
      <c r="T57" s="1083"/>
      <c r="U57" s="1083"/>
      <c r="V57" s="1083"/>
      <c r="W57" s="1084"/>
      <c r="X57" s="80"/>
      <c r="Z57"/>
      <c r="AA57"/>
      <c r="AB57"/>
      <c r="AD57"/>
      <c r="AE57"/>
      <c r="AF57"/>
      <c r="AI57"/>
      <c r="AJ57"/>
      <c r="AK57"/>
      <c r="AL57"/>
      <c r="AM57"/>
    </row>
    <row r="58" spans="4:39" s="26" customFormat="1">
      <c r="D58" s="299"/>
      <c r="E58" s="457" t="s">
        <v>1253</v>
      </c>
      <c r="F58" s="479" t="s">
        <v>253</v>
      </c>
      <c r="G58" s="43" t="s">
        <v>257</v>
      </c>
      <c r="H58" s="151">
        <v>608.65</v>
      </c>
      <c r="I58" s="271" t="s">
        <v>723</v>
      </c>
      <c r="J58" s="271">
        <f t="shared" si="7"/>
        <v>456.48749999999995</v>
      </c>
      <c r="K58" s="271">
        <f t="shared" si="8"/>
        <v>304.32499999999999</v>
      </c>
      <c r="L58" s="271">
        <f t="shared" si="9"/>
        <v>152.16249999999999</v>
      </c>
      <c r="M58" s="271">
        <f t="shared" si="10"/>
        <v>60.864999999999981</v>
      </c>
      <c r="N58" s="303"/>
      <c r="O58" s="20" t="s">
        <v>1082</v>
      </c>
      <c r="P58" s="20" t="s">
        <v>683</v>
      </c>
      <c r="Q58" s="20" t="s">
        <v>676</v>
      </c>
      <c r="R58" s="20" t="s">
        <v>677</v>
      </c>
      <c r="S58" s="20" t="s">
        <v>822</v>
      </c>
      <c r="T58" s="20" t="s">
        <v>1235</v>
      </c>
      <c r="U58" s="20" t="s">
        <v>1236</v>
      </c>
      <c r="V58" s="20" t="s">
        <v>1237</v>
      </c>
      <c r="W58" s="20" t="s">
        <v>727</v>
      </c>
      <c r="X58" s="308"/>
    </row>
    <row r="59" spans="4:39" s="26" customFormat="1">
      <c r="D59" s="299"/>
      <c r="E59" s="457"/>
      <c r="F59" s="479"/>
      <c r="G59" s="43" t="s">
        <v>261</v>
      </c>
      <c r="H59" s="151">
        <v>627.35</v>
      </c>
      <c r="I59" s="271" t="s">
        <v>723</v>
      </c>
      <c r="J59" s="271">
        <f t="shared" si="7"/>
        <v>470.51250000000005</v>
      </c>
      <c r="K59" s="271">
        <f t="shared" si="8"/>
        <v>313.67500000000001</v>
      </c>
      <c r="L59" s="271">
        <f t="shared" si="9"/>
        <v>156.83750000000001</v>
      </c>
      <c r="M59" s="271">
        <f t="shared" si="10"/>
        <v>62.734999999999985</v>
      </c>
      <c r="N59" s="303"/>
      <c r="O59" s="20"/>
      <c r="P59" s="20"/>
      <c r="Q59" s="20"/>
      <c r="R59" s="20"/>
      <c r="S59" s="20"/>
      <c r="T59" s="20"/>
      <c r="U59" s="20"/>
      <c r="V59" s="20"/>
      <c r="W59" s="20"/>
      <c r="X59" s="308"/>
    </row>
    <row r="60" spans="4:39" s="26" customFormat="1">
      <c r="D60" s="299"/>
      <c r="E60" s="458" t="s">
        <v>1254</v>
      </c>
      <c r="F60" s="480" t="s">
        <v>264</v>
      </c>
      <c r="G60" s="133" t="s">
        <v>268</v>
      </c>
      <c r="H60" s="134">
        <v>679</v>
      </c>
      <c r="I60" s="269" t="s">
        <v>723</v>
      </c>
      <c r="J60" s="269">
        <f t="shared" si="7"/>
        <v>509.25</v>
      </c>
      <c r="K60" s="269">
        <f t="shared" si="8"/>
        <v>339.5</v>
      </c>
      <c r="L60" s="269">
        <f t="shared" si="9"/>
        <v>169.75</v>
      </c>
      <c r="M60" s="269">
        <f t="shared" si="10"/>
        <v>67.899999999999991</v>
      </c>
      <c r="N60" s="303"/>
      <c r="O60" s="20" t="s">
        <v>241</v>
      </c>
      <c r="P60" s="110">
        <v>438.9</v>
      </c>
      <c r="Q60" s="110">
        <v>488</v>
      </c>
      <c r="R60" s="110">
        <v>536.79999999999995</v>
      </c>
      <c r="S60" s="112">
        <f>AVERAGE(P60:R60)</f>
        <v>487.89999999999992</v>
      </c>
      <c r="T60" s="1016" t="s">
        <v>1244</v>
      </c>
      <c r="U60" s="1017"/>
      <c r="V60" s="1017"/>
      <c r="W60" s="1018"/>
      <c r="X60" s="308"/>
    </row>
    <row r="61" spans="4:39" s="26" customFormat="1">
      <c r="D61" s="299"/>
      <c r="E61" s="458"/>
      <c r="F61" s="481"/>
      <c r="G61" s="133" t="s">
        <v>272</v>
      </c>
      <c r="H61" s="134">
        <v>762.53</v>
      </c>
      <c r="I61" s="269" t="s">
        <v>723</v>
      </c>
      <c r="J61" s="269">
        <f t="shared" si="7"/>
        <v>571.89750000000004</v>
      </c>
      <c r="K61" s="269">
        <f t="shared" si="8"/>
        <v>381.26499999999999</v>
      </c>
      <c r="L61" s="269">
        <f t="shared" si="9"/>
        <v>190.63249999999999</v>
      </c>
      <c r="M61" s="269">
        <f t="shared" si="10"/>
        <v>76.252999999999986</v>
      </c>
      <c r="N61" s="303"/>
      <c r="O61" s="20" t="s">
        <v>245</v>
      </c>
      <c r="P61" s="110">
        <v>1362.85</v>
      </c>
      <c r="Q61" s="110">
        <v>1362.85</v>
      </c>
      <c r="R61" s="110">
        <v>1362.85</v>
      </c>
      <c r="S61" s="112">
        <f>AVERAGE(P61:R61)</f>
        <v>1362.85</v>
      </c>
      <c r="T61" s="1016" t="s">
        <v>1244</v>
      </c>
      <c r="U61" s="1017"/>
      <c r="V61" s="1017"/>
      <c r="W61" s="1018"/>
      <c r="X61" s="308"/>
    </row>
    <row r="62" spans="4:39" s="26" customFormat="1">
      <c r="D62" s="299"/>
      <c r="E62" s="458"/>
      <c r="F62" s="481"/>
      <c r="G62" s="133" t="s">
        <v>276</v>
      </c>
      <c r="H62" s="134">
        <v>801.45</v>
      </c>
      <c r="I62" s="269" t="s">
        <v>723</v>
      </c>
      <c r="J62" s="269">
        <f t="shared" si="7"/>
        <v>601.08750000000009</v>
      </c>
      <c r="K62" s="269">
        <f t="shared" si="8"/>
        <v>400.72500000000002</v>
      </c>
      <c r="L62" s="269">
        <f t="shared" si="9"/>
        <v>200.36250000000001</v>
      </c>
      <c r="M62" s="269">
        <f t="shared" si="10"/>
        <v>80.144999999999982</v>
      </c>
      <c r="N62" s="303"/>
      <c r="O62" s="20" t="s">
        <v>249</v>
      </c>
      <c r="P62" s="110">
        <v>1696.83</v>
      </c>
      <c r="Q62" s="110">
        <v>1696.83</v>
      </c>
      <c r="R62" s="110">
        <v>1696.83</v>
      </c>
      <c r="S62" s="112">
        <f>AVERAGE(P62:R62)</f>
        <v>1696.83</v>
      </c>
      <c r="T62" s="1016" t="s">
        <v>1244</v>
      </c>
      <c r="U62" s="1017"/>
      <c r="V62" s="1017"/>
      <c r="W62" s="1018"/>
      <c r="X62" s="308"/>
    </row>
    <row r="63" spans="4:39" s="26" customFormat="1">
      <c r="D63" s="299"/>
      <c r="E63" s="458"/>
      <c r="F63" s="481"/>
      <c r="G63" s="133" t="s">
        <v>280</v>
      </c>
      <c r="H63" s="134">
        <v>971.08</v>
      </c>
      <c r="I63" s="269" t="s">
        <v>723</v>
      </c>
      <c r="J63" s="269">
        <f t="shared" si="7"/>
        <v>728.31000000000006</v>
      </c>
      <c r="K63" s="269">
        <f t="shared" si="8"/>
        <v>485.54</v>
      </c>
      <c r="L63" s="269">
        <f t="shared" si="9"/>
        <v>242.77</v>
      </c>
      <c r="M63" s="269">
        <f t="shared" si="10"/>
        <v>97.107999999999976</v>
      </c>
      <c r="N63" s="303"/>
      <c r="O63" s="80"/>
      <c r="P63" s="299"/>
      <c r="Q63" s="80"/>
      <c r="R63" s="4"/>
      <c r="S63" s="4"/>
      <c r="T63" s="4"/>
      <c r="U63" s="80"/>
      <c r="V63" s="4"/>
      <c r="W63" s="4"/>
      <c r="X63" s="308"/>
    </row>
    <row r="64" spans="4:39">
      <c r="D64" s="299"/>
      <c r="E64" s="458"/>
      <c r="F64" s="481"/>
      <c r="G64" s="133" t="s">
        <v>284</v>
      </c>
      <c r="H64" s="134">
        <v>987.73</v>
      </c>
      <c r="I64" s="269" t="s">
        <v>723</v>
      </c>
      <c r="J64" s="269">
        <f t="shared" si="7"/>
        <v>740.79750000000001</v>
      </c>
      <c r="K64" s="269">
        <f t="shared" si="8"/>
        <v>493.86500000000001</v>
      </c>
      <c r="L64" s="269">
        <f t="shared" si="9"/>
        <v>246.9325</v>
      </c>
      <c r="M64" s="269">
        <f t="shared" si="10"/>
        <v>98.772999999999982</v>
      </c>
      <c r="N64" s="299"/>
      <c r="O64" s="1085" t="s">
        <v>1255</v>
      </c>
      <c r="P64" s="1086"/>
      <c r="Q64" s="1086"/>
      <c r="R64" s="1086"/>
      <c r="S64" s="1086"/>
      <c r="T64" s="1086"/>
      <c r="U64" s="1086"/>
      <c r="V64" s="1086"/>
      <c r="W64" s="1087"/>
      <c r="X64" s="80"/>
      <c r="Z64"/>
      <c r="AA64"/>
      <c r="AB64"/>
      <c r="AD64"/>
      <c r="AE64"/>
      <c r="AF64"/>
      <c r="AI64"/>
      <c r="AJ64"/>
      <c r="AK64"/>
      <c r="AL64"/>
      <c r="AM64"/>
    </row>
    <row r="65" spans="4:39">
      <c r="D65" s="299"/>
      <c r="E65" s="458"/>
      <c r="F65" s="481"/>
      <c r="G65" s="133" t="s">
        <v>288</v>
      </c>
      <c r="H65" s="134">
        <v>1239.43</v>
      </c>
      <c r="I65" s="269" t="s">
        <v>723</v>
      </c>
      <c r="J65" s="269">
        <f t="shared" si="7"/>
        <v>929.57249999999999</v>
      </c>
      <c r="K65" s="269">
        <f t="shared" si="8"/>
        <v>619.71500000000003</v>
      </c>
      <c r="L65" s="269">
        <f t="shared" si="9"/>
        <v>309.85750000000002</v>
      </c>
      <c r="M65" s="269">
        <f t="shared" si="10"/>
        <v>123.94299999999998</v>
      </c>
      <c r="N65" s="4"/>
      <c r="O65" s="20" t="s">
        <v>1082</v>
      </c>
      <c r="P65" s="20" t="s">
        <v>683</v>
      </c>
      <c r="Q65" s="20" t="s">
        <v>676</v>
      </c>
      <c r="R65" s="20" t="s">
        <v>677</v>
      </c>
      <c r="S65" s="20" t="s">
        <v>822</v>
      </c>
      <c r="T65" s="20" t="s">
        <v>1235</v>
      </c>
      <c r="U65" s="20" t="s">
        <v>1236</v>
      </c>
      <c r="V65" s="20" t="s">
        <v>1237</v>
      </c>
      <c r="W65" s="20" t="s">
        <v>727</v>
      </c>
      <c r="X65" s="299"/>
      <c r="Z65"/>
      <c r="AA65"/>
      <c r="AB65"/>
      <c r="AD65"/>
      <c r="AE65"/>
      <c r="AF65"/>
      <c r="AI65"/>
      <c r="AJ65"/>
      <c r="AK65"/>
      <c r="AL65"/>
      <c r="AM65"/>
    </row>
    <row r="66" spans="4:39">
      <c r="D66" s="299"/>
      <c r="E66" s="458"/>
      <c r="F66" s="481"/>
      <c r="G66" s="133" t="s">
        <v>291</v>
      </c>
      <c r="H66" s="134">
        <v>1839.9</v>
      </c>
      <c r="I66" s="269" t="s">
        <v>723</v>
      </c>
      <c r="J66" s="269">
        <f t="shared" si="7"/>
        <v>1379.9250000000002</v>
      </c>
      <c r="K66" s="269">
        <f t="shared" si="8"/>
        <v>919.95</v>
      </c>
      <c r="L66" s="269">
        <f t="shared" si="9"/>
        <v>459.97500000000002</v>
      </c>
      <c r="M66" s="269">
        <f t="shared" si="10"/>
        <v>183.98999999999998</v>
      </c>
      <c r="N66" s="4"/>
      <c r="O66" s="17"/>
      <c r="P66" s="17"/>
      <c r="Q66" s="17"/>
      <c r="R66" s="118"/>
      <c r="S66" s="20"/>
      <c r="T66" s="20"/>
      <c r="U66" s="20"/>
      <c r="V66" s="20"/>
      <c r="W66" s="20"/>
      <c r="X66" s="299"/>
      <c r="Z66"/>
      <c r="AA66"/>
      <c r="AB66"/>
      <c r="AD66"/>
      <c r="AE66"/>
      <c r="AF66"/>
      <c r="AI66"/>
      <c r="AJ66"/>
      <c r="AK66"/>
      <c r="AL66"/>
      <c r="AM66"/>
    </row>
    <row r="67" spans="4:39">
      <c r="D67" s="299"/>
      <c r="E67" s="458"/>
      <c r="F67" s="481"/>
      <c r="G67" s="133" t="s">
        <v>294</v>
      </c>
      <c r="H67" s="134">
        <v>1289.42</v>
      </c>
      <c r="I67" s="269" t="s">
        <v>723</v>
      </c>
      <c r="J67" s="269">
        <f t="shared" si="7"/>
        <v>967.06500000000005</v>
      </c>
      <c r="K67" s="269">
        <f t="shared" si="8"/>
        <v>644.71</v>
      </c>
      <c r="L67" s="269">
        <f t="shared" si="9"/>
        <v>322.35500000000002</v>
      </c>
      <c r="M67" s="269">
        <f t="shared" si="10"/>
        <v>128.94199999999998</v>
      </c>
      <c r="N67" s="4"/>
      <c r="O67" s="20" t="s">
        <v>1256</v>
      </c>
      <c r="P67" s="21">
        <v>568.48</v>
      </c>
      <c r="Q67" s="21">
        <v>559</v>
      </c>
      <c r="R67" s="21">
        <v>698.48</v>
      </c>
      <c r="S67" s="19">
        <f>AVERAGE(P67:R67)</f>
        <v>608.65333333333331</v>
      </c>
      <c r="T67" s="1016" t="s">
        <v>1244</v>
      </c>
      <c r="U67" s="1017"/>
      <c r="V67" s="1017"/>
      <c r="W67" s="1018"/>
      <c r="X67" s="299"/>
      <c r="Z67"/>
      <c r="AA67"/>
      <c r="AB67"/>
      <c r="AD67"/>
      <c r="AE67"/>
      <c r="AF67"/>
      <c r="AI67"/>
      <c r="AJ67"/>
      <c r="AK67"/>
      <c r="AL67"/>
      <c r="AM67"/>
    </row>
    <row r="68" spans="4:39">
      <c r="D68" s="299"/>
      <c r="E68" s="458"/>
      <c r="F68" s="481"/>
      <c r="G68" s="133" t="s">
        <v>296</v>
      </c>
      <c r="H68" s="134">
        <v>1130.0999999999999</v>
      </c>
      <c r="I68" s="269" t="s">
        <v>723</v>
      </c>
      <c r="J68" s="269">
        <f t="shared" si="7"/>
        <v>847.57499999999993</v>
      </c>
      <c r="K68" s="269">
        <f t="shared" si="8"/>
        <v>565.04999999999995</v>
      </c>
      <c r="L68" s="269">
        <f t="shared" si="9"/>
        <v>282.52499999999998</v>
      </c>
      <c r="M68" s="269">
        <f t="shared" si="10"/>
        <v>113.00999999999996</v>
      </c>
      <c r="N68" s="4"/>
      <c r="O68" s="20" t="s">
        <v>1257</v>
      </c>
      <c r="P68" s="21">
        <v>664.05</v>
      </c>
      <c r="Q68" s="21">
        <v>579</v>
      </c>
      <c r="R68" s="21">
        <v>639</v>
      </c>
      <c r="S68" s="19">
        <f>AVERAGE(P68:R68)</f>
        <v>627.35</v>
      </c>
      <c r="T68" s="1016" t="s">
        <v>1244</v>
      </c>
      <c r="U68" s="1017"/>
      <c r="V68" s="1017"/>
      <c r="W68" s="1018"/>
      <c r="X68" s="299"/>
      <c r="Z68"/>
      <c r="AA68"/>
      <c r="AB68"/>
      <c r="AD68"/>
      <c r="AE68"/>
      <c r="AF68"/>
      <c r="AI68"/>
      <c r="AJ68"/>
      <c r="AK68"/>
      <c r="AL68"/>
      <c r="AM68"/>
    </row>
    <row r="69" spans="4:39">
      <c r="D69" s="299"/>
      <c r="E69" s="34">
        <v>6</v>
      </c>
      <c r="F69" s="482" t="s">
        <v>299</v>
      </c>
      <c r="G69" s="35" t="s">
        <v>301</v>
      </c>
      <c r="H69" s="152">
        <v>753.13</v>
      </c>
      <c r="I69" s="275" t="s">
        <v>723</v>
      </c>
      <c r="J69" s="275">
        <f t="shared" si="7"/>
        <v>564.84749999999997</v>
      </c>
      <c r="K69" s="275">
        <f t="shared" si="8"/>
        <v>376.565</v>
      </c>
      <c r="L69" s="275">
        <f t="shared" si="9"/>
        <v>188.2825</v>
      </c>
      <c r="M69" s="275">
        <f t="shared" si="10"/>
        <v>75.312999999999988</v>
      </c>
      <c r="N69" s="4"/>
      <c r="O69" s="80"/>
      <c r="P69" s="299"/>
      <c r="Q69" s="80"/>
      <c r="R69" s="4"/>
      <c r="S69" s="4"/>
      <c r="T69" s="4"/>
      <c r="U69" s="80"/>
      <c r="V69" s="4"/>
      <c r="W69" s="4"/>
      <c r="X69" s="299"/>
      <c r="Z69"/>
      <c r="AA69"/>
      <c r="AB69"/>
      <c r="AD69"/>
      <c r="AE69"/>
      <c r="AF69"/>
      <c r="AI69"/>
      <c r="AJ69"/>
      <c r="AK69"/>
      <c r="AL69"/>
      <c r="AM69"/>
    </row>
    <row r="70" spans="4:39">
      <c r="D70" s="299"/>
      <c r="E70" s="34"/>
      <c r="F70" s="483"/>
      <c r="G70" s="35" t="s">
        <v>159</v>
      </c>
      <c r="H70" s="152">
        <v>808.37</v>
      </c>
      <c r="I70" s="275" t="s">
        <v>723</v>
      </c>
      <c r="J70" s="275">
        <f t="shared" si="7"/>
        <v>606.27750000000003</v>
      </c>
      <c r="K70" s="275">
        <f t="shared" si="8"/>
        <v>404.185</v>
      </c>
      <c r="L70" s="275">
        <f t="shared" si="9"/>
        <v>202.0925</v>
      </c>
      <c r="M70" s="275">
        <f t="shared" si="10"/>
        <v>80.836999999999989</v>
      </c>
      <c r="N70" s="4"/>
      <c r="O70" s="1061" t="s">
        <v>1258</v>
      </c>
      <c r="P70" s="1062"/>
      <c r="Q70" s="1062"/>
      <c r="R70" s="1062"/>
      <c r="S70" s="1062"/>
      <c r="T70" s="1062"/>
      <c r="U70" s="1062"/>
      <c r="V70" s="1062"/>
      <c r="W70" s="1063"/>
      <c r="X70" s="299"/>
      <c r="Z70"/>
      <c r="AA70"/>
      <c r="AB70"/>
      <c r="AD70"/>
      <c r="AE70"/>
      <c r="AF70"/>
      <c r="AI70"/>
      <c r="AJ70"/>
      <c r="AK70"/>
      <c r="AL70"/>
      <c r="AM70"/>
    </row>
    <row r="71" spans="4:39" ht="15" customHeight="1">
      <c r="D71" s="299"/>
      <c r="E71" s="459">
        <v>7</v>
      </c>
      <c r="F71" s="423" t="s">
        <v>305</v>
      </c>
      <c r="G71" s="135" t="s">
        <v>308</v>
      </c>
      <c r="H71" s="153">
        <v>1185.1400000000001</v>
      </c>
      <c r="I71" s="277" t="s">
        <v>723</v>
      </c>
      <c r="J71" s="277">
        <f t="shared" si="7"/>
        <v>888.85500000000002</v>
      </c>
      <c r="K71" s="277">
        <f t="shared" si="8"/>
        <v>592.57000000000005</v>
      </c>
      <c r="L71" s="277">
        <f t="shared" si="9"/>
        <v>296.28500000000003</v>
      </c>
      <c r="M71" s="277">
        <f t="shared" si="10"/>
        <v>118.51399999999998</v>
      </c>
      <c r="N71" s="4"/>
      <c r="O71" s="20" t="s">
        <v>1082</v>
      </c>
      <c r="P71" s="20" t="s">
        <v>683</v>
      </c>
      <c r="Q71" s="20" t="s">
        <v>676</v>
      </c>
      <c r="R71" s="20" t="s">
        <v>677</v>
      </c>
      <c r="S71" s="20" t="s">
        <v>822</v>
      </c>
      <c r="T71" s="20" t="s">
        <v>1235</v>
      </c>
      <c r="U71" s="20" t="s">
        <v>1236</v>
      </c>
      <c r="V71" s="20" t="s">
        <v>1237</v>
      </c>
      <c r="W71" s="20" t="s">
        <v>727</v>
      </c>
      <c r="X71" s="299"/>
      <c r="Z71"/>
      <c r="AA71"/>
      <c r="AB71"/>
      <c r="AD71"/>
      <c r="AE71"/>
      <c r="AF71"/>
      <c r="AI71"/>
      <c r="AJ71"/>
      <c r="AK71"/>
      <c r="AL71"/>
      <c r="AM71"/>
    </row>
    <row r="72" spans="4:39">
      <c r="D72" s="299"/>
      <c r="E72" s="459"/>
      <c r="F72" s="423"/>
      <c r="G72" s="135" t="s">
        <v>310</v>
      </c>
      <c r="H72" s="153">
        <v>1484.22</v>
      </c>
      <c r="I72" s="277" t="s">
        <v>723</v>
      </c>
      <c r="J72" s="277">
        <f t="shared" si="7"/>
        <v>1113.165</v>
      </c>
      <c r="K72" s="277">
        <f t="shared" si="8"/>
        <v>742.11</v>
      </c>
      <c r="L72" s="277">
        <f t="shared" si="9"/>
        <v>371.05500000000001</v>
      </c>
      <c r="M72" s="277">
        <f t="shared" si="10"/>
        <v>148.42199999999997</v>
      </c>
      <c r="N72" s="4"/>
      <c r="O72" s="20"/>
      <c r="P72" s="118"/>
      <c r="Q72" s="20"/>
      <c r="R72" s="20"/>
      <c r="S72" s="20"/>
      <c r="T72" s="17"/>
      <c r="U72" s="17"/>
      <c r="V72" s="17"/>
      <c r="W72" s="17"/>
      <c r="X72" s="299"/>
      <c r="Z72"/>
      <c r="AA72"/>
      <c r="AB72"/>
      <c r="AD72"/>
      <c r="AE72"/>
      <c r="AF72"/>
      <c r="AI72"/>
      <c r="AJ72"/>
      <c r="AK72"/>
      <c r="AL72"/>
      <c r="AM72"/>
    </row>
    <row r="73" spans="4:39">
      <c r="D73" s="299"/>
      <c r="E73" s="459"/>
      <c r="F73" s="423"/>
      <c r="G73" s="135" t="s">
        <v>313</v>
      </c>
      <c r="H73" s="153">
        <v>1645.81</v>
      </c>
      <c r="I73" s="277" t="s">
        <v>723</v>
      </c>
      <c r="J73" s="277">
        <f t="shared" si="7"/>
        <v>1234.3575000000001</v>
      </c>
      <c r="K73" s="277">
        <f t="shared" si="8"/>
        <v>822.90499999999997</v>
      </c>
      <c r="L73" s="277">
        <f t="shared" si="9"/>
        <v>411.45249999999999</v>
      </c>
      <c r="M73" s="277">
        <f t="shared" si="10"/>
        <v>164.58099999999996</v>
      </c>
      <c r="N73" s="4"/>
      <c r="O73" s="20" t="s">
        <v>268</v>
      </c>
      <c r="P73" s="21">
        <v>679</v>
      </c>
      <c r="Q73" s="21">
        <v>679</v>
      </c>
      <c r="R73" s="21">
        <v>716.9</v>
      </c>
      <c r="S73" s="19">
        <f>AVERAGE(P73:Q73)</f>
        <v>679</v>
      </c>
      <c r="T73" s="1016" t="s">
        <v>1244</v>
      </c>
      <c r="U73" s="1017"/>
      <c r="V73" s="1017"/>
      <c r="W73" s="1018"/>
      <c r="X73" s="299"/>
      <c r="Z73"/>
      <c r="AA73"/>
      <c r="AB73"/>
      <c r="AD73"/>
      <c r="AE73"/>
      <c r="AF73"/>
      <c r="AI73"/>
      <c r="AJ73"/>
      <c r="AK73"/>
      <c r="AL73"/>
      <c r="AM73"/>
    </row>
    <row r="74" spans="4:39">
      <c r="D74" s="299"/>
      <c r="E74" s="459"/>
      <c r="F74" s="423"/>
      <c r="G74" s="135" t="s">
        <v>315</v>
      </c>
      <c r="H74" s="153">
        <v>2221.11</v>
      </c>
      <c r="I74" s="277" t="s">
        <v>723</v>
      </c>
      <c r="J74" s="277">
        <f t="shared" si="7"/>
        <v>1665.8325</v>
      </c>
      <c r="K74" s="277">
        <f t="shared" si="8"/>
        <v>1110.5550000000001</v>
      </c>
      <c r="L74" s="277">
        <f t="shared" si="9"/>
        <v>555.27750000000003</v>
      </c>
      <c r="M74" s="277">
        <f t="shared" si="10"/>
        <v>222.11099999999996</v>
      </c>
      <c r="N74" s="4"/>
      <c r="O74" s="20" t="s">
        <v>272</v>
      </c>
      <c r="P74" s="21">
        <v>747.78</v>
      </c>
      <c r="Q74" s="21">
        <v>769.9</v>
      </c>
      <c r="R74" s="21">
        <v>769.9</v>
      </c>
      <c r="S74" s="19">
        <f>AVERAGE(P74:R74)</f>
        <v>762.52666666666664</v>
      </c>
      <c r="T74" s="1016" t="s">
        <v>1244</v>
      </c>
      <c r="U74" s="1017"/>
      <c r="V74" s="1017"/>
      <c r="W74" s="1018"/>
      <c r="X74" s="299"/>
      <c r="Z74"/>
      <c r="AA74"/>
      <c r="AB74"/>
      <c r="AD74"/>
      <c r="AE74"/>
      <c r="AF74"/>
      <c r="AI74"/>
      <c r="AJ74"/>
      <c r="AK74"/>
      <c r="AL74"/>
      <c r="AM74"/>
    </row>
    <row r="75" spans="4:39">
      <c r="D75" s="299"/>
      <c r="E75" s="460">
        <v>8</v>
      </c>
      <c r="F75" s="484" t="s">
        <v>318</v>
      </c>
      <c r="G75" s="136" t="s">
        <v>320</v>
      </c>
      <c r="H75" s="154">
        <v>532.9</v>
      </c>
      <c r="I75" s="276" t="s">
        <v>723</v>
      </c>
      <c r="J75" s="276">
        <f t="shared" si="7"/>
        <v>399.67499999999995</v>
      </c>
      <c r="K75" s="276">
        <f t="shared" si="8"/>
        <v>266.45</v>
      </c>
      <c r="L75" s="276">
        <f t="shared" si="9"/>
        <v>133.22499999999999</v>
      </c>
      <c r="M75" s="276">
        <f t="shared" si="10"/>
        <v>53.289999999999985</v>
      </c>
      <c r="N75" s="4"/>
      <c r="O75" s="20" t="s">
        <v>276</v>
      </c>
      <c r="P75" s="21">
        <v>710</v>
      </c>
      <c r="Q75" s="21">
        <v>892.9</v>
      </c>
      <c r="R75" s="21">
        <v>880</v>
      </c>
      <c r="S75" s="19">
        <f>AVERAGE(P75:Q75)</f>
        <v>801.45</v>
      </c>
      <c r="T75" s="1016" t="s">
        <v>1244</v>
      </c>
      <c r="U75" s="1017"/>
      <c r="V75" s="1017"/>
      <c r="W75" s="1018"/>
      <c r="X75" s="299"/>
      <c r="Z75"/>
      <c r="AA75"/>
      <c r="AB75"/>
      <c r="AD75"/>
      <c r="AE75"/>
      <c r="AF75"/>
      <c r="AI75"/>
      <c r="AJ75"/>
      <c r="AK75"/>
      <c r="AL75"/>
      <c r="AM75"/>
    </row>
    <row r="76" spans="4:39">
      <c r="D76" s="299"/>
      <c r="E76" s="460"/>
      <c r="F76" s="484"/>
      <c r="G76" s="136" t="s">
        <v>322</v>
      </c>
      <c r="H76" s="154">
        <v>643.95000000000005</v>
      </c>
      <c r="I76" s="276" t="s">
        <v>723</v>
      </c>
      <c r="J76" s="276">
        <f t="shared" si="7"/>
        <v>482.96250000000003</v>
      </c>
      <c r="K76" s="276">
        <f t="shared" si="8"/>
        <v>321.97500000000002</v>
      </c>
      <c r="L76" s="276">
        <f t="shared" si="9"/>
        <v>160.98750000000001</v>
      </c>
      <c r="M76" s="276">
        <f t="shared" si="10"/>
        <v>64.394999999999996</v>
      </c>
      <c r="N76" s="4"/>
      <c r="O76" s="20" t="s">
        <v>280</v>
      </c>
      <c r="P76" s="21">
        <v>924.04</v>
      </c>
      <c r="Q76" s="21">
        <v>942.9</v>
      </c>
      <c r="R76" s="21">
        <v>1046.3</v>
      </c>
      <c r="S76" s="19">
        <f t="shared" ref="S76:S81" si="11">AVERAGE(P76:R76)</f>
        <v>971.07999999999993</v>
      </c>
      <c r="T76" s="1016" t="s">
        <v>1244</v>
      </c>
      <c r="U76" s="1017"/>
      <c r="V76" s="1017"/>
      <c r="W76" s="1018"/>
      <c r="X76" s="299"/>
      <c r="Z76"/>
      <c r="AA76"/>
      <c r="AB76"/>
      <c r="AD76"/>
      <c r="AE76"/>
      <c r="AF76"/>
      <c r="AI76"/>
      <c r="AJ76"/>
      <c r="AK76"/>
      <c r="AL76"/>
      <c r="AM76"/>
    </row>
    <row r="77" spans="4:39">
      <c r="D77" s="299"/>
      <c r="E77" s="461">
        <v>9</v>
      </c>
      <c r="F77" s="485" t="s">
        <v>324</v>
      </c>
      <c r="G77" s="137" t="s">
        <v>326</v>
      </c>
      <c r="H77" s="155">
        <v>1600</v>
      </c>
      <c r="I77" s="164" t="s">
        <v>723</v>
      </c>
      <c r="J77" s="281">
        <f t="shared" si="7"/>
        <v>1200</v>
      </c>
      <c r="K77" s="281">
        <f t="shared" si="8"/>
        <v>800</v>
      </c>
      <c r="L77" s="281">
        <f t="shared" si="9"/>
        <v>400</v>
      </c>
      <c r="M77" s="281">
        <f t="shared" si="10"/>
        <v>159.99999999999997</v>
      </c>
      <c r="N77" s="4"/>
      <c r="O77" s="20" t="s">
        <v>284</v>
      </c>
      <c r="P77" s="21">
        <v>704.3</v>
      </c>
      <c r="Q77" s="21">
        <v>909</v>
      </c>
      <c r="R77" s="21">
        <v>1349.9</v>
      </c>
      <c r="S77" s="19">
        <f t="shared" si="11"/>
        <v>987.73333333333323</v>
      </c>
      <c r="T77" s="1016" t="s">
        <v>1244</v>
      </c>
      <c r="U77" s="1017"/>
      <c r="V77" s="1017"/>
      <c r="W77" s="1018"/>
      <c r="X77" s="299"/>
      <c r="Z77"/>
      <c r="AA77"/>
      <c r="AB77"/>
      <c r="AD77"/>
      <c r="AE77"/>
      <c r="AF77"/>
      <c r="AI77"/>
      <c r="AJ77"/>
      <c r="AK77"/>
      <c r="AL77"/>
      <c r="AM77"/>
    </row>
    <row r="78" spans="4:39">
      <c r="D78" s="299"/>
      <c r="E78" s="462" t="s">
        <v>1259</v>
      </c>
      <c r="F78" s="486" t="s">
        <v>328</v>
      </c>
      <c r="G78" s="50" t="s">
        <v>331</v>
      </c>
      <c r="H78" s="138">
        <v>631.9</v>
      </c>
      <c r="I78" s="270" t="s">
        <v>723</v>
      </c>
      <c r="J78" s="270">
        <f t="shared" si="7"/>
        <v>473.92499999999995</v>
      </c>
      <c r="K78" s="270">
        <f t="shared" si="8"/>
        <v>315.95</v>
      </c>
      <c r="L78" s="270">
        <f t="shared" si="9"/>
        <v>157.97499999999999</v>
      </c>
      <c r="M78" s="270">
        <f t="shared" si="10"/>
        <v>63.189999999999984</v>
      </c>
      <c r="N78" s="4"/>
      <c r="O78" s="20" t="s">
        <v>288</v>
      </c>
      <c r="P78" s="21">
        <v>1195.5</v>
      </c>
      <c r="Q78" s="21">
        <v>1219.9000000000001</v>
      </c>
      <c r="R78" s="21">
        <v>1302.9000000000001</v>
      </c>
      <c r="S78" s="19">
        <f t="shared" si="11"/>
        <v>1239.4333333333334</v>
      </c>
      <c r="T78" s="1016" t="s">
        <v>1244</v>
      </c>
      <c r="U78" s="1017"/>
      <c r="V78" s="1017"/>
      <c r="W78" s="1018"/>
      <c r="X78" s="299"/>
      <c r="Z78"/>
      <c r="AA78"/>
      <c r="AB78"/>
      <c r="AD78"/>
      <c r="AE78"/>
      <c r="AF78"/>
      <c r="AI78"/>
      <c r="AJ78"/>
      <c r="AK78"/>
      <c r="AL78"/>
      <c r="AM78"/>
    </row>
    <row r="79" spans="4:39">
      <c r="D79" s="299"/>
      <c r="E79" s="462"/>
      <c r="F79" s="486"/>
      <c r="G79" s="50" t="s">
        <v>335</v>
      </c>
      <c r="H79" s="138">
        <v>672.13</v>
      </c>
      <c r="I79" s="270" t="s">
        <v>723</v>
      </c>
      <c r="J79" s="270">
        <f t="shared" si="7"/>
        <v>504.09749999999997</v>
      </c>
      <c r="K79" s="270">
        <f t="shared" si="8"/>
        <v>336.065</v>
      </c>
      <c r="L79" s="270">
        <f t="shared" si="9"/>
        <v>168.0325</v>
      </c>
      <c r="M79" s="270">
        <f t="shared" si="10"/>
        <v>67.21299999999998</v>
      </c>
      <c r="N79" s="4"/>
      <c r="O79" s="20" t="s">
        <v>291</v>
      </c>
      <c r="P79" s="21">
        <v>1827.79</v>
      </c>
      <c r="Q79" s="21">
        <v>2329.1</v>
      </c>
      <c r="R79" s="21">
        <v>1362.8</v>
      </c>
      <c r="S79" s="19">
        <f t="shared" si="11"/>
        <v>1839.8966666666665</v>
      </c>
      <c r="T79" s="1016" t="s">
        <v>1244</v>
      </c>
      <c r="U79" s="1017"/>
      <c r="V79" s="1017"/>
      <c r="W79" s="1018"/>
      <c r="X79" s="299"/>
      <c r="Z79"/>
      <c r="AA79"/>
      <c r="AB79"/>
      <c r="AD79"/>
      <c r="AE79"/>
      <c r="AF79"/>
      <c r="AI79"/>
      <c r="AJ79"/>
      <c r="AK79"/>
      <c r="AL79"/>
      <c r="AM79"/>
    </row>
    <row r="80" spans="4:39">
      <c r="D80" s="299"/>
      <c r="E80" s="462"/>
      <c r="F80" s="486"/>
      <c r="G80" s="50" t="s">
        <v>337</v>
      </c>
      <c r="H80" s="138">
        <v>432.78</v>
      </c>
      <c r="I80" s="270" t="s">
        <v>723</v>
      </c>
      <c r="J80" s="270">
        <f t="shared" si="7"/>
        <v>324.58499999999998</v>
      </c>
      <c r="K80" s="270">
        <f t="shared" si="8"/>
        <v>216.39</v>
      </c>
      <c r="L80" s="270">
        <f t="shared" si="9"/>
        <v>108.19499999999999</v>
      </c>
      <c r="M80" s="270">
        <f t="shared" si="10"/>
        <v>43.277999999999984</v>
      </c>
      <c r="N80" s="4"/>
      <c r="O80" s="20" t="s">
        <v>294</v>
      </c>
      <c r="P80" s="21">
        <v>923.32</v>
      </c>
      <c r="Q80" s="21">
        <v>1364.89</v>
      </c>
      <c r="R80" s="21">
        <v>1580.04</v>
      </c>
      <c r="S80" s="19">
        <f t="shared" si="11"/>
        <v>1289.4166666666667</v>
      </c>
      <c r="T80" s="1016" t="s">
        <v>1244</v>
      </c>
      <c r="U80" s="1017"/>
      <c r="V80" s="1017"/>
      <c r="W80" s="1018"/>
      <c r="X80" s="299"/>
      <c r="Z80"/>
      <c r="AA80"/>
      <c r="AB80"/>
      <c r="AD80"/>
      <c r="AE80"/>
      <c r="AF80"/>
      <c r="AI80"/>
      <c r="AJ80"/>
      <c r="AK80"/>
      <c r="AL80"/>
      <c r="AM80"/>
    </row>
    <row r="81" spans="4:39">
      <c r="D81" s="299"/>
      <c r="E81" s="462"/>
      <c r="F81" s="486"/>
      <c r="G81" s="50" t="s">
        <v>339</v>
      </c>
      <c r="H81" s="138">
        <v>787.24</v>
      </c>
      <c r="I81" s="270" t="s">
        <v>723</v>
      </c>
      <c r="J81" s="270">
        <f t="shared" si="7"/>
        <v>590.43000000000006</v>
      </c>
      <c r="K81" s="270">
        <f t="shared" si="8"/>
        <v>393.62</v>
      </c>
      <c r="L81" s="270">
        <f t="shared" si="9"/>
        <v>196.81</v>
      </c>
      <c r="M81" s="270">
        <f t="shared" si="10"/>
        <v>78.72399999999999</v>
      </c>
      <c r="N81" s="4"/>
      <c r="O81" s="20" t="s">
        <v>296</v>
      </c>
      <c r="P81" s="21">
        <v>1002.06</v>
      </c>
      <c r="Q81" s="21">
        <v>996.98</v>
      </c>
      <c r="R81" s="21">
        <v>1391.27</v>
      </c>
      <c r="S81" s="19">
        <f t="shared" si="11"/>
        <v>1130.1033333333332</v>
      </c>
      <c r="T81" s="1016" t="s">
        <v>1244</v>
      </c>
      <c r="U81" s="1017"/>
      <c r="V81" s="1017"/>
      <c r="W81" s="1018"/>
      <c r="X81" s="299"/>
      <c r="Z81"/>
      <c r="AA81"/>
      <c r="AB81"/>
      <c r="AD81"/>
      <c r="AE81"/>
      <c r="AF81"/>
      <c r="AI81"/>
      <c r="AJ81"/>
      <c r="AK81"/>
      <c r="AL81"/>
      <c r="AM81"/>
    </row>
    <row r="82" spans="4:39">
      <c r="D82" s="299"/>
      <c r="E82" s="462"/>
      <c r="F82" s="486"/>
      <c r="G82" s="50" t="s">
        <v>341</v>
      </c>
      <c r="H82" s="138">
        <v>599.99</v>
      </c>
      <c r="I82" s="270" t="s">
        <v>723</v>
      </c>
      <c r="J82" s="270">
        <f t="shared" si="7"/>
        <v>449.99250000000001</v>
      </c>
      <c r="K82" s="270">
        <f t="shared" si="8"/>
        <v>299.995</v>
      </c>
      <c r="L82" s="270">
        <f t="shared" si="9"/>
        <v>149.9975</v>
      </c>
      <c r="M82" s="270">
        <f t="shared" si="10"/>
        <v>59.998999999999988</v>
      </c>
      <c r="N82" s="4"/>
      <c r="O82" s="80"/>
      <c r="P82" s="80"/>
      <c r="Q82" s="80"/>
      <c r="R82" s="299"/>
      <c r="S82" s="4"/>
      <c r="T82" s="80"/>
      <c r="U82" s="80"/>
      <c r="V82" s="80"/>
      <c r="W82" s="299"/>
      <c r="X82" s="299"/>
      <c r="Z82"/>
      <c r="AA82"/>
      <c r="AB82"/>
      <c r="AD82"/>
      <c r="AE82"/>
      <c r="AF82"/>
      <c r="AI82"/>
      <c r="AJ82"/>
      <c r="AK82"/>
      <c r="AL82"/>
      <c r="AM82"/>
    </row>
    <row r="83" spans="4:39">
      <c r="D83" s="299"/>
      <c r="E83" s="462"/>
      <c r="F83" s="486"/>
      <c r="G83" s="50" t="s">
        <v>343</v>
      </c>
      <c r="H83" s="138">
        <v>662.6</v>
      </c>
      <c r="I83" s="270" t="s">
        <v>723</v>
      </c>
      <c r="J83" s="270">
        <f t="shared" si="7"/>
        <v>496.95000000000005</v>
      </c>
      <c r="K83" s="270">
        <f t="shared" si="8"/>
        <v>331.3</v>
      </c>
      <c r="L83" s="270">
        <f t="shared" si="9"/>
        <v>165.65</v>
      </c>
      <c r="M83" s="270">
        <f t="shared" si="10"/>
        <v>66.259999999999991</v>
      </c>
      <c r="N83" s="4"/>
      <c r="O83" s="1052" t="s">
        <v>1260</v>
      </c>
      <c r="P83" s="1053"/>
      <c r="Q83" s="1053"/>
      <c r="R83" s="1053"/>
      <c r="S83" s="1053"/>
      <c r="T83" s="1053"/>
      <c r="U83" s="1053"/>
      <c r="V83" s="1053"/>
      <c r="W83" s="1054"/>
      <c r="X83" s="299"/>
      <c r="Z83"/>
      <c r="AA83"/>
      <c r="AB83"/>
      <c r="AD83"/>
      <c r="AE83"/>
      <c r="AF83"/>
      <c r="AI83"/>
      <c r="AJ83"/>
      <c r="AK83"/>
      <c r="AL83"/>
      <c r="AM83"/>
    </row>
    <row r="84" spans="4:39">
      <c r="D84" s="299"/>
      <c r="E84" s="463">
        <v>11</v>
      </c>
      <c r="F84" s="425" t="s">
        <v>345</v>
      </c>
      <c r="G84" s="139" t="s">
        <v>347</v>
      </c>
      <c r="H84" s="140">
        <v>1172.23</v>
      </c>
      <c r="I84" s="283" t="s">
        <v>723</v>
      </c>
      <c r="J84" s="283">
        <f t="shared" si="7"/>
        <v>879.17250000000001</v>
      </c>
      <c r="K84" s="283">
        <f t="shared" si="8"/>
        <v>586.11500000000001</v>
      </c>
      <c r="L84" s="283">
        <f t="shared" si="9"/>
        <v>293.0575</v>
      </c>
      <c r="M84" s="283">
        <f>SUM(H84*(1-0.9))</f>
        <v>117.22299999999997</v>
      </c>
      <c r="N84" s="4"/>
      <c r="O84" s="20" t="s">
        <v>1082</v>
      </c>
      <c r="P84" s="20" t="s">
        <v>683</v>
      </c>
      <c r="Q84" s="20" t="s">
        <v>676</v>
      </c>
      <c r="R84" s="20" t="s">
        <v>677</v>
      </c>
      <c r="S84" s="20" t="s">
        <v>822</v>
      </c>
      <c r="T84" s="20" t="s">
        <v>1235</v>
      </c>
      <c r="U84" s="20" t="s">
        <v>1236</v>
      </c>
      <c r="V84" s="20" t="s">
        <v>1237</v>
      </c>
      <c r="W84" s="20" t="s">
        <v>727</v>
      </c>
      <c r="X84" s="299"/>
      <c r="Z84"/>
      <c r="AA84"/>
      <c r="AB84"/>
      <c r="AD84"/>
      <c r="AE84"/>
      <c r="AF84"/>
      <c r="AI84"/>
      <c r="AJ84"/>
      <c r="AK84"/>
      <c r="AL84"/>
      <c r="AM84"/>
    </row>
    <row r="85" spans="4:39">
      <c r="D85" s="299"/>
      <c r="E85" s="464">
        <v>12</v>
      </c>
      <c r="F85" s="487" t="s">
        <v>349</v>
      </c>
      <c r="G85" s="289" t="s">
        <v>351</v>
      </c>
      <c r="H85" s="290">
        <v>372.27</v>
      </c>
      <c r="I85" s="290" t="s">
        <v>723</v>
      </c>
      <c r="J85" s="290">
        <f t="shared" si="7"/>
        <v>279.20249999999999</v>
      </c>
      <c r="K85" s="290">
        <f t="shared" si="8"/>
        <v>186.13499999999999</v>
      </c>
      <c r="L85" s="290">
        <f t="shared" si="9"/>
        <v>93.067499999999995</v>
      </c>
      <c r="M85" s="290">
        <f t="shared" si="10"/>
        <v>37.22699999999999</v>
      </c>
      <c r="N85" s="4"/>
      <c r="O85" s="17"/>
      <c r="P85" s="118"/>
      <c r="Q85" s="17"/>
      <c r="R85" s="20"/>
      <c r="S85" s="20"/>
      <c r="T85" s="20"/>
      <c r="U85" s="17"/>
      <c r="V85" s="20"/>
      <c r="W85" s="20"/>
      <c r="X85" s="299"/>
      <c r="Z85"/>
      <c r="AA85"/>
      <c r="AB85"/>
      <c r="AD85"/>
      <c r="AE85"/>
      <c r="AF85"/>
      <c r="AI85"/>
      <c r="AJ85"/>
      <c r="AK85"/>
      <c r="AL85"/>
      <c r="AM85"/>
    </row>
    <row r="86" spans="4:39">
      <c r="D86" s="299"/>
      <c r="E86" s="464"/>
      <c r="F86" s="488"/>
      <c r="G86" s="289" t="s">
        <v>355</v>
      </c>
      <c r="H86" s="290">
        <v>676.42</v>
      </c>
      <c r="I86" s="290" t="s">
        <v>723</v>
      </c>
      <c r="J86" s="290">
        <f t="shared" si="7"/>
        <v>507.31499999999994</v>
      </c>
      <c r="K86" s="290">
        <f t="shared" si="8"/>
        <v>338.21</v>
      </c>
      <c r="L86" s="290">
        <f t="shared" si="9"/>
        <v>169.10499999999999</v>
      </c>
      <c r="M86" s="290">
        <f t="shared" si="10"/>
        <v>67.641999999999982</v>
      </c>
      <c r="N86" s="4"/>
      <c r="O86" s="20" t="s">
        <v>301</v>
      </c>
      <c r="P86" s="21">
        <v>699</v>
      </c>
      <c r="Q86" s="21">
        <v>760.5</v>
      </c>
      <c r="R86" s="21">
        <v>799.9</v>
      </c>
      <c r="S86" s="19">
        <f>AVERAGE(P86:R86)</f>
        <v>753.13333333333333</v>
      </c>
      <c r="T86" s="1016" t="s">
        <v>1244</v>
      </c>
      <c r="U86" s="1017"/>
      <c r="V86" s="1017"/>
      <c r="W86" s="1018"/>
      <c r="X86" s="299"/>
      <c r="Z86"/>
      <c r="AA86"/>
      <c r="AB86"/>
      <c r="AD86"/>
      <c r="AE86"/>
      <c r="AF86"/>
      <c r="AI86"/>
      <c r="AJ86"/>
      <c r="AK86"/>
      <c r="AL86"/>
      <c r="AM86"/>
    </row>
    <row r="87" spans="4:39">
      <c r="D87" s="299"/>
      <c r="E87" s="464"/>
      <c r="F87" s="488"/>
      <c r="G87" s="289" t="s">
        <v>359</v>
      </c>
      <c r="H87" s="290">
        <v>646.29999999999995</v>
      </c>
      <c r="I87" s="290" t="s">
        <v>723</v>
      </c>
      <c r="J87" s="290">
        <f t="shared" si="7"/>
        <v>484.72499999999997</v>
      </c>
      <c r="K87" s="290">
        <f t="shared" si="8"/>
        <v>323.14999999999998</v>
      </c>
      <c r="L87" s="290">
        <f t="shared" si="9"/>
        <v>161.57499999999999</v>
      </c>
      <c r="M87" s="290">
        <f t="shared" si="10"/>
        <v>64.629999999999981</v>
      </c>
      <c r="N87" s="4"/>
      <c r="O87" s="20" t="s">
        <v>159</v>
      </c>
      <c r="P87" s="21">
        <v>849</v>
      </c>
      <c r="Q87" s="21">
        <v>839</v>
      </c>
      <c r="R87" s="21">
        <v>737.1</v>
      </c>
      <c r="S87" s="19">
        <f>AVERAGE(P87:R87)</f>
        <v>808.36666666666667</v>
      </c>
      <c r="T87" s="1016" t="s">
        <v>1244</v>
      </c>
      <c r="U87" s="1017"/>
      <c r="V87" s="1017"/>
      <c r="W87" s="1018"/>
      <c r="X87" s="299"/>
      <c r="Z87"/>
      <c r="AA87"/>
      <c r="AB87"/>
      <c r="AD87"/>
      <c r="AE87"/>
      <c r="AF87"/>
      <c r="AI87"/>
      <c r="AJ87"/>
      <c r="AK87"/>
      <c r="AL87"/>
      <c r="AM87"/>
    </row>
    <row r="88" spans="4:39">
      <c r="D88" s="299"/>
      <c r="E88" s="45">
        <v>13</v>
      </c>
      <c r="F88" s="489" t="s">
        <v>364</v>
      </c>
      <c r="G88" s="46">
        <v>523</v>
      </c>
      <c r="H88" s="156">
        <v>966.96</v>
      </c>
      <c r="I88" s="284" t="s">
        <v>723</v>
      </c>
      <c r="J88" s="284">
        <f t="shared" si="7"/>
        <v>725.22</v>
      </c>
      <c r="K88" s="284">
        <f t="shared" si="8"/>
        <v>483.48</v>
      </c>
      <c r="L88" s="284">
        <f t="shared" si="9"/>
        <v>241.74</v>
      </c>
      <c r="M88" s="284">
        <f t="shared" si="10"/>
        <v>96.695999999999984</v>
      </c>
      <c r="N88" s="4"/>
      <c r="O88" s="80"/>
      <c r="P88" s="299"/>
      <c r="Q88" s="80"/>
      <c r="R88" s="4"/>
      <c r="S88" s="4"/>
      <c r="T88" s="4"/>
      <c r="U88" s="80"/>
      <c r="V88" s="4"/>
      <c r="W88" s="4"/>
      <c r="X88" s="299"/>
      <c r="Z88"/>
      <c r="AA88"/>
      <c r="AB88"/>
      <c r="AD88"/>
      <c r="AE88"/>
      <c r="AF88"/>
      <c r="AI88"/>
      <c r="AJ88"/>
      <c r="AK88"/>
      <c r="AL88"/>
      <c r="AM88"/>
    </row>
    <row r="89" spans="4:39">
      <c r="D89" s="299"/>
      <c r="E89" s="465">
        <v>14</v>
      </c>
      <c r="F89" s="490" t="s">
        <v>367</v>
      </c>
      <c r="G89" s="141" t="s">
        <v>369</v>
      </c>
      <c r="H89" s="157">
        <v>754</v>
      </c>
      <c r="I89" s="280" t="s">
        <v>723</v>
      </c>
      <c r="J89" s="280">
        <f t="shared" si="7"/>
        <v>565.5</v>
      </c>
      <c r="K89" s="280">
        <f t="shared" si="8"/>
        <v>377</v>
      </c>
      <c r="L89" s="280">
        <f t="shared" si="9"/>
        <v>188.5</v>
      </c>
      <c r="M89" s="280">
        <f t="shared" si="10"/>
        <v>75.399999999999977</v>
      </c>
      <c r="N89" s="4"/>
      <c r="O89" s="1049" t="s">
        <v>1261</v>
      </c>
      <c r="P89" s="1050"/>
      <c r="Q89" s="1050"/>
      <c r="R89" s="1050"/>
      <c r="S89" s="1050"/>
      <c r="T89" s="1050"/>
      <c r="U89" s="1050"/>
      <c r="V89" s="1050"/>
      <c r="W89" s="1051"/>
      <c r="X89" s="299"/>
      <c r="Z89"/>
      <c r="AA89"/>
      <c r="AB89"/>
      <c r="AD89"/>
      <c r="AE89"/>
      <c r="AF89"/>
      <c r="AI89"/>
      <c r="AJ89"/>
      <c r="AK89"/>
      <c r="AL89"/>
      <c r="AM89"/>
    </row>
    <row r="90" spans="4:39">
      <c r="D90" s="299"/>
      <c r="E90" s="466" t="s">
        <v>1262</v>
      </c>
      <c r="F90" s="491" t="s">
        <v>371</v>
      </c>
      <c r="G90" s="142" t="s">
        <v>372</v>
      </c>
      <c r="H90" s="129">
        <v>764.39</v>
      </c>
      <c r="I90" s="274" t="s">
        <v>723</v>
      </c>
      <c r="J90" s="274">
        <f t="shared" si="7"/>
        <v>573.29250000000002</v>
      </c>
      <c r="K90" s="274">
        <f t="shared" si="8"/>
        <v>382.19499999999999</v>
      </c>
      <c r="L90" s="274">
        <f t="shared" si="9"/>
        <v>191.0975</v>
      </c>
      <c r="M90" s="274">
        <f t="shared" si="10"/>
        <v>76.438999999999979</v>
      </c>
      <c r="N90" s="4"/>
      <c r="O90" s="20" t="s">
        <v>1082</v>
      </c>
      <c r="P90" s="20" t="s">
        <v>683</v>
      </c>
      <c r="Q90" s="20" t="s">
        <v>676</v>
      </c>
      <c r="R90" s="20" t="s">
        <v>677</v>
      </c>
      <c r="S90" s="20" t="s">
        <v>822</v>
      </c>
      <c r="T90" s="20" t="s">
        <v>1235</v>
      </c>
      <c r="U90" s="20" t="s">
        <v>1236</v>
      </c>
      <c r="V90" s="20" t="s">
        <v>1237</v>
      </c>
      <c r="W90" s="20" t="s">
        <v>727</v>
      </c>
      <c r="X90" s="299"/>
      <c r="Z90"/>
      <c r="AA90"/>
      <c r="AB90"/>
      <c r="AD90"/>
      <c r="AE90"/>
      <c r="AF90"/>
      <c r="AI90"/>
      <c r="AJ90"/>
      <c r="AK90"/>
      <c r="AL90"/>
      <c r="AM90"/>
    </row>
    <row r="91" spans="4:39">
      <c r="D91" s="299"/>
      <c r="E91" s="466"/>
      <c r="F91" s="491"/>
      <c r="G91" s="142" t="s">
        <v>374</v>
      </c>
      <c r="H91" s="129">
        <v>707.3</v>
      </c>
      <c r="I91" s="274" t="s">
        <v>723</v>
      </c>
      <c r="J91" s="274">
        <f t="shared" si="7"/>
        <v>530.47499999999991</v>
      </c>
      <c r="K91" s="274">
        <f t="shared" si="8"/>
        <v>353.65</v>
      </c>
      <c r="L91" s="274">
        <f t="shared" si="9"/>
        <v>176.82499999999999</v>
      </c>
      <c r="M91" s="274">
        <f t="shared" si="10"/>
        <v>70.729999999999976</v>
      </c>
      <c r="N91" s="4"/>
      <c r="O91" s="20"/>
      <c r="P91" s="20"/>
      <c r="Q91" s="20"/>
      <c r="R91" s="20"/>
      <c r="S91" s="20"/>
      <c r="T91" s="20"/>
      <c r="U91" s="20"/>
      <c r="V91" s="20"/>
      <c r="W91" s="20"/>
      <c r="X91" s="299"/>
      <c r="Z91"/>
      <c r="AA91"/>
      <c r="AB91"/>
      <c r="AD91"/>
      <c r="AE91"/>
      <c r="AF91"/>
      <c r="AI91"/>
      <c r="AJ91"/>
      <c r="AK91"/>
      <c r="AL91"/>
      <c r="AM91"/>
    </row>
    <row r="92" spans="4:39">
      <c r="D92" s="299"/>
      <c r="E92" s="466"/>
      <c r="F92" s="491"/>
      <c r="G92" s="142" t="s">
        <v>376</v>
      </c>
      <c r="H92" s="129">
        <v>997.37</v>
      </c>
      <c r="I92" s="274" t="s">
        <v>723</v>
      </c>
      <c r="J92" s="274">
        <f t="shared" si="7"/>
        <v>748.02750000000003</v>
      </c>
      <c r="K92" s="274">
        <f t="shared" si="8"/>
        <v>498.685</v>
      </c>
      <c r="L92" s="274">
        <f t="shared" si="9"/>
        <v>249.3425</v>
      </c>
      <c r="M92" s="274">
        <f t="shared" si="10"/>
        <v>99.736999999999981</v>
      </c>
      <c r="N92" s="4"/>
      <c r="O92" s="118" t="s">
        <v>308</v>
      </c>
      <c r="P92" s="21">
        <v>1044.1300000000001</v>
      </c>
      <c r="Q92" s="21">
        <v>1101.29</v>
      </c>
      <c r="R92" s="21">
        <v>1409.99</v>
      </c>
      <c r="S92" s="19">
        <f>AVERAGE(P92:R92)</f>
        <v>1185.1366666666665</v>
      </c>
      <c r="T92" s="1016" t="s">
        <v>1244</v>
      </c>
      <c r="U92" s="1017"/>
      <c r="V92" s="1017"/>
      <c r="W92" s="1018"/>
      <c r="X92" s="299"/>
      <c r="Z92"/>
      <c r="AA92"/>
      <c r="AB92"/>
      <c r="AD92"/>
      <c r="AE92"/>
      <c r="AF92"/>
      <c r="AI92"/>
      <c r="AJ92"/>
      <c r="AK92"/>
      <c r="AL92"/>
      <c r="AM92"/>
    </row>
    <row r="93" spans="4:39">
      <c r="D93" s="299"/>
      <c r="E93" s="466"/>
      <c r="F93" s="491"/>
      <c r="G93" s="142" t="s">
        <v>377</v>
      </c>
      <c r="H93" s="129">
        <v>1025.67</v>
      </c>
      <c r="I93" s="274" t="s">
        <v>723</v>
      </c>
      <c r="J93" s="274">
        <f t="shared" si="7"/>
        <v>769.25250000000005</v>
      </c>
      <c r="K93" s="274">
        <f t="shared" si="8"/>
        <v>512.83500000000004</v>
      </c>
      <c r="L93" s="274">
        <f t="shared" si="9"/>
        <v>256.41750000000002</v>
      </c>
      <c r="M93" s="274">
        <f t="shared" si="10"/>
        <v>102.56699999999998</v>
      </c>
      <c r="N93" s="4"/>
      <c r="O93" s="118" t="s">
        <v>310</v>
      </c>
      <c r="P93" s="21">
        <v>1422.18</v>
      </c>
      <c r="Q93" s="21">
        <v>1403</v>
      </c>
      <c r="R93" s="21">
        <v>1627.48</v>
      </c>
      <c r="S93" s="19">
        <f>AVERAGE(P93:R93)</f>
        <v>1484.22</v>
      </c>
      <c r="T93" s="1016" t="s">
        <v>1244</v>
      </c>
      <c r="U93" s="1017"/>
      <c r="V93" s="1017"/>
      <c r="W93" s="1018"/>
      <c r="X93" s="299"/>
      <c r="Z93"/>
      <c r="AA93"/>
      <c r="AB93"/>
      <c r="AD93"/>
      <c r="AE93"/>
      <c r="AF93"/>
      <c r="AI93"/>
      <c r="AJ93"/>
      <c r="AK93"/>
      <c r="AL93"/>
      <c r="AM93"/>
    </row>
    <row r="94" spans="4:39">
      <c r="D94" s="299"/>
      <c r="E94" s="466"/>
      <c r="F94" s="491"/>
      <c r="G94" s="142" t="s">
        <v>380</v>
      </c>
      <c r="H94" s="129">
        <v>612.29999999999995</v>
      </c>
      <c r="I94" s="274" t="s">
        <v>723</v>
      </c>
      <c r="J94" s="274">
        <f t="shared" si="7"/>
        <v>459.22499999999997</v>
      </c>
      <c r="K94" s="274">
        <f t="shared" si="8"/>
        <v>306.14999999999998</v>
      </c>
      <c r="L94" s="274">
        <f t="shared" si="9"/>
        <v>153.07499999999999</v>
      </c>
      <c r="M94" s="274">
        <f t="shared" si="10"/>
        <v>61.229999999999983</v>
      </c>
      <c r="N94" s="4"/>
      <c r="O94" s="20" t="s">
        <v>313</v>
      </c>
      <c r="P94" s="21">
        <v>1795.97</v>
      </c>
      <c r="Q94" s="21">
        <v>1454.38</v>
      </c>
      <c r="R94" s="21">
        <v>1687.08</v>
      </c>
      <c r="S94" s="19">
        <f>AVERAGE(P94:R94)</f>
        <v>1645.8100000000002</v>
      </c>
      <c r="T94" s="1016" t="s">
        <v>1244</v>
      </c>
      <c r="U94" s="1017"/>
      <c r="V94" s="1017"/>
      <c r="W94" s="1018"/>
      <c r="X94" s="299"/>
      <c r="Z94"/>
      <c r="AA94"/>
      <c r="AB94"/>
      <c r="AD94"/>
      <c r="AE94"/>
      <c r="AF94"/>
      <c r="AI94"/>
      <c r="AJ94"/>
      <c r="AK94"/>
      <c r="AL94"/>
      <c r="AM94"/>
    </row>
    <row r="95" spans="4:39">
      <c r="D95" s="299"/>
      <c r="E95" s="466"/>
      <c r="F95" s="491"/>
      <c r="G95" s="142" t="s">
        <v>383</v>
      </c>
      <c r="H95" s="129">
        <v>781.67</v>
      </c>
      <c r="I95" s="274" t="s">
        <v>723</v>
      </c>
      <c r="J95" s="274">
        <f t="shared" si="7"/>
        <v>586.25249999999994</v>
      </c>
      <c r="K95" s="274">
        <f t="shared" si="8"/>
        <v>390.83499999999998</v>
      </c>
      <c r="L95" s="274">
        <f t="shared" si="9"/>
        <v>195.41749999999999</v>
      </c>
      <c r="M95" s="274">
        <f t="shared" si="10"/>
        <v>78.166999999999973</v>
      </c>
      <c r="N95" s="4"/>
      <c r="O95" s="20" t="s">
        <v>315</v>
      </c>
      <c r="P95" s="21">
        <v>1858.94</v>
      </c>
      <c r="Q95" s="21">
        <v>2224.25</v>
      </c>
      <c r="R95" s="21">
        <v>2580.13</v>
      </c>
      <c r="S95" s="19">
        <f>AVERAGE(P95:R95)</f>
        <v>2221.1066666666666</v>
      </c>
      <c r="T95" s="1016" t="s">
        <v>1244</v>
      </c>
      <c r="U95" s="1017"/>
      <c r="V95" s="1017"/>
      <c r="W95" s="1018"/>
      <c r="X95" s="299"/>
      <c r="Z95"/>
      <c r="AA95"/>
      <c r="AB95"/>
      <c r="AD95"/>
      <c r="AE95"/>
      <c r="AF95"/>
      <c r="AI95"/>
      <c r="AJ95"/>
      <c r="AK95"/>
      <c r="AL95"/>
      <c r="AM95"/>
    </row>
    <row r="96" spans="4:39">
      <c r="D96" s="299"/>
      <c r="E96" s="466"/>
      <c r="F96" s="491"/>
      <c r="G96" s="142" t="s">
        <v>385</v>
      </c>
      <c r="H96" s="129">
        <v>708.33</v>
      </c>
      <c r="I96" s="274" t="s">
        <v>723</v>
      </c>
      <c r="J96" s="274">
        <f t="shared" si="7"/>
        <v>531.24750000000006</v>
      </c>
      <c r="K96" s="274">
        <f t="shared" si="8"/>
        <v>354.16500000000002</v>
      </c>
      <c r="L96" s="274">
        <f t="shared" si="9"/>
        <v>177.08250000000001</v>
      </c>
      <c r="M96" s="274">
        <f t="shared" si="10"/>
        <v>70.832999999999984</v>
      </c>
      <c r="N96" s="4"/>
      <c r="O96" s="4"/>
      <c r="P96" s="304"/>
      <c r="Q96" s="305"/>
      <c r="R96" s="305"/>
      <c r="S96" s="178"/>
      <c r="T96" s="304"/>
      <c r="U96" s="306"/>
      <c r="V96" s="80"/>
      <c r="W96" s="80"/>
      <c r="X96" s="299"/>
      <c r="Z96"/>
      <c r="AA96"/>
      <c r="AB96"/>
      <c r="AD96"/>
      <c r="AE96"/>
      <c r="AF96"/>
      <c r="AI96"/>
      <c r="AJ96"/>
      <c r="AK96"/>
      <c r="AL96"/>
      <c r="AM96"/>
    </row>
    <row r="97" spans="4:39">
      <c r="D97" s="299"/>
      <c r="E97" s="466"/>
      <c r="F97" s="491"/>
      <c r="G97" s="142" t="s">
        <v>387</v>
      </c>
      <c r="H97" s="129">
        <v>1096.33</v>
      </c>
      <c r="I97" s="274" t="s">
        <v>723</v>
      </c>
      <c r="J97" s="274">
        <f t="shared" si="7"/>
        <v>822.24749999999995</v>
      </c>
      <c r="K97" s="274">
        <f t="shared" si="8"/>
        <v>548.16499999999996</v>
      </c>
      <c r="L97" s="274">
        <f t="shared" si="9"/>
        <v>274.08249999999998</v>
      </c>
      <c r="M97" s="274">
        <f t="shared" si="10"/>
        <v>109.63299999999997</v>
      </c>
      <c r="N97" s="4"/>
      <c r="O97" s="1055" t="s">
        <v>1263</v>
      </c>
      <c r="P97" s="1056"/>
      <c r="Q97" s="1056"/>
      <c r="R97" s="1056"/>
      <c r="S97" s="1056"/>
      <c r="T97" s="1056"/>
      <c r="U97" s="1056"/>
      <c r="V97" s="1056"/>
      <c r="W97" s="1057"/>
      <c r="X97" s="299"/>
      <c r="Z97"/>
      <c r="AA97"/>
      <c r="AB97"/>
      <c r="AD97"/>
      <c r="AE97"/>
      <c r="AF97"/>
      <c r="AI97"/>
      <c r="AJ97"/>
      <c r="AK97"/>
      <c r="AL97"/>
      <c r="AM97"/>
    </row>
    <row r="98" spans="4:39">
      <c r="D98" s="299"/>
      <c r="E98" s="466"/>
      <c r="F98" s="492"/>
      <c r="G98" s="142" t="s">
        <v>390</v>
      </c>
      <c r="H98" s="129">
        <v>805.97</v>
      </c>
      <c r="I98" s="274" t="s">
        <v>723</v>
      </c>
      <c r="J98" s="274">
        <f t="shared" si="7"/>
        <v>604.47749999999996</v>
      </c>
      <c r="K98" s="274">
        <f t="shared" si="8"/>
        <v>402.98500000000001</v>
      </c>
      <c r="L98" s="274">
        <f t="shared" si="9"/>
        <v>201.49250000000001</v>
      </c>
      <c r="M98" s="274">
        <f t="shared" si="10"/>
        <v>80.59699999999998</v>
      </c>
      <c r="N98" s="4"/>
      <c r="O98" s="20" t="s">
        <v>1082</v>
      </c>
      <c r="P98" s="20" t="s">
        <v>683</v>
      </c>
      <c r="Q98" s="20" t="s">
        <v>676</v>
      </c>
      <c r="R98" s="20" t="s">
        <v>677</v>
      </c>
      <c r="S98" s="20" t="s">
        <v>822</v>
      </c>
      <c r="T98" s="20" t="s">
        <v>1235</v>
      </c>
      <c r="U98" s="20" t="s">
        <v>1236</v>
      </c>
      <c r="V98" s="20" t="s">
        <v>1237</v>
      </c>
      <c r="W98" s="20" t="s">
        <v>727</v>
      </c>
      <c r="X98" s="299"/>
      <c r="Z98"/>
      <c r="AA98"/>
      <c r="AB98"/>
      <c r="AD98"/>
      <c r="AE98"/>
      <c r="AF98"/>
      <c r="AI98"/>
      <c r="AJ98"/>
      <c r="AK98"/>
      <c r="AL98"/>
      <c r="AM98"/>
    </row>
    <row r="99" spans="4:39">
      <c r="D99" s="299"/>
      <c r="E99" s="466"/>
      <c r="F99" s="492"/>
      <c r="G99" s="142" t="s">
        <v>392</v>
      </c>
      <c r="H99" s="129">
        <v>1196.3</v>
      </c>
      <c r="I99" s="274" t="s">
        <v>723</v>
      </c>
      <c r="J99" s="274">
        <f t="shared" si="7"/>
        <v>897.22499999999991</v>
      </c>
      <c r="K99" s="274">
        <f t="shared" si="8"/>
        <v>598.15</v>
      </c>
      <c r="L99" s="274">
        <f t="shared" si="9"/>
        <v>299.07499999999999</v>
      </c>
      <c r="M99" s="274">
        <f t="shared" si="10"/>
        <v>119.62999999999997</v>
      </c>
      <c r="N99" s="4"/>
      <c r="O99" s="20"/>
      <c r="P99" s="20"/>
      <c r="Q99" s="20"/>
      <c r="R99" s="20"/>
      <c r="S99" s="20"/>
      <c r="T99" s="20"/>
      <c r="U99" s="20"/>
      <c r="V99" s="20"/>
      <c r="W99" s="20"/>
      <c r="X99" s="299"/>
      <c r="Z99"/>
      <c r="AA99"/>
      <c r="AB99"/>
      <c r="AD99"/>
      <c r="AE99"/>
      <c r="AF99"/>
      <c r="AI99"/>
      <c r="AJ99"/>
      <c r="AK99"/>
      <c r="AL99"/>
      <c r="AM99"/>
    </row>
    <row r="100" spans="4:39">
      <c r="D100" s="299"/>
      <c r="E100" s="30">
        <v>16</v>
      </c>
      <c r="F100" s="493" t="s">
        <v>396</v>
      </c>
      <c r="G100" s="28" t="s">
        <v>399</v>
      </c>
      <c r="H100" s="123">
        <v>695.7</v>
      </c>
      <c r="I100" s="279" t="s">
        <v>723</v>
      </c>
      <c r="J100" s="279">
        <f t="shared" si="7"/>
        <v>521.77500000000009</v>
      </c>
      <c r="K100" s="279">
        <f t="shared" si="8"/>
        <v>347.85</v>
      </c>
      <c r="L100" s="279">
        <f t="shared" si="9"/>
        <v>173.92500000000001</v>
      </c>
      <c r="M100" s="279">
        <f t="shared" si="10"/>
        <v>69.569999999999993</v>
      </c>
      <c r="N100" s="4"/>
      <c r="O100" s="20" t="s">
        <v>320</v>
      </c>
      <c r="P100" s="21">
        <v>532.9</v>
      </c>
      <c r="Q100" s="21">
        <v>532.9</v>
      </c>
      <c r="R100" s="21">
        <v>649</v>
      </c>
      <c r="S100" s="19">
        <f>AVERAGE(P100:Q100)</f>
        <v>532.9</v>
      </c>
      <c r="T100" s="1016" t="s">
        <v>1244</v>
      </c>
      <c r="U100" s="1017"/>
      <c r="V100" s="1017"/>
      <c r="W100" s="1018"/>
      <c r="X100" s="299"/>
      <c r="Z100"/>
      <c r="AA100"/>
      <c r="AB100"/>
      <c r="AD100"/>
      <c r="AE100"/>
      <c r="AF100"/>
      <c r="AI100"/>
      <c r="AJ100"/>
      <c r="AK100"/>
      <c r="AL100"/>
      <c r="AM100"/>
    </row>
    <row r="101" spans="4:39">
      <c r="D101" s="299"/>
      <c r="E101" s="30"/>
      <c r="F101" s="493"/>
      <c r="G101" s="28" t="s">
        <v>402</v>
      </c>
      <c r="H101" s="123">
        <v>650.12</v>
      </c>
      <c r="I101" s="279" t="s">
        <v>723</v>
      </c>
      <c r="J101" s="279">
        <f t="shared" si="7"/>
        <v>487.59000000000003</v>
      </c>
      <c r="K101" s="279">
        <f t="shared" si="8"/>
        <v>325.06</v>
      </c>
      <c r="L101" s="279">
        <f t="shared" si="9"/>
        <v>162.53</v>
      </c>
      <c r="M101" s="279">
        <f t="shared" si="10"/>
        <v>65.011999999999986</v>
      </c>
      <c r="N101" s="4"/>
      <c r="O101" s="20" t="s">
        <v>322</v>
      </c>
      <c r="P101" s="21">
        <v>639.9</v>
      </c>
      <c r="Q101" s="21">
        <v>648</v>
      </c>
      <c r="R101" s="21">
        <v>699.9</v>
      </c>
      <c r="S101" s="19">
        <f>AVERAGE(P101:Q101)</f>
        <v>643.95000000000005</v>
      </c>
      <c r="T101" s="1016" t="s">
        <v>1244</v>
      </c>
      <c r="U101" s="1017"/>
      <c r="V101" s="1017"/>
      <c r="W101" s="1018"/>
      <c r="X101" s="299"/>
      <c r="Z101"/>
      <c r="AA101"/>
      <c r="AB101"/>
      <c r="AD101"/>
      <c r="AE101"/>
      <c r="AF101"/>
      <c r="AI101"/>
      <c r="AJ101"/>
      <c r="AK101"/>
      <c r="AL101"/>
      <c r="AM101"/>
    </row>
    <row r="102" spans="4:39">
      <c r="D102" s="299"/>
      <c r="E102" s="30"/>
      <c r="F102" s="493"/>
      <c r="G102" s="28" t="s">
        <v>405</v>
      </c>
      <c r="H102" s="123">
        <v>1807.6</v>
      </c>
      <c r="I102" s="279" t="s">
        <v>723</v>
      </c>
      <c r="J102" s="279">
        <f t="shared" si="7"/>
        <v>1355.6999999999998</v>
      </c>
      <c r="K102" s="279">
        <f t="shared" si="8"/>
        <v>903.8</v>
      </c>
      <c r="L102" s="279">
        <f t="shared" si="9"/>
        <v>451.9</v>
      </c>
      <c r="M102" s="279">
        <f t="shared" si="10"/>
        <v>180.75999999999996</v>
      </c>
      <c r="N102" s="4"/>
      <c r="O102" s="315"/>
      <c r="P102" s="313"/>
      <c r="Q102" s="313"/>
      <c r="R102" s="312"/>
      <c r="S102" s="314"/>
      <c r="T102" s="4"/>
      <c r="U102" s="4"/>
      <c r="V102" s="4"/>
      <c r="W102" s="4"/>
      <c r="X102" s="299"/>
      <c r="Z102"/>
      <c r="AA102"/>
      <c r="AB102"/>
      <c r="AD102"/>
      <c r="AE102"/>
      <c r="AF102"/>
      <c r="AI102"/>
      <c r="AJ102"/>
      <c r="AK102"/>
      <c r="AL102"/>
      <c r="AM102"/>
    </row>
    <row r="103" spans="4:39">
      <c r="D103" s="299"/>
      <c r="E103" s="30"/>
      <c r="F103" s="493"/>
      <c r="G103" s="28" t="s">
        <v>408</v>
      </c>
      <c r="H103" s="123">
        <v>612.27</v>
      </c>
      <c r="I103" s="279" t="s">
        <v>723</v>
      </c>
      <c r="J103" s="279">
        <f t="shared" si="7"/>
        <v>459.20249999999999</v>
      </c>
      <c r="K103" s="279">
        <f t="shared" si="8"/>
        <v>306.13499999999999</v>
      </c>
      <c r="L103" s="279">
        <f t="shared" si="9"/>
        <v>153.0675</v>
      </c>
      <c r="M103" s="279">
        <f t="shared" si="10"/>
        <v>61.226999999999983</v>
      </c>
      <c r="N103" s="4"/>
      <c r="O103" s="1064" t="s">
        <v>1264</v>
      </c>
      <c r="P103" s="1065"/>
      <c r="Q103" s="1065"/>
      <c r="R103" s="1065"/>
      <c r="S103" s="1065"/>
      <c r="T103" s="1065"/>
      <c r="U103" s="1065"/>
      <c r="V103" s="1065"/>
      <c r="W103" s="1066"/>
      <c r="X103" s="299"/>
      <c r="Z103"/>
      <c r="AA103"/>
      <c r="AB103"/>
      <c r="AD103"/>
      <c r="AE103"/>
      <c r="AF103"/>
      <c r="AI103"/>
      <c r="AJ103"/>
      <c r="AK103"/>
      <c r="AL103"/>
      <c r="AM103"/>
    </row>
    <row r="104" spans="4:39">
      <c r="D104" s="299"/>
      <c r="E104" s="30"/>
      <c r="F104" s="493"/>
      <c r="G104" s="28" t="s">
        <v>411</v>
      </c>
      <c r="H104" s="123">
        <v>476.57</v>
      </c>
      <c r="I104" s="279" t="s">
        <v>723</v>
      </c>
      <c r="J104" s="279">
        <f t="shared" si="7"/>
        <v>357.42750000000001</v>
      </c>
      <c r="K104" s="279">
        <f t="shared" si="8"/>
        <v>238.285</v>
      </c>
      <c r="L104" s="279">
        <f t="shared" si="9"/>
        <v>119.1425</v>
      </c>
      <c r="M104" s="279">
        <f t="shared" si="10"/>
        <v>47.656999999999989</v>
      </c>
      <c r="N104" s="4"/>
      <c r="O104" s="20" t="s">
        <v>1082</v>
      </c>
      <c r="P104" s="20" t="s">
        <v>683</v>
      </c>
      <c r="Q104" s="20" t="s">
        <v>676</v>
      </c>
      <c r="R104" s="20" t="s">
        <v>677</v>
      </c>
      <c r="S104" s="20" t="s">
        <v>822</v>
      </c>
      <c r="T104" s="20" t="s">
        <v>1235</v>
      </c>
      <c r="U104" s="20" t="s">
        <v>1236</v>
      </c>
      <c r="V104" s="20" t="s">
        <v>1237</v>
      </c>
      <c r="W104" s="20" t="s">
        <v>727</v>
      </c>
      <c r="X104" s="299"/>
      <c r="Z104"/>
      <c r="AA104"/>
      <c r="AB104"/>
      <c r="AD104"/>
      <c r="AE104"/>
      <c r="AF104"/>
      <c r="AI104"/>
      <c r="AJ104"/>
      <c r="AK104"/>
      <c r="AL104"/>
      <c r="AM104"/>
    </row>
    <row r="105" spans="4:39">
      <c r="D105" s="299"/>
      <c r="E105" s="121">
        <v>17</v>
      </c>
      <c r="F105" s="494" t="s">
        <v>415</v>
      </c>
      <c r="G105" s="131" t="s">
        <v>416</v>
      </c>
      <c r="H105" s="127">
        <v>1140.9100000000001</v>
      </c>
      <c r="I105" s="272" t="s">
        <v>723</v>
      </c>
      <c r="J105" s="272">
        <f t="shared" si="7"/>
        <v>855.68250000000012</v>
      </c>
      <c r="K105" s="272">
        <f t="shared" si="8"/>
        <v>570.45500000000004</v>
      </c>
      <c r="L105" s="272">
        <f t="shared" si="9"/>
        <v>285.22750000000002</v>
      </c>
      <c r="M105" s="272">
        <f t="shared" si="10"/>
        <v>114.09099999999998</v>
      </c>
      <c r="N105" s="4"/>
      <c r="O105" s="20"/>
      <c r="P105" s="20"/>
      <c r="Q105" s="20"/>
      <c r="R105" s="20"/>
      <c r="S105" s="20"/>
      <c r="T105" s="20"/>
      <c r="U105" s="20"/>
      <c r="V105" s="20"/>
      <c r="W105" s="20"/>
      <c r="X105" s="299"/>
      <c r="Z105"/>
      <c r="AA105"/>
      <c r="AB105"/>
      <c r="AD105"/>
      <c r="AE105"/>
      <c r="AF105"/>
      <c r="AI105"/>
      <c r="AJ105"/>
      <c r="AK105"/>
      <c r="AL105"/>
      <c r="AM105"/>
    </row>
    <row r="106" spans="4:39">
      <c r="D106" s="299"/>
      <c r="E106" s="121"/>
      <c r="F106" s="494"/>
      <c r="G106" s="131" t="s">
        <v>417</v>
      </c>
      <c r="H106" s="127">
        <v>1328.48</v>
      </c>
      <c r="I106" s="272" t="s">
        <v>723</v>
      </c>
      <c r="J106" s="272">
        <f t="shared" si="7"/>
        <v>996.36</v>
      </c>
      <c r="K106" s="272">
        <f t="shared" si="8"/>
        <v>664.24</v>
      </c>
      <c r="L106" s="272">
        <f t="shared" si="9"/>
        <v>332.12</v>
      </c>
      <c r="M106" s="272">
        <f t="shared" si="10"/>
        <v>132.84799999999998</v>
      </c>
      <c r="N106" s="4"/>
      <c r="O106" s="20" t="s">
        <v>326</v>
      </c>
      <c r="P106" s="21">
        <v>1600</v>
      </c>
      <c r="Q106" s="20" t="s">
        <v>723</v>
      </c>
      <c r="R106" s="20" t="s">
        <v>723</v>
      </c>
      <c r="S106" s="19">
        <f>AVERAGE(P106:R106)</f>
        <v>1600</v>
      </c>
      <c r="T106" s="21">
        <v>400</v>
      </c>
      <c r="U106" s="20" t="s">
        <v>723</v>
      </c>
      <c r="V106" s="20" t="s">
        <v>723</v>
      </c>
      <c r="W106" s="19">
        <f>AVERAGE(T106:V106)</f>
        <v>400</v>
      </c>
      <c r="X106" s="299"/>
      <c r="Z106"/>
      <c r="AA106"/>
      <c r="AB106"/>
      <c r="AD106"/>
      <c r="AE106"/>
      <c r="AF106"/>
      <c r="AI106"/>
      <c r="AJ106"/>
      <c r="AK106"/>
      <c r="AL106"/>
      <c r="AM106"/>
    </row>
    <row r="107" spans="4:39">
      <c r="D107" s="299"/>
      <c r="E107" s="121"/>
      <c r="F107" s="494"/>
      <c r="G107" s="131" t="s">
        <v>418</v>
      </c>
      <c r="H107" s="127">
        <v>1422.77</v>
      </c>
      <c r="I107" s="272" t="s">
        <v>723</v>
      </c>
      <c r="J107" s="272">
        <f t="shared" si="7"/>
        <v>1067.0774999999999</v>
      </c>
      <c r="K107" s="272">
        <f t="shared" si="8"/>
        <v>711.38499999999999</v>
      </c>
      <c r="L107" s="272">
        <f t="shared" si="9"/>
        <v>355.6925</v>
      </c>
      <c r="M107" s="272">
        <f t="shared" si="10"/>
        <v>142.27699999999996</v>
      </c>
      <c r="N107" s="4"/>
      <c r="O107" s="80"/>
      <c r="P107" s="299"/>
      <c r="Q107" s="80"/>
      <c r="R107" s="4"/>
      <c r="S107" s="4"/>
      <c r="T107" s="4"/>
      <c r="U107" s="80"/>
      <c r="V107" s="4"/>
      <c r="W107" s="4"/>
      <c r="X107" s="299"/>
      <c r="Z107"/>
      <c r="AA107"/>
      <c r="AB107"/>
      <c r="AD107"/>
      <c r="AE107"/>
      <c r="AF107"/>
      <c r="AI107"/>
      <c r="AJ107"/>
      <c r="AK107"/>
      <c r="AL107"/>
      <c r="AM107"/>
    </row>
    <row r="108" spans="4:39">
      <c r="D108" s="299"/>
      <c r="E108" s="121"/>
      <c r="F108" s="494"/>
      <c r="G108" s="131" t="s">
        <v>421</v>
      </c>
      <c r="H108" s="127">
        <v>1669.54</v>
      </c>
      <c r="I108" s="272" t="s">
        <v>723</v>
      </c>
      <c r="J108" s="272">
        <f t="shared" si="7"/>
        <v>1252.155</v>
      </c>
      <c r="K108" s="272">
        <f t="shared" si="8"/>
        <v>834.77</v>
      </c>
      <c r="L108" s="272">
        <f t="shared" si="9"/>
        <v>417.38499999999999</v>
      </c>
      <c r="M108" s="272">
        <f t="shared" si="10"/>
        <v>166.95399999999995</v>
      </c>
      <c r="N108" s="4"/>
      <c r="O108" s="1061" t="s">
        <v>1265</v>
      </c>
      <c r="P108" s="1062"/>
      <c r="Q108" s="1062"/>
      <c r="R108" s="1062"/>
      <c r="S108" s="1062"/>
      <c r="T108" s="1062"/>
      <c r="U108" s="1062"/>
      <c r="V108" s="1062"/>
      <c r="W108" s="1063"/>
      <c r="X108" s="299"/>
      <c r="Z108"/>
      <c r="AA108"/>
      <c r="AB108"/>
      <c r="AD108"/>
      <c r="AE108"/>
      <c r="AF108"/>
      <c r="AI108"/>
      <c r="AJ108"/>
      <c r="AK108"/>
      <c r="AL108"/>
      <c r="AM108"/>
    </row>
    <row r="109" spans="4:39">
      <c r="D109" s="299"/>
      <c r="E109" s="121"/>
      <c r="F109" s="494"/>
      <c r="G109" s="131" t="s">
        <v>422</v>
      </c>
      <c r="H109" s="127">
        <v>1520.27</v>
      </c>
      <c r="I109" s="272" t="s">
        <v>723</v>
      </c>
      <c r="J109" s="272">
        <f t="shared" si="7"/>
        <v>1140.2024999999999</v>
      </c>
      <c r="K109" s="272">
        <f t="shared" si="8"/>
        <v>760.13499999999999</v>
      </c>
      <c r="L109" s="272">
        <f t="shared" si="9"/>
        <v>380.0675</v>
      </c>
      <c r="M109" s="272">
        <f t="shared" si="10"/>
        <v>152.02699999999996</v>
      </c>
      <c r="N109" s="4"/>
      <c r="O109" s="20" t="s">
        <v>1082</v>
      </c>
      <c r="P109" s="20" t="s">
        <v>683</v>
      </c>
      <c r="Q109" s="20" t="s">
        <v>676</v>
      </c>
      <c r="R109" s="20" t="s">
        <v>677</v>
      </c>
      <c r="S109" s="20" t="s">
        <v>822</v>
      </c>
      <c r="T109" s="20" t="s">
        <v>1235</v>
      </c>
      <c r="U109" s="20" t="s">
        <v>1236</v>
      </c>
      <c r="V109" s="20" t="s">
        <v>1237</v>
      </c>
      <c r="W109" s="20" t="s">
        <v>727</v>
      </c>
      <c r="X109" s="299"/>
      <c r="Z109"/>
      <c r="AA109"/>
      <c r="AB109"/>
      <c r="AD109"/>
      <c r="AE109"/>
      <c r="AF109"/>
      <c r="AI109"/>
      <c r="AJ109"/>
      <c r="AK109"/>
      <c r="AL109"/>
      <c r="AM109"/>
    </row>
    <row r="110" spans="4:39">
      <c r="D110" s="299"/>
      <c r="E110" s="121"/>
      <c r="F110" s="494"/>
      <c r="G110" s="131" t="s">
        <v>425</v>
      </c>
      <c r="H110" s="127">
        <v>2542.7800000000002</v>
      </c>
      <c r="I110" s="272" t="s">
        <v>723</v>
      </c>
      <c r="J110" s="272">
        <f t="shared" si="7"/>
        <v>1907.085</v>
      </c>
      <c r="K110" s="272">
        <f t="shared" si="8"/>
        <v>1271.3900000000001</v>
      </c>
      <c r="L110" s="272">
        <f t="shared" si="9"/>
        <v>635.69500000000005</v>
      </c>
      <c r="M110" s="272">
        <f t="shared" si="10"/>
        <v>254.27799999999996</v>
      </c>
      <c r="N110" s="4"/>
      <c r="O110" s="20"/>
      <c r="P110" s="20"/>
      <c r="Q110" s="20"/>
      <c r="R110" s="20"/>
      <c r="S110" s="20"/>
      <c r="T110" s="20"/>
      <c r="U110" s="20"/>
      <c r="V110" s="20"/>
      <c r="W110" s="20"/>
      <c r="X110" s="299"/>
      <c r="Z110"/>
      <c r="AA110"/>
      <c r="AB110"/>
      <c r="AD110"/>
      <c r="AE110"/>
      <c r="AF110"/>
      <c r="AI110"/>
      <c r="AJ110"/>
      <c r="AK110"/>
      <c r="AL110"/>
      <c r="AM110"/>
    </row>
    <row r="111" spans="4:39">
      <c r="D111" s="299"/>
      <c r="E111" s="121"/>
      <c r="F111" s="494"/>
      <c r="G111" s="131" t="s">
        <v>428</v>
      </c>
      <c r="H111" s="127">
        <v>2955.95</v>
      </c>
      <c r="I111" s="272" t="s">
        <v>723</v>
      </c>
      <c r="J111" s="272">
        <f t="shared" si="7"/>
        <v>2216.9624999999996</v>
      </c>
      <c r="K111" s="272">
        <f t="shared" si="8"/>
        <v>1477.9749999999999</v>
      </c>
      <c r="L111" s="272">
        <f t="shared" si="9"/>
        <v>738.98749999999995</v>
      </c>
      <c r="M111" s="272">
        <f t="shared" si="10"/>
        <v>295.59499999999991</v>
      </c>
      <c r="N111" s="4"/>
      <c r="O111" s="20" t="s">
        <v>331</v>
      </c>
      <c r="P111" s="21">
        <v>410.1</v>
      </c>
      <c r="Q111" s="21">
        <v>648.49</v>
      </c>
      <c r="R111" s="21">
        <v>837.1</v>
      </c>
      <c r="S111" s="19">
        <f>AVERAGE(P111:R111)</f>
        <v>631.89666666666665</v>
      </c>
      <c r="T111" s="1016" t="s">
        <v>1244</v>
      </c>
      <c r="U111" s="1017"/>
      <c r="V111" s="1017"/>
      <c r="W111" s="1018"/>
      <c r="X111" s="299"/>
      <c r="Z111"/>
      <c r="AA111"/>
      <c r="AB111"/>
      <c r="AD111"/>
      <c r="AE111"/>
      <c r="AF111"/>
      <c r="AI111"/>
      <c r="AJ111"/>
      <c r="AK111"/>
      <c r="AL111"/>
      <c r="AM111"/>
    </row>
    <row r="112" spans="4:39">
      <c r="D112" s="299"/>
      <c r="E112" s="121"/>
      <c r="F112" s="494"/>
      <c r="G112" s="131" t="s">
        <v>431</v>
      </c>
      <c r="H112" s="127">
        <v>2976.65</v>
      </c>
      <c r="I112" s="272" t="s">
        <v>723</v>
      </c>
      <c r="J112" s="272">
        <f t="shared" si="7"/>
        <v>2232.4875000000002</v>
      </c>
      <c r="K112" s="272">
        <f t="shared" si="8"/>
        <v>1488.325</v>
      </c>
      <c r="L112" s="272">
        <f t="shared" si="9"/>
        <v>744.16250000000002</v>
      </c>
      <c r="M112" s="272">
        <f t="shared" si="10"/>
        <v>297.66499999999996</v>
      </c>
      <c r="N112" s="4"/>
      <c r="O112" s="20" t="s">
        <v>335</v>
      </c>
      <c r="P112" s="21">
        <v>644.47</v>
      </c>
      <c r="Q112" s="21">
        <v>599</v>
      </c>
      <c r="R112" s="21">
        <v>772.93</v>
      </c>
      <c r="S112" s="19">
        <f>AVERAGE(P112:R112)</f>
        <v>672.13333333333333</v>
      </c>
      <c r="T112" s="1016" t="s">
        <v>1244</v>
      </c>
      <c r="U112" s="1017"/>
      <c r="V112" s="1017"/>
      <c r="W112" s="1018"/>
      <c r="X112" s="299"/>
      <c r="Z112"/>
      <c r="AA112"/>
      <c r="AB112"/>
      <c r="AD112"/>
      <c r="AE112"/>
      <c r="AF112"/>
      <c r="AI112"/>
      <c r="AJ112"/>
      <c r="AK112"/>
      <c r="AL112"/>
      <c r="AM112"/>
    </row>
    <row r="113" spans="4:39">
      <c r="D113" s="299"/>
      <c r="E113" s="121"/>
      <c r="F113" s="494"/>
      <c r="G113" s="131" t="s">
        <v>433</v>
      </c>
      <c r="H113" s="127">
        <v>3818.66</v>
      </c>
      <c r="I113" s="272" t="s">
        <v>723</v>
      </c>
      <c r="J113" s="272">
        <f t="shared" si="7"/>
        <v>2863.9949999999999</v>
      </c>
      <c r="K113" s="272">
        <f t="shared" si="8"/>
        <v>1909.33</v>
      </c>
      <c r="L113" s="272">
        <f t="shared" si="9"/>
        <v>954.66499999999996</v>
      </c>
      <c r="M113" s="272">
        <f t="shared" si="10"/>
        <v>381.86599999999993</v>
      </c>
      <c r="N113" s="4"/>
      <c r="O113" s="20" t="s">
        <v>337</v>
      </c>
      <c r="P113" s="21">
        <v>506.46</v>
      </c>
      <c r="Q113" s="21">
        <v>359.1</v>
      </c>
      <c r="R113" s="21">
        <v>549.99</v>
      </c>
      <c r="S113" s="19">
        <f>AVERAGE(P113:Q113)</f>
        <v>432.78</v>
      </c>
      <c r="T113" s="1016" t="s">
        <v>1244</v>
      </c>
      <c r="U113" s="1017"/>
      <c r="V113" s="1017"/>
      <c r="W113" s="1018"/>
      <c r="X113" s="299"/>
      <c r="Z113"/>
      <c r="AA113"/>
      <c r="AB113"/>
      <c r="AD113"/>
      <c r="AE113"/>
      <c r="AF113"/>
      <c r="AI113"/>
      <c r="AJ113"/>
      <c r="AK113"/>
      <c r="AL113"/>
      <c r="AM113"/>
    </row>
    <row r="114" spans="4:39">
      <c r="D114" s="299"/>
      <c r="E114" s="121"/>
      <c r="F114" s="494"/>
      <c r="G114" s="131" t="s">
        <v>435</v>
      </c>
      <c r="H114" s="127">
        <v>1411.49</v>
      </c>
      <c r="I114" s="272" t="s">
        <v>723</v>
      </c>
      <c r="J114" s="272">
        <f t="shared" si="7"/>
        <v>1058.6175000000001</v>
      </c>
      <c r="K114" s="272">
        <f t="shared" si="8"/>
        <v>705.745</v>
      </c>
      <c r="L114" s="272">
        <f t="shared" si="9"/>
        <v>352.8725</v>
      </c>
      <c r="M114" s="272">
        <f t="shared" si="10"/>
        <v>141.14899999999997</v>
      </c>
      <c r="N114" s="4"/>
      <c r="O114" s="20" t="s">
        <v>339</v>
      </c>
      <c r="P114" s="21">
        <v>589.9</v>
      </c>
      <c r="Q114" s="21">
        <v>857.64</v>
      </c>
      <c r="R114" s="21">
        <v>914.17</v>
      </c>
      <c r="S114" s="19">
        <f>AVERAGE(P114:R114)</f>
        <v>787.23666666666668</v>
      </c>
      <c r="T114" s="1016" t="s">
        <v>1244</v>
      </c>
      <c r="U114" s="1017"/>
      <c r="V114" s="1017"/>
      <c r="W114" s="1018"/>
      <c r="X114" s="299"/>
      <c r="Z114"/>
      <c r="AA114"/>
      <c r="AB114"/>
      <c r="AD114"/>
      <c r="AE114"/>
      <c r="AF114"/>
      <c r="AI114"/>
      <c r="AJ114"/>
      <c r="AK114"/>
      <c r="AL114"/>
      <c r="AM114"/>
    </row>
    <row r="115" spans="4:39">
      <c r="D115" s="299"/>
      <c r="E115" s="121"/>
      <c r="F115" s="494"/>
      <c r="G115" s="131" t="s">
        <v>440</v>
      </c>
      <c r="H115" s="127">
        <v>2068.5</v>
      </c>
      <c r="I115" s="272" t="s">
        <v>723</v>
      </c>
      <c r="J115" s="272">
        <f t="shared" si="7"/>
        <v>1551.375</v>
      </c>
      <c r="K115" s="272">
        <f t="shared" si="8"/>
        <v>1034.25</v>
      </c>
      <c r="L115" s="272">
        <f t="shared" si="9"/>
        <v>517.125</v>
      </c>
      <c r="M115" s="272">
        <f t="shared" si="10"/>
        <v>206.84999999999997</v>
      </c>
      <c r="N115" s="4"/>
      <c r="O115" s="20" t="s">
        <v>341</v>
      </c>
      <c r="P115" s="21">
        <v>599.99</v>
      </c>
      <c r="Q115" s="21">
        <v>599.99</v>
      </c>
      <c r="R115" s="21">
        <v>830</v>
      </c>
      <c r="S115" s="19">
        <f>AVERAGE(P115:Q115)</f>
        <v>599.99</v>
      </c>
      <c r="T115" s="1016" t="s">
        <v>1244</v>
      </c>
      <c r="U115" s="1017"/>
      <c r="V115" s="1017"/>
      <c r="W115" s="1018"/>
      <c r="X115" s="299"/>
      <c r="Z115"/>
      <c r="AA115"/>
      <c r="AB115"/>
      <c r="AD115"/>
      <c r="AE115"/>
      <c r="AF115"/>
      <c r="AI115"/>
      <c r="AJ115"/>
      <c r="AK115"/>
      <c r="AL115"/>
      <c r="AM115"/>
    </row>
    <row r="116" spans="4:39">
      <c r="D116" s="299"/>
      <c r="E116" s="121"/>
      <c r="F116" s="494"/>
      <c r="G116" s="131" t="s">
        <v>444</v>
      </c>
      <c r="H116" s="127">
        <v>1205.26</v>
      </c>
      <c r="I116" s="272" t="s">
        <v>723</v>
      </c>
      <c r="J116" s="272">
        <f t="shared" si="7"/>
        <v>903.94499999999994</v>
      </c>
      <c r="K116" s="272">
        <f t="shared" si="8"/>
        <v>602.63</v>
      </c>
      <c r="L116" s="272">
        <f t="shared" si="9"/>
        <v>301.315</v>
      </c>
      <c r="M116" s="272">
        <f t="shared" si="10"/>
        <v>120.52599999999997</v>
      </c>
      <c r="N116" s="4"/>
      <c r="O116" s="20" t="s">
        <v>343</v>
      </c>
      <c r="P116" s="21">
        <v>662.6</v>
      </c>
      <c r="Q116" s="21">
        <v>662.6</v>
      </c>
      <c r="R116" s="21">
        <v>1158.43</v>
      </c>
      <c r="S116" s="19">
        <f>AVERAGE(P116:Q116)</f>
        <v>662.6</v>
      </c>
      <c r="T116" s="1016" t="s">
        <v>1244</v>
      </c>
      <c r="U116" s="1017"/>
      <c r="V116" s="1017"/>
      <c r="W116" s="1018"/>
      <c r="X116" s="299"/>
      <c r="Z116"/>
      <c r="AA116"/>
      <c r="AB116"/>
      <c r="AD116"/>
      <c r="AE116"/>
      <c r="AF116"/>
      <c r="AI116"/>
      <c r="AJ116"/>
      <c r="AK116"/>
      <c r="AL116"/>
      <c r="AM116"/>
    </row>
    <row r="117" spans="4:39">
      <c r="D117" s="299"/>
      <c r="E117" s="121"/>
      <c r="F117" s="494"/>
      <c r="G117" s="131" t="s">
        <v>446</v>
      </c>
      <c r="H117" s="127">
        <v>1678.26</v>
      </c>
      <c r="I117" s="272" t="s">
        <v>723</v>
      </c>
      <c r="J117" s="272">
        <f t="shared" si="7"/>
        <v>1258.6949999999999</v>
      </c>
      <c r="K117" s="272">
        <f t="shared" si="8"/>
        <v>839.13</v>
      </c>
      <c r="L117" s="272">
        <f t="shared" si="9"/>
        <v>419.565</v>
      </c>
      <c r="M117" s="272">
        <f t="shared" si="10"/>
        <v>167.82599999999996</v>
      </c>
      <c r="N117" s="4"/>
      <c r="O117" s="80"/>
      <c r="P117" s="299"/>
      <c r="Q117" s="80"/>
      <c r="R117" s="4"/>
      <c r="S117" s="4"/>
      <c r="T117" s="4"/>
      <c r="U117" s="80"/>
      <c r="V117" s="4"/>
      <c r="W117" s="4"/>
      <c r="X117" s="299"/>
      <c r="Z117"/>
      <c r="AA117"/>
      <c r="AB117"/>
      <c r="AD117"/>
      <c r="AE117"/>
      <c r="AF117"/>
      <c r="AI117"/>
      <c r="AJ117"/>
      <c r="AK117"/>
      <c r="AL117"/>
      <c r="AM117"/>
    </row>
    <row r="118" spans="4:39">
      <c r="D118" s="299"/>
      <c r="E118" s="121"/>
      <c r="F118" s="494"/>
      <c r="G118" s="131" t="s">
        <v>449</v>
      </c>
      <c r="H118" s="127">
        <v>2501.2800000000002</v>
      </c>
      <c r="I118" s="272" t="s">
        <v>723</v>
      </c>
      <c r="J118" s="272">
        <f t="shared" si="7"/>
        <v>1875.96</v>
      </c>
      <c r="K118" s="272">
        <f t="shared" si="8"/>
        <v>1250.6400000000001</v>
      </c>
      <c r="L118" s="272">
        <f t="shared" si="9"/>
        <v>625.32000000000005</v>
      </c>
      <c r="M118" s="272">
        <f t="shared" si="10"/>
        <v>250.12799999999996</v>
      </c>
      <c r="N118" s="4"/>
      <c r="O118" s="1067" t="s">
        <v>1266</v>
      </c>
      <c r="P118" s="1068"/>
      <c r="Q118" s="1068"/>
      <c r="R118" s="1068"/>
      <c r="S118" s="1068"/>
      <c r="T118" s="1068"/>
      <c r="U118" s="1068"/>
      <c r="V118" s="1068"/>
      <c r="W118" s="1069"/>
      <c r="X118" s="299"/>
      <c r="Z118"/>
      <c r="AA118"/>
      <c r="AB118"/>
      <c r="AD118"/>
      <c r="AE118"/>
      <c r="AF118"/>
      <c r="AI118"/>
      <c r="AJ118"/>
      <c r="AK118"/>
      <c r="AL118"/>
      <c r="AM118"/>
    </row>
    <row r="119" spans="4:39">
      <c r="D119" s="299"/>
      <c r="E119" s="121"/>
      <c r="F119" s="494"/>
      <c r="G119" s="131" t="s">
        <v>453</v>
      </c>
      <c r="H119" s="127">
        <v>2799</v>
      </c>
      <c r="I119" s="272" t="s">
        <v>723</v>
      </c>
      <c r="J119" s="272">
        <f t="shared" si="7"/>
        <v>2099.25</v>
      </c>
      <c r="K119" s="272">
        <f t="shared" si="8"/>
        <v>1399.5</v>
      </c>
      <c r="L119" s="272">
        <f t="shared" si="9"/>
        <v>699.75</v>
      </c>
      <c r="M119" s="272">
        <f t="shared" si="10"/>
        <v>279.89999999999992</v>
      </c>
      <c r="N119" s="4"/>
      <c r="O119" s="20" t="s">
        <v>1082</v>
      </c>
      <c r="P119" s="20" t="s">
        <v>683</v>
      </c>
      <c r="Q119" s="20" t="s">
        <v>676</v>
      </c>
      <c r="R119" s="20" t="s">
        <v>677</v>
      </c>
      <c r="S119" s="20" t="s">
        <v>822</v>
      </c>
      <c r="T119" s="20" t="s">
        <v>1235</v>
      </c>
      <c r="U119" s="20" t="s">
        <v>1236</v>
      </c>
      <c r="V119" s="20" t="s">
        <v>1237</v>
      </c>
      <c r="W119" s="20" t="s">
        <v>727</v>
      </c>
      <c r="X119" s="299"/>
      <c r="Z119"/>
      <c r="AA119"/>
      <c r="AB119"/>
      <c r="AD119"/>
      <c r="AE119"/>
      <c r="AF119"/>
      <c r="AI119"/>
      <c r="AJ119"/>
      <c r="AK119"/>
      <c r="AL119"/>
      <c r="AM119"/>
    </row>
    <row r="120" spans="4:39">
      <c r="D120" s="299"/>
      <c r="E120" s="30">
        <v>18</v>
      </c>
      <c r="F120" s="493" t="s">
        <v>456</v>
      </c>
      <c r="G120" s="28" t="s">
        <v>459</v>
      </c>
      <c r="H120" s="123">
        <v>692.55</v>
      </c>
      <c r="I120" s="279" t="s">
        <v>723</v>
      </c>
      <c r="J120" s="279">
        <f t="shared" ref="J120:J161" si="12">SUM(H120*(1-0.25))</f>
        <v>519.41249999999991</v>
      </c>
      <c r="K120" s="279">
        <f t="shared" ref="K120:K161" si="13">SUM(H120*(1-0.5))</f>
        <v>346.27499999999998</v>
      </c>
      <c r="L120" s="279">
        <f t="shared" ref="L120:L161" si="14">SUM(H120*(1-0.75))</f>
        <v>173.13749999999999</v>
      </c>
      <c r="M120" s="279">
        <f>SUM(H120*(1-0.9))</f>
        <v>69.254999999999981</v>
      </c>
      <c r="N120" s="4"/>
      <c r="O120" s="20"/>
      <c r="P120" s="20"/>
      <c r="Q120" s="20"/>
      <c r="R120" s="20"/>
      <c r="S120" s="20"/>
      <c r="T120" s="20"/>
      <c r="U120" s="20"/>
      <c r="V120" s="20"/>
      <c r="W120" s="20"/>
      <c r="X120" s="299"/>
      <c r="Z120"/>
      <c r="AA120"/>
      <c r="AB120"/>
      <c r="AD120"/>
      <c r="AE120"/>
      <c r="AF120"/>
      <c r="AI120"/>
      <c r="AJ120"/>
      <c r="AK120"/>
      <c r="AL120"/>
      <c r="AM120"/>
    </row>
    <row r="121" spans="4:39">
      <c r="D121" s="299"/>
      <c r="E121" s="30"/>
      <c r="F121" s="493"/>
      <c r="G121" s="28" t="s">
        <v>463</v>
      </c>
      <c r="H121" s="123">
        <v>853.83</v>
      </c>
      <c r="I121" s="279" t="s">
        <v>723</v>
      </c>
      <c r="J121" s="279">
        <f t="shared" si="12"/>
        <v>640.37250000000006</v>
      </c>
      <c r="K121" s="279">
        <f t="shared" si="13"/>
        <v>426.91500000000002</v>
      </c>
      <c r="L121" s="279">
        <f t="shared" si="14"/>
        <v>213.45750000000001</v>
      </c>
      <c r="M121" s="279">
        <f t="shared" si="10"/>
        <v>85.382999999999981</v>
      </c>
      <c r="N121" s="4"/>
      <c r="O121" s="20" t="s">
        <v>1267</v>
      </c>
      <c r="P121" s="21">
        <v>1229.1300000000001</v>
      </c>
      <c r="Q121" s="21">
        <v>1461.3</v>
      </c>
      <c r="R121" s="21">
        <v>826.26</v>
      </c>
      <c r="S121" s="19">
        <f>AVERAGE(P121:R121)</f>
        <v>1172.2300000000002</v>
      </c>
      <c r="T121" s="1016" t="s">
        <v>1244</v>
      </c>
      <c r="U121" s="1017"/>
      <c r="V121" s="1017"/>
      <c r="W121" s="1018"/>
      <c r="X121" s="299"/>
      <c r="Z121"/>
      <c r="AA121"/>
      <c r="AB121"/>
      <c r="AD121"/>
      <c r="AE121"/>
      <c r="AF121"/>
      <c r="AI121"/>
      <c r="AJ121"/>
      <c r="AK121"/>
      <c r="AL121"/>
      <c r="AM121"/>
    </row>
    <row r="122" spans="4:39">
      <c r="D122" s="299"/>
      <c r="E122" s="30"/>
      <c r="F122" s="493"/>
      <c r="G122" s="28" t="s">
        <v>466</v>
      </c>
      <c r="H122" s="123">
        <v>450.57</v>
      </c>
      <c r="I122" s="279" t="s">
        <v>723</v>
      </c>
      <c r="J122" s="279">
        <f t="shared" si="12"/>
        <v>337.92750000000001</v>
      </c>
      <c r="K122" s="279">
        <f t="shared" si="13"/>
        <v>225.285</v>
      </c>
      <c r="L122" s="279">
        <f t="shared" si="14"/>
        <v>112.6425</v>
      </c>
      <c r="M122" s="279">
        <f t="shared" ref="M122:M161" si="15">SUM(H122*(1-0.9))</f>
        <v>45.056999999999988</v>
      </c>
      <c r="N122" s="4"/>
      <c r="O122" s="4"/>
      <c r="P122" s="80"/>
      <c r="Q122" s="80"/>
      <c r="R122" s="80"/>
      <c r="S122" s="80"/>
      <c r="T122" s="299"/>
      <c r="U122" s="4"/>
      <c r="V122" s="80"/>
      <c r="W122" s="80"/>
      <c r="X122" s="299"/>
      <c r="Z122"/>
      <c r="AA122"/>
      <c r="AB122"/>
      <c r="AD122"/>
      <c r="AE122"/>
      <c r="AF122"/>
      <c r="AI122"/>
      <c r="AJ122"/>
      <c r="AK122"/>
      <c r="AL122"/>
      <c r="AM122"/>
    </row>
    <row r="123" spans="4:39">
      <c r="D123" s="299"/>
      <c r="E123" s="30"/>
      <c r="F123" s="493"/>
      <c r="G123" s="28" t="s">
        <v>471</v>
      </c>
      <c r="H123" s="123">
        <v>585.17999999999995</v>
      </c>
      <c r="I123" s="279" t="s">
        <v>723</v>
      </c>
      <c r="J123" s="279">
        <f t="shared" si="12"/>
        <v>438.88499999999999</v>
      </c>
      <c r="K123" s="279">
        <f t="shared" si="13"/>
        <v>292.58999999999997</v>
      </c>
      <c r="L123" s="279">
        <f t="shared" si="14"/>
        <v>146.29499999999999</v>
      </c>
      <c r="M123" s="279">
        <f t="shared" si="15"/>
        <v>58.517999999999979</v>
      </c>
      <c r="N123" s="4"/>
      <c r="O123" s="1070" t="s">
        <v>1268</v>
      </c>
      <c r="P123" s="1071"/>
      <c r="Q123" s="1071"/>
      <c r="R123" s="1071"/>
      <c r="S123" s="1071"/>
      <c r="T123" s="1071"/>
      <c r="U123" s="1071"/>
      <c r="V123" s="1071"/>
      <c r="W123" s="1072"/>
      <c r="X123" s="299"/>
      <c r="Z123"/>
      <c r="AA123"/>
      <c r="AB123"/>
      <c r="AD123"/>
      <c r="AE123"/>
      <c r="AF123"/>
      <c r="AI123"/>
      <c r="AJ123"/>
      <c r="AK123"/>
      <c r="AL123"/>
      <c r="AM123"/>
    </row>
    <row r="124" spans="4:39">
      <c r="D124" s="299"/>
      <c r="E124" s="467">
        <v>19</v>
      </c>
      <c r="F124" s="495" t="s">
        <v>474</v>
      </c>
      <c r="G124" s="133" t="s">
        <v>477</v>
      </c>
      <c r="H124" s="134">
        <v>419</v>
      </c>
      <c r="I124" s="273" t="s">
        <v>723</v>
      </c>
      <c r="J124" s="273">
        <f t="shared" si="12"/>
        <v>314.25</v>
      </c>
      <c r="K124" s="273">
        <f t="shared" si="13"/>
        <v>209.5</v>
      </c>
      <c r="L124" s="273">
        <f t="shared" si="14"/>
        <v>104.75</v>
      </c>
      <c r="M124" s="273">
        <f t="shared" si="15"/>
        <v>41.899999999999991</v>
      </c>
      <c r="N124" s="4"/>
      <c r="O124" s="20" t="s">
        <v>1082</v>
      </c>
      <c r="P124" s="20" t="s">
        <v>683</v>
      </c>
      <c r="Q124" s="20" t="s">
        <v>676</v>
      </c>
      <c r="R124" s="20" t="s">
        <v>677</v>
      </c>
      <c r="S124" s="20" t="s">
        <v>822</v>
      </c>
      <c r="T124" s="20" t="s">
        <v>1235</v>
      </c>
      <c r="U124" s="20" t="s">
        <v>1236</v>
      </c>
      <c r="V124" s="20" t="s">
        <v>1237</v>
      </c>
      <c r="W124" s="20" t="s">
        <v>727</v>
      </c>
      <c r="X124" s="299"/>
      <c r="Z124"/>
      <c r="AA124"/>
      <c r="AB124"/>
      <c r="AD124"/>
      <c r="AE124"/>
      <c r="AF124"/>
      <c r="AI124"/>
      <c r="AJ124"/>
      <c r="AK124"/>
      <c r="AL124"/>
      <c r="AM124"/>
    </row>
    <row r="125" spans="4:39">
      <c r="D125" s="299"/>
      <c r="E125" s="467"/>
      <c r="F125" s="495"/>
      <c r="G125" s="133" t="s">
        <v>480</v>
      </c>
      <c r="H125" s="134">
        <v>469</v>
      </c>
      <c r="I125" s="273" t="s">
        <v>723</v>
      </c>
      <c r="J125" s="273">
        <f t="shared" si="12"/>
        <v>351.75</v>
      </c>
      <c r="K125" s="273">
        <f t="shared" si="13"/>
        <v>234.5</v>
      </c>
      <c r="L125" s="273">
        <f t="shared" si="14"/>
        <v>117.25</v>
      </c>
      <c r="M125" s="273">
        <f t="shared" si="15"/>
        <v>46.899999999999991</v>
      </c>
      <c r="N125" s="4"/>
      <c r="O125" s="20"/>
      <c r="P125" s="20"/>
      <c r="Q125" s="20"/>
      <c r="R125" s="20"/>
      <c r="S125" s="20"/>
      <c r="T125" s="20"/>
      <c r="U125" s="20"/>
      <c r="V125" s="20"/>
      <c r="W125" s="20"/>
      <c r="X125" s="299"/>
      <c r="Z125"/>
      <c r="AA125"/>
      <c r="AB125"/>
      <c r="AD125"/>
      <c r="AE125"/>
      <c r="AF125"/>
      <c r="AI125"/>
      <c r="AJ125"/>
      <c r="AK125"/>
      <c r="AL125"/>
      <c r="AM125"/>
    </row>
    <row r="126" spans="4:39">
      <c r="D126" s="299"/>
      <c r="E126" s="467"/>
      <c r="F126" s="495"/>
      <c r="G126" s="133" t="s">
        <v>483</v>
      </c>
      <c r="H126" s="134">
        <v>570.96</v>
      </c>
      <c r="I126" s="273" t="s">
        <v>723</v>
      </c>
      <c r="J126" s="273">
        <f t="shared" si="12"/>
        <v>428.22</v>
      </c>
      <c r="K126" s="273">
        <f t="shared" si="13"/>
        <v>285.48</v>
      </c>
      <c r="L126" s="273">
        <f t="shared" si="14"/>
        <v>142.74</v>
      </c>
      <c r="M126" s="273">
        <f t="shared" si="15"/>
        <v>57.095999999999989</v>
      </c>
      <c r="N126" s="4"/>
      <c r="O126" s="20" t="s">
        <v>351</v>
      </c>
      <c r="P126" s="21">
        <v>328.9</v>
      </c>
      <c r="Q126" s="21">
        <v>389</v>
      </c>
      <c r="R126" s="21">
        <v>398.9</v>
      </c>
      <c r="S126" s="19">
        <f>AVERAGE(P126:R126)</f>
        <v>372.26666666666665</v>
      </c>
      <c r="T126" s="1016" t="s">
        <v>1244</v>
      </c>
      <c r="U126" s="1017"/>
      <c r="V126" s="1017"/>
      <c r="W126" s="1018"/>
      <c r="X126" s="299"/>
      <c r="Z126"/>
      <c r="AA126"/>
      <c r="AB126"/>
      <c r="AD126"/>
      <c r="AE126"/>
      <c r="AF126"/>
      <c r="AI126"/>
      <c r="AJ126"/>
      <c r="AK126"/>
      <c r="AL126"/>
      <c r="AM126"/>
    </row>
    <row r="127" spans="4:39">
      <c r="D127" s="299"/>
      <c r="E127" s="467"/>
      <c r="F127" s="495"/>
      <c r="G127" s="133" t="s">
        <v>486</v>
      </c>
      <c r="H127" s="134">
        <v>351.21</v>
      </c>
      <c r="I127" s="273" t="s">
        <v>723</v>
      </c>
      <c r="J127" s="273">
        <f t="shared" si="12"/>
        <v>263.40749999999997</v>
      </c>
      <c r="K127" s="273">
        <f t="shared" si="13"/>
        <v>175.60499999999999</v>
      </c>
      <c r="L127" s="273">
        <f t="shared" si="14"/>
        <v>87.802499999999995</v>
      </c>
      <c r="M127" s="273">
        <f t="shared" si="15"/>
        <v>35.120999999999988</v>
      </c>
      <c r="N127" s="4"/>
      <c r="O127" s="20" t="s">
        <v>355</v>
      </c>
      <c r="P127" s="21">
        <v>600.36</v>
      </c>
      <c r="Q127" s="21">
        <v>599.9</v>
      </c>
      <c r="R127" s="21">
        <v>829</v>
      </c>
      <c r="S127" s="19">
        <f>AVERAGE(P127:R127)</f>
        <v>676.42</v>
      </c>
      <c r="T127" s="1016" t="s">
        <v>1244</v>
      </c>
      <c r="U127" s="1017"/>
      <c r="V127" s="1017"/>
      <c r="W127" s="1018"/>
      <c r="X127" s="299"/>
      <c r="Z127"/>
      <c r="AA127"/>
      <c r="AB127"/>
      <c r="AD127"/>
      <c r="AE127"/>
      <c r="AF127"/>
      <c r="AI127"/>
      <c r="AJ127"/>
      <c r="AK127"/>
      <c r="AL127"/>
      <c r="AM127"/>
    </row>
    <row r="128" spans="4:39">
      <c r="D128" s="299"/>
      <c r="E128" s="467"/>
      <c r="F128" s="495"/>
      <c r="G128" s="133" t="s">
        <v>489</v>
      </c>
      <c r="H128" s="134">
        <v>428.55</v>
      </c>
      <c r="I128" s="273" t="s">
        <v>723</v>
      </c>
      <c r="J128" s="273">
        <f t="shared" si="12"/>
        <v>321.41250000000002</v>
      </c>
      <c r="K128" s="273">
        <f t="shared" si="13"/>
        <v>214.27500000000001</v>
      </c>
      <c r="L128" s="273">
        <f t="shared" si="14"/>
        <v>107.1375</v>
      </c>
      <c r="M128" s="273">
        <f t="shared" si="15"/>
        <v>42.85499999999999</v>
      </c>
      <c r="N128" s="4"/>
      <c r="O128" s="20" t="s">
        <v>359</v>
      </c>
      <c r="P128" s="21">
        <v>569</v>
      </c>
      <c r="Q128" s="21">
        <v>679.9</v>
      </c>
      <c r="R128" s="21">
        <v>690</v>
      </c>
      <c r="S128" s="19">
        <f>AVERAGE(P128:R128)</f>
        <v>646.30000000000007</v>
      </c>
      <c r="T128" s="1016" t="s">
        <v>1244</v>
      </c>
      <c r="U128" s="1017"/>
      <c r="V128" s="1017"/>
      <c r="W128" s="1018"/>
      <c r="X128" s="299"/>
      <c r="Z128"/>
      <c r="AA128"/>
      <c r="AB128"/>
      <c r="AD128"/>
      <c r="AE128"/>
      <c r="AF128"/>
      <c r="AI128"/>
      <c r="AJ128"/>
      <c r="AK128"/>
      <c r="AL128"/>
      <c r="AM128"/>
    </row>
    <row r="129" spans="4:39">
      <c r="D129" s="299"/>
      <c r="E129" s="468">
        <v>20</v>
      </c>
      <c r="F129" s="496" t="s">
        <v>493</v>
      </c>
      <c r="G129" s="291" t="s">
        <v>496</v>
      </c>
      <c r="H129" s="292">
        <v>573.66999999999996</v>
      </c>
      <c r="I129" s="293" t="s">
        <v>723</v>
      </c>
      <c r="J129" s="293">
        <f t="shared" si="12"/>
        <v>430.25249999999994</v>
      </c>
      <c r="K129" s="293">
        <f t="shared" si="13"/>
        <v>286.83499999999998</v>
      </c>
      <c r="L129" s="293">
        <f t="shared" si="14"/>
        <v>143.41749999999999</v>
      </c>
      <c r="M129" s="293">
        <f t="shared" si="15"/>
        <v>57.366999999999983</v>
      </c>
      <c r="N129" s="4"/>
      <c r="O129" s="80"/>
      <c r="P129" s="299"/>
      <c r="Q129" s="80"/>
      <c r="R129" s="4"/>
      <c r="S129" s="4"/>
      <c r="T129" s="4"/>
      <c r="U129" s="4"/>
      <c r="V129" s="4"/>
      <c r="W129" s="4"/>
      <c r="X129" s="299"/>
      <c r="Z129"/>
      <c r="AA129"/>
      <c r="AB129"/>
      <c r="AD129"/>
      <c r="AE129"/>
      <c r="AF129"/>
      <c r="AI129"/>
      <c r="AJ129"/>
      <c r="AK129"/>
      <c r="AL129"/>
      <c r="AM129"/>
    </row>
    <row r="130" spans="4:39">
      <c r="D130" s="299"/>
      <c r="E130" s="42">
        <v>21</v>
      </c>
      <c r="F130" s="424" t="s">
        <v>500</v>
      </c>
      <c r="G130" s="43" t="s">
        <v>503</v>
      </c>
      <c r="H130" s="151">
        <v>970.04</v>
      </c>
      <c r="I130" s="271" t="s">
        <v>723</v>
      </c>
      <c r="J130" s="271">
        <f t="shared" si="12"/>
        <v>727.53</v>
      </c>
      <c r="K130" s="271">
        <f t="shared" si="13"/>
        <v>485.02</v>
      </c>
      <c r="L130" s="271">
        <f t="shared" si="14"/>
        <v>242.51</v>
      </c>
      <c r="M130" s="271">
        <f t="shared" si="15"/>
        <v>97.003999999999976</v>
      </c>
      <c r="N130" s="4"/>
      <c r="O130" s="1055" t="s">
        <v>1269</v>
      </c>
      <c r="P130" s="1056"/>
      <c r="Q130" s="1056"/>
      <c r="R130" s="1056"/>
      <c r="S130" s="1056"/>
      <c r="T130" s="1056"/>
      <c r="U130" s="1056"/>
      <c r="V130" s="1056"/>
      <c r="W130" s="1057"/>
      <c r="X130" s="299"/>
      <c r="Z130"/>
      <c r="AA130"/>
      <c r="AB130"/>
      <c r="AD130"/>
      <c r="AE130"/>
      <c r="AF130"/>
      <c r="AI130"/>
      <c r="AJ130"/>
      <c r="AK130"/>
      <c r="AL130"/>
      <c r="AM130"/>
    </row>
    <row r="131" spans="4:39">
      <c r="D131" s="299"/>
      <c r="E131" s="42"/>
      <c r="F131" s="424"/>
      <c r="G131" s="43" t="s">
        <v>506</v>
      </c>
      <c r="H131" s="151">
        <v>1109.5</v>
      </c>
      <c r="I131" s="271" t="s">
        <v>723</v>
      </c>
      <c r="J131" s="271">
        <f t="shared" si="12"/>
        <v>832.125</v>
      </c>
      <c r="K131" s="271">
        <f t="shared" si="13"/>
        <v>554.75</v>
      </c>
      <c r="L131" s="271">
        <f t="shared" si="14"/>
        <v>277.375</v>
      </c>
      <c r="M131" s="271">
        <f t="shared" si="15"/>
        <v>110.94999999999997</v>
      </c>
      <c r="N131" s="4"/>
      <c r="O131" s="20" t="s">
        <v>1082</v>
      </c>
      <c r="P131" s="20" t="s">
        <v>683</v>
      </c>
      <c r="Q131" s="20" t="s">
        <v>676</v>
      </c>
      <c r="R131" s="20" t="s">
        <v>677</v>
      </c>
      <c r="S131" s="20" t="s">
        <v>822</v>
      </c>
      <c r="T131" s="20" t="s">
        <v>1235</v>
      </c>
      <c r="U131" s="20" t="s">
        <v>1236</v>
      </c>
      <c r="V131" s="20" t="s">
        <v>1237</v>
      </c>
      <c r="W131" s="20" t="s">
        <v>727</v>
      </c>
      <c r="X131" s="299"/>
      <c r="Z131"/>
      <c r="AA131"/>
      <c r="AB131"/>
      <c r="AD131"/>
      <c r="AE131"/>
      <c r="AF131"/>
      <c r="AI131"/>
      <c r="AJ131"/>
      <c r="AK131"/>
      <c r="AL131"/>
      <c r="AM131"/>
    </row>
    <row r="132" spans="4:39">
      <c r="D132" s="299"/>
      <c r="E132" s="42"/>
      <c r="F132" s="424"/>
      <c r="G132" s="43" t="s">
        <v>509</v>
      </c>
      <c r="H132" s="151">
        <v>1078.08</v>
      </c>
      <c r="I132" s="271" t="s">
        <v>723</v>
      </c>
      <c r="J132" s="271">
        <f t="shared" si="12"/>
        <v>808.56</v>
      </c>
      <c r="K132" s="271">
        <f t="shared" si="13"/>
        <v>539.04</v>
      </c>
      <c r="L132" s="271">
        <f t="shared" si="14"/>
        <v>269.52</v>
      </c>
      <c r="M132" s="271">
        <f t="shared" si="15"/>
        <v>107.80799999999996</v>
      </c>
      <c r="N132" s="4"/>
      <c r="O132" s="20"/>
      <c r="P132" s="20"/>
      <c r="Q132" s="20"/>
      <c r="R132" s="20"/>
      <c r="S132" s="20"/>
      <c r="T132" s="20"/>
      <c r="U132" s="20"/>
      <c r="V132" s="20"/>
      <c r="W132" s="20"/>
      <c r="X132" s="299"/>
      <c r="Z132"/>
      <c r="AA132"/>
      <c r="AB132"/>
      <c r="AD132"/>
      <c r="AE132"/>
      <c r="AF132"/>
      <c r="AI132"/>
      <c r="AJ132"/>
      <c r="AK132"/>
      <c r="AL132"/>
      <c r="AM132"/>
    </row>
    <row r="133" spans="4:39">
      <c r="D133" s="299"/>
      <c r="E133" s="42"/>
      <c r="F133" s="424"/>
      <c r="G133" s="43" t="s">
        <v>512</v>
      </c>
      <c r="H133" s="151">
        <v>1778.85</v>
      </c>
      <c r="I133" s="271" t="s">
        <v>723</v>
      </c>
      <c r="J133" s="271">
        <f t="shared" si="12"/>
        <v>1334.1374999999998</v>
      </c>
      <c r="K133" s="271">
        <f t="shared" si="13"/>
        <v>889.42499999999995</v>
      </c>
      <c r="L133" s="271">
        <f t="shared" si="14"/>
        <v>444.71249999999998</v>
      </c>
      <c r="M133" s="271">
        <f t="shared" si="15"/>
        <v>177.88499999999996</v>
      </c>
      <c r="N133" s="4"/>
      <c r="O133" s="20">
        <v>523</v>
      </c>
      <c r="P133" s="21">
        <v>1080.99</v>
      </c>
      <c r="Q133" s="21">
        <v>977</v>
      </c>
      <c r="R133" s="21">
        <v>842.9</v>
      </c>
      <c r="S133" s="19">
        <f>AVERAGE(P133:R133)</f>
        <v>966.96333333333325</v>
      </c>
      <c r="T133" s="1016" t="s">
        <v>1244</v>
      </c>
      <c r="U133" s="1017"/>
      <c r="V133" s="1017"/>
      <c r="W133" s="1018"/>
      <c r="X133" s="299"/>
      <c r="Z133"/>
      <c r="AA133"/>
      <c r="AB133"/>
      <c r="AD133"/>
      <c r="AE133"/>
      <c r="AF133"/>
      <c r="AI133"/>
      <c r="AJ133"/>
      <c r="AK133"/>
      <c r="AL133"/>
      <c r="AM133"/>
    </row>
    <row r="134" spans="4:39">
      <c r="D134" s="299"/>
      <c r="E134" s="34">
        <v>22</v>
      </c>
      <c r="F134" s="483" t="s">
        <v>516</v>
      </c>
      <c r="G134" s="35" t="s">
        <v>519</v>
      </c>
      <c r="H134" s="152">
        <v>844.65</v>
      </c>
      <c r="I134" s="275" t="s">
        <v>723</v>
      </c>
      <c r="J134" s="275">
        <f t="shared" si="12"/>
        <v>633.48749999999995</v>
      </c>
      <c r="K134" s="275">
        <f t="shared" si="13"/>
        <v>422.32499999999999</v>
      </c>
      <c r="L134" s="275">
        <f t="shared" si="14"/>
        <v>211.16249999999999</v>
      </c>
      <c r="M134" s="275">
        <f t="shared" si="15"/>
        <v>84.464999999999975</v>
      </c>
      <c r="N134" s="4"/>
      <c r="O134" s="312"/>
      <c r="P134" s="313"/>
      <c r="Q134" s="313"/>
      <c r="R134" s="313"/>
      <c r="S134" s="314"/>
      <c r="T134" s="4"/>
      <c r="U134" s="4"/>
      <c r="V134" s="4"/>
      <c r="W134" s="4"/>
      <c r="X134" s="299"/>
      <c r="Z134"/>
      <c r="AA134"/>
      <c r="AB134"/>
      <c r="AD134"/>
      <c r="AE134"/>
      <c r="AF134"/>
      <c r="AI134"/>
      <c r="AJ134"/>
      <c r="AK134"/>
      <c r="AL134"/>
      <c r="AM134"/>
    </row>
    <row r="135" spans="4:39">
      <c r="D135" s="299"/>
      <c r="E135" s="34"/>
      <c r="F135" s="483"/>
      <c r="G135" s="35" t="s">
        <v>522</v>
      </c>
      <c r="H135" s="152">
        <v>789.93</v>
      </c>
      <c r="I135" s="275" t="s">
        <v>723</v>
      </c>
      <c r="J135" s="275">
        <f t="shared" si="12"/>
        <v>592.44749999999999</v>
      </c>
      <c r="K135" s="275">
        <f t="shared" si="13"/>
        <v>394.96499999999997</v>
      </c>
      <c r="L135" s="275">
        <f t="shared" si="14"/>
        <v>197.48249999999999</v>
      </c>
      <c r="M135" s="275">
        <f t="shared" si="15"/>
        <v>78.992999999999981</v>
      </c>
      <c r="N135" s="4"/>
      <c r="O135" s="1058" t="s">
        <v>1270</v>
      </c>
      <c r="P135" s="1059"/>
      <c r="Q135" s="1059"/>
      <c r="R135" s="1059"/>
      <c r="S135" s="1059"/>
      <c r="T135" s="1059"/>
      <c r="U135" s="1059"/>
      <c r="V135" s="1059"/>
      <c r="W135" s="1060"/>
      <c r="X135" s="299"/>
      <c r="Z135"/>
      <c r="AA135"/>
      <c r="AB135"/>
      <c r="AD135"/>
      <c r="AE135"/>
      <c r="AF135"/>
      <c r="AI135"/>
      <c r="AJ135"/>
      <c r="AK135"/>
      <c r="AL135"/>
      <c r="AM135"/>
    </row>
    <row r="136" spans="4:39">
      <c r="D136" s="299"/>
      <c r="E136" s="34"/>
      <c r="F136" s="483"/>
      <c r="G136" s="35" t="s">
        <v>525</v>
      </c>
      <c r="H136" s="152">
        <v>1287.6600000000001</v>
      </c>
      <c r="I136" s="275" t="s">
        <v>723</v>
      </c>
      <c r="J136" s="275">
        <f t="shared" si="12"/>
        <v>965.74500000000012</v>
      </c>
      <c r="K136" s="275">
        <f t="shared" si="13"/>
        <v>643.83000000000004</v>
      </c>
      <c r="L136" s="275">
        <f t="shared" si="14"/>
        <v>321.91500000000002</v>
      </c>
      <c r="M136" s="275">
        <f t="shared" si="15"/>
        <v>128.76599999999999</v>
      </c>
      <c r="N136" s="4"/>
      <c r="O136" s="20" t="s">
        <v>1082</v>
      </c>
      <c r="P136" s="20" t="s">
        <v>683</v>
      </c>
      <c r="Q136" s="20" t="s">
        <v>676</v>
      </c>
      <c r="R136" s="20" t="s">
        <v>677</v>
      </c>
      <c r="S136" s="20" t="s">
        <v>822</v>
      </c>
      <c r="T136" s="20" t="s">
        <v>1235</v>
      </c>
      <c r="U136" s="20" t="s">
        <v>1236</v>
      </c>
      <c r="V136" s="20" t="s">
        <v>1237</v>
      </c>
      <c r="W136" s="20" t="s">
        <v>727</v>
      </c>
      <c r="X136" s="299"/>
      <c r="Z136"/>
      <c r="AA136"/>
      <c r="AB136"/>
      <c r="AD136"/>
      <c r="AE136"/>
      <c r="AF136"/>
      <c r="AI136"/>
      <c r="AJ136"/>
      <c r="AK136"/>
      <c r="AL136"/>
      <c r="AM136"/>
    </row>
    <row r="137" spans="4:39">
      <c r="D137" s="299"/>
      <c r="E137" s="34"/>
      <c r="F137" s="483"/>
      <c r="G137" s="35" t="s">
        <v>528</v>
      </c>
      <c r="H137" s="152">
        <v>764.83</v>
      </c>
      <c r="I137" s="275" t="s">
        <v>723</v>
      </c>
      <c r="J137" s="275">
        <f t="shared" si="12"/>
        <v>573.62250000000006</v>
      </c>
      <c r="K137" s="275">
        <f t="shared" si="13"/>
        <v>382.41500000000002</v>
      </c>
      <c r="L137" s="275">
        <f t="shared" si="14"/>
        <v>191.20750000000001</v>
      </c>
      <c r="M137" s="275">
        <f t="shared" si="15"/>
        <v>76.48299999999999</v>
      </c>
      <c r="N137" s="4"/>
      <c r="O137" s="20"/>
      <c r="P137" s="20"/>
      <c r="Q137" s="20"/>
      <c r="R137" s="20"/>
      <c r="S137" s="20"/>
      <c r="T137" s="20"/>
      <c r="U137" s="20"/>
      <c r="V137" s="20"/>
      <c r="W137" s="20"/>
      <c r="X137" s="299"/>
      <c r="Z137"/>
      <c r="AA137"/>
      <c r="AB137"/>
      <c r="AD137"/>
      <c r="AE137"/>
      <c r="AF137"/>
      <c r="AI137"/>
      <c r="AJ137"/>
      <c r="AK137"/>
      <c r="AL137"/>
      <c r="AM137"/>
    </row>
    <row r="138" spans="4:39">
      <c r="D138" s="299"/>
      <c r="E138" s="34"/>
      <c r="F138" s="483"/>
      <c r="G138" s="35" t="s">
        <v>531</v>
      </c>
      <c r="H138" s="152">
        <v>649</v>
      </c>
      <c r="I138" s="275" t="s">
        <v>723</v>
      </c>
      <c r="J138" s="275">
        <f t="shared" si="12"/>
        <v>486.75</v>
      </c>
      <c r="K138" s="275">
        <f t="shared" si="13"/>
        <v>324.5</v>
      </c>
      <c r="L138" s="275">
        <f t="shared" si="14"/>
        <v>162.25</v>
      </c>
      <c r="M138" s="275">
        <f t="shared" si="15"/>
        <v>64.899999999999991</v>
      </c>
      <c r="N138" s="4"/>
      <c r="O138" s="20" t="s">
        <v>369</v>
      </c>
      <c r="P138" s="245">
        <v>738</v>
      </c>
      <c r="Q138" s="245">
        <v>699.99</v>
      </c>
      <c r="R138" s="245">
        <v>824</v>
      </c>
      <c r="S138" s="125">
        <f>AVERAGE(P138:R138)</f>
        <v>753.99666666666656</v>
      </c>
      <c r="T138" s="1016" t="s">
        <v>1244</v>
      </c>
      <c r="U138" s="1017"/>
      <c r="V138" s="1017"/>
      <c r="W138" s="1018"/>
      <c r="X138" s="299"/>
      <c r="Z138"/>
      <c r="AA138"/>
      <c r="AB138"/>
      <c r="AD138"/>
      <c r="AE138"/>
      <c r="AF138"/>
      <c r="AI138"/>
      <c r="AJ138"/>
      <c r="AK138"/>
      <c r="AL138"/>
      <c r="AM138"/>
    </row>
    <row r="139" spans="4:39">
      <c r="D139" s="299"/>
      <c r="E139" s="460">
        <v>23</v>
      </c>
      <c r="F139" s="484" t="s">
        <v>535</v>
      </c>
      <c r="G139" s="136" t="s">
        <v>538</v>
      </c>
      <c r="H139" s="154">
        <v>460.96</v>
      </c>
      <c r="I139" s="276" t="s">
        <v>723</v>
      </c>
      <c r="J139" s="276">
        <f t="shared" si="12"/>
        <v>345.71999999999997</v>
      </c>
      <c r="K139" s="276">
        <f t="shared" si="13"/>
        <v>230.48</v>
      </c>
      <c r="L139" s="276">
        <f t="shared" si="14"/>
        <v>115.24</v>
      </c>
      <c r="M139" s="276">
        <f t="shared" si="15"/>
        <v>46.095999999999989</v>
      </c>
      <c r="N139" s="4"/>
      <c r="O139" s="4"/>
      <c r="P139" s="4"/>
      <c r="Q139" s="4"/>
      <c r="R139" s="4"/>
      <c r="S139" s="4"/>
      <c r="T139" s="309"/>
      <c r="U139" s="309"/>
      <c r="V139" s="309"/>
      <c r="W139" s="311"/>
      <c r="X139" s="299"/>
      <c r="Z139"/>
      <c r="AA139"/>
      <c r="AB139"/>
      <c r="AD139"/>
      <c r="AE139"/>
      <c r="AF139"/>
      <c r="AI139"/>
      <c r="AJ139"/>
      <c r="AK139"/>
      <c r="AL139"/>
      <c r="AM139"/>
    </row>
    <row r="140" spans="4:39">
      <c r="D140" s="299"/>
      <c r="E140" s="469">
        <v>24</v>
      </c>
      <c r="F140" s="497" t="s">
        <v>542</v>
      </c>
      <c r="G140" s="144" t="s">
        <v>545</v>
      </c>
      <c r="H140" s="145">
        <v>629.5</v>
      </c>
      <c r="I140" s="278" t="s">
        <v>723</v>
      </c>
      <c r="J140" s="149">
        <f t="shared" si="12"/>
        <v>472.125</v>
      </c>
      <c r="K140" s="149">
        <f t="shared" si="13"/>
        <v>314.75</v>
      </c>
      <c r="L140" s="149">
        <f t="shared" si="14"/>
        <v>157.375</v>
      </c>
      <c r="M140" s="278">
        <f t="shared" si="15"/>
        <v>62.949999999999989</v>
      </c>
      <c r="N140" s="4"/>
      <c r="O140" s="1061" t="s">
        <v>1271</v>
      </c>
      <c r="P140" s="1062"/>
      <c r="Q140" s="1062"/>
      <c r="R140" s="1062"/>
      <c r="S140" s="1062"/>
      <c r="T140" s="1062"/>
      <c r="U140" s="1062"/>
      <c r="V140" s="1062"/>
      <c r="W140" s="1063"/>
      <c r="X140" s="299"/>
      <c r="Z140"/>
      <c r="AA140"/>
      <c r="AB140"/>
      <c r="AD140"/>
      <c r="AE140"/>
      <c r="AF140"/>
      <c r="AI140"/>
      <c r="AJ140"/>
      <c r="AK140"/>
      <c r="AL140"/>
      <c r="AM140"/>
    </row>
    <row r="141" spans="4:39">
      <c r="D141" s="299"/>
      <c r="E141" s="469"/>
      <c r="F141" s="498"/>
      <c r="G141" s="144" t="s">
        <v>548</v>
      </c>
      <c r="H141" s="145">
        <v>613.9</v>
      </c>
      <c r="I141" s="278" t="s">
        <v>723</v>
      </c>
      <c r="J141" s="149">
        <f t="shared" si="12"/>
        <v>460.42499999999995</v>
      </c>
      <c r="K141" s="149">
        <f t="shared" si="13"/>
        <v>306.95</v>
      </c>
      <c r="L141" s="149">
        <f t="shared" si="14"/>
        <v>153.47499999999999</v>
      </c>
      <c r="M141" s="278">
        <f t="shared" si="15"/>
        <v>61.389999999999986</v>
      </c>
      <c r="N141" s="4"/>
      <c r="O141" s="20" t="s">
        <v>1082</v>
      </c>
      <c r="P141" s="20" t="s">
        <v>683</v>
      </c>
      <c r="Q141" s="20" t="s">
        <v>676</v>
      </c>
      <c r="R141" s="20" t="s">
        <v>677</v>
      </c>
      <c r="S141" s="20" t="s">
        <v>822</v>
      </c>
      <c r="T141" s="20" t="s">
        <v>1235</v>
      </c>
      <c r="U141" s="20" t="s">
        <v>1236</v>
      </c>
      <c r="V141" s="20" t="s">
        <v>1237</v>
      </c>
      <c r="W141" s="20" t="s">
        <v>727</v>
      </c>
      <c r="X141" s="299"/>
      <c r="Z141"/>
      <c r="AA141"/>
      <c r="AB141"/>
      <c r="AD141"/>
      <c r="AE141"/>
      <c r="AF141"/>
      <c r="AI141"/>
      <c r="AJ141"/>
      <c r="AK141"/>
      <c r="AL141"/>
      <c r="AM141"/>
    </row>
    <row r="142" spans="4:39">
      <c r="D142" s="299"/>
      <c r="E142" s="469"/>
      <c r="F142" s="499"/>
      <c r="G142" s="144" t="s">
        <v>551</v>
      </c>
      <c r="H142" s="145">
        <v>793.15</v>
      </c>
      <c r="I142" s="278" t="s">
        <v>723</v>
      </c>
      <c r="J142" s="149">
        <f t="shared" si="12"/>
        <v>594.86249999999995</v>
      </c>
      <c r="K142" s="149">
        <f t="shared" si="13"/>
        <v>396.57499999999999</v>
      </c>
      <c r="L142" s="149">
        <f t="shared" si="14"/>
        <v>198.28749999999999</v>
      </c>
      <c r="M142" s="278">
        <f t="shared" si="15"/>
        <v>79.314999999999984</v>
      </c>
      <c r="N142" s="4"/>
      <c r="O142" s="20"/>
      <c r="P142" s="118"/>
      <c r="Q142" s="20"/>
      <c r="R142" s="20"/>
      <c r="S142" s="20"/>
      <c r="T142" s="17"/>
      <c r="U142" s="17"/>
      <c r="V142" s="20"/>
      <c r="W142" s="17"/>
      <c r="X142" s="299"/>
      <c r="Z142"/>
      <c r="AA142"/>
      <c r="AB142"/>
      <c r="AD142"/>
      <c r="AE142"/>
      <c r="AF142"/>
      <c r="AI142"/>
      <c r="AJ142"/>
      <c r="AK142"/>
      <c r="AL142"/>
      <c r="AM142"/>
    </row>
    <row r="143" spans="4:39">
      <c r="D143" s="299"/>
      <c r="E143" s="469"/>
      <c r="F143" s="499"/>
      <c r="G143" s="144" t="s">
        <v>554</v>
      </c>
      <c r="H143" s="145">
        <v>794.66</v>
      </c>
      <c r="I143" s="278" t="s">
        <v>723</v>
      </c>
      <c r="J143" s="149">
        <f t="shared" si="12"/>
        <v>595.995</v>
      </c>
      <c r="K143" s="149">
        <f t="shared" si="13"/>
        <v>397.33</v>
      </c>
      <c r="L143" s="149">
        <f t="shared" si="14"/>
        <v>198.66499999999999</v>
      </c>
      <c r="M143" s="278">
        <f t="shared" si="15"/>
        <v>79.46599999999998</v>
      </c>
      <c r="N143" s="4"/>
      <c r="O143" s="20" t="s">
        <v>372</v>
      </c>
      <c r="P143" s="21">
        <v>615</v>
      </c>
      <c r="Q143" s="21">
        <v>839.08</v>
      </c>
      <c r="R143" s="21">
        <v>839.08</v>
      </c>
      <c r="S143" s="19">
        <f t="shared" ref="S143:S152" si="16">AVERAGE(P143:R143)</f>
        <v>764.38666666666666</v>
      </c>
      <c r="T143" s="1016" t="s">
        <v>1244</v>
      </c>
      <c r="U143" s="1017"/>
      <c r="V143" s="1017"/>
      <c r="W143" s="1018"/>
      <c r="X143" s="299"/>
      <c r="Z143"/>
      <c r="AA143"/>
      <c r="AB143"/>
      <c r="AD143"/>
      <c r="AE143"/>
      <c r="AF143"/>
      <c r="AI143"/>
      <c r="AJ143"/>
      <c r="AK143"/>
      <c r="AL143"/>
      <c r="AM143"/>
    </row>
    <row r="144" spans="4:39">
      <c r="D144" s="299"/>
      <c r="E144" s="469"/>
      <c r="F144" s="499"/>
      <c r="G144" s="144" t="s">
        <v>556</v>
      </c>
      <c r="H144" s="145">
        <v>903.33</v>
      </c>
      <c r="I144" s="278" t="s">
        <v>723</v>
      </c>
      <c r="J144" s="149">
        <f t="shared" si="12"/>
        <v>677.49750000000006</v>
      </c>
      <c r="K144" s="149">
        <f t="shared" si="13"/>
        <v>451.66500000000002</v>
      </c>
      <c r="L144" s="149">
        <f t="shared" si="14"/>
        <v>225.83250000000001</v>
      </c>
      <c r="M144" s="278">
        <f t="shared" si="15"/>
        <v>90.332999999999984</v>
      </c>
      <c r="N144" s="4"/>
      <c r="O144" s="20" t="s">
        <v>374</v>
      </c>
      <c r="P144" s="21">
        <v>761</v>
      </c>
      <c r="Q144" s="21">
        <v>636.9</v>
      </c>
      <c r="R144" s="21">
        <v>724</v>
      </c>
      <c r="S144" s="19">
        <f t="shared" si="16"/>
        <v>707.30000000000007</v>
      </c>
      <c r="T144" s="1016" t="s">
        <v>1244</v>
      </c>
      <c r="U144" s="1017"/>
      <c r="V144" s="1017"/>
      <c r="W144" s="1018"/>
      <c r="X144" s="299"/>
      <c r="Z144"/>
      <c r="AA144"/>
      <c r="AB144"/>
      <c r="AD144"/>
      <c r="AE144"/>
      <c r="AF144"/>
      <c r="AI144"/>
      <c r="AJ144"/>
      <c r="AK144"/>
      <c r="AL144"/>
      <c r="AM144"/>
    </row>
    <row r="145" spans="4:39">
      <c r="D145" s="299"/>
      <c r="E145" s="121">
        <v>25</v>
      </c>
      <c r="F145" s="494" t="s">
        <v>559</v>
      </c>
      <c r="G145" s="131" t="s">
        <v>561</v>
      </c>
      <c r="H145" s="127">
        <v>665.57</v>
      </c>
      <c r="I145" s="272" t="s">
        <v>723</v>
      </c>
      <c r="J145" s="272">
        <f t="shared" si="12"/>
        <v>499.17750000000001</v>
      </c>
      <c r="K145" s="272">
        <f t="shared" si="13"/>
        <v>332.78500000000003</v>
      </c>
      <c r="L145" s="272">
        <f t="shared" si="14"/>
        <v>166.39250000000001</v>
      </c>
      <c r="M145" s="272">
        <f t="shared" si="15"/>
        <v>66.556999999999988</v>
      </c>
      <c r="N145" s="4"/>
      <c r="O145" s="118" t="s">
        <v>376</v>
      </c>
      <c r="P145" s="21">
        <v>891.12</v>
      </c>
      <c r="Q145" s="21">
        <v>902</v>
      </c>
      <c r="R145" s="21">
        <v>1199</v>
      </c>
      <c r="S145" s="19">
        <f t="shared" si="16"/>
        <v>997.37333333333333</v>
      </c>
      <c r="T145" s="1016" t="s">
        <v>1244</v>
      </c>
      <c r="U145" s="1017"/>
      <c r="V145" s="1017"/>
      <c r="W145" s="1018"/>
      <c r="X145" s="299"/>
      <c r="Z145"/>
      <c r="AA145"/>
      <c r="AB145"/>
      <c r="AD145"/>
      <c r="AE145"/>
      <c r="AF145"/>
      <c r="AI145"/>
      <c r="AJ145"/>
      <c r="AK145"/>
      <c r="AL145"/>
      <c r="AM145"/>
    </row>
    <row r="146" spans="4:39">
      <c r="D146" s="299"/>
      <c r="E146" s="121"/>
      <c r="F146" s="494"/>
      <c r="G146" s="131" t="s">
        <v>564</v>
      </c>
      <c r="H146" s="127">
        <v>807.61</v>
      </c>
      <c r="I146" s="272" t="s">
        <v>723</v>
      </c>
      <c r="J146" s="272">
        <f t="shared" si="12"/>
        <v>605.70749999999998</v>
      </c>
      <c r="K146" s="272">
        <f t="shared" si="13"/>
        <v>403.80500000000001</v>
      </c>
      <c r="L146" s="272">
        <f t="shared" si="14"/>
        <v>201.9025</v>
      </c>
      <c r="M146" s="272">
        <f t="shared" si="15"/>
        <v>80.760999999999981</v>
      </c>
      <c r="N146" s="4"/>
      <c r="O146" s="20" t="s">
        <v>377</v>
      </c>
      <c r="P146" s="21">
        <v>952</v>
      </c>
      <c r="Q146" s="21">
        <v>1042</v>
      </c>
      <c r="R146" s="21">
        <v>1083</v>
      </c>
      <c r="S146" s="19">
        <f t="shared" si="16"/>
        <v>1025.6666666666667</v>
      </c>
      <c r="T146" s="1016" t="s">
        <v>1244</v>
      </c>
      <c r="U146" s="1017"/>
      <c r="V146" s="1017"/>
      <c r="W146" s="1018"/>
      <c r="X146" s="299"/>
      <c r="Z146"/>
      <c r="AA146"/>
      <c r="AB146"/>
      <c r="AD146"/>
      <c r="AE146"/>
      <c r="AF146"/>
      <c r="AI146"/>
      <c r="AJ146"/>
      <c r="AK146"/>
      <c r="AL146"/>
      <c r="AM146"/>
    </row>
    <row r="147" spans="4:39" ht="24.75" customHeight="1">
      <c r="D147" s="299"/>
      <c r="E147" s="455" t="s">
        <v>1272</v>
      </c>
      <c r="F147" s="472" t="s">
        <v>568</v>
      </c>
      <c r="G147" s="28" t="s">
        <v>570</v>
      </c>
      <c r="H147" s="123">
        <v>667.61</v>
      </c>
      <c r="I147" s="279" t="s">
        <v>723</v>
      </c>
      <c r="J147" s="279">
        <f t="shared" si="12"/>
        <v>500.70749999999998</v>
      </c>
      <c r="K147" s="279">
        <f t="shared" si="13"/>
        <v>333.80500000000001</v>
      </c>
      <c r="L147" s="279">
        <f t="shared" si="14"/>
        <v>166.9025</v>
      </c>
      <c r="M147" s="279">
        <f t="shared" si="15"/>
        <v>66.760999999999981</v>
      </c>
      <c r="N147" s="4"/>
      <c r="O147" s="20" t="s">
        <v>380</v>
      </c>
      <c r="P147" s="21">
        <v>471</v>
      </c>
      <c r="Q147" s="21">
        <v>670.9</v>
      </c>
      <c r="R147" s="21">
        <v>695</v>
      </c>
      <c r="S147" s="19">
        <f t="shared" si="16"/>
        <v>612.30000000000007</v>
      </c>
      <c r="T147" s="1016" t="s">
        <v>1244</v>
      </c>
      <c r="U147" s="1017"/>
      <c r="V147" s="1017"/>
      <c r="W147" s="1018"/>
      <c r="X147" s="299"/>
      <c r="Z147"/>
      <c r="AA147"/>
      <c r="AB147"/>
      <c r="AD147"/>
      <c r="AE147"/>
      <c r="AF147"/>
      <c r="AI147"/>
      <c r="AJ147"/>
      <c r="AK147"/>
      <c r="AL147"/>
      <c r="AM147"/>
    </row>
    <row r="148" spans="4:39">
      <c r="D148" s="299"/>
      <c r="E148" s="455"/>
      <c r="F148" s="472"/>
      <c r="G148" s="28" t="s">
        <v>572</v>
      </c>
      <c r="H148" s="123">
        <v>887.01</v>
      </c>
      <c r="I148" s="279" t="s">
        <v>723</v>
      </c>
      <c r="J148" s="279">
        <f t="shared" si="12"/>
        <v>665.25749999999994</v>
      </c>
      <c r="K148" s="279">
        <f t="shared" si="13"/>
        <v>443.505</v>
      </c>
      <c r="L148" s="279">
        <f t="shared" si="14"/>
        <v>221.7525</v>
      </c>
      <c r="M148" s="279">
        <f t="shared" si="15"/>
        <v>88.700999999999979</v>
      </c>
      <c r="N148" s="4"/>
      <c r="O148" s="20" t="s">
        <v>383</v>
      </c>
      <c r="P148" s="21">
        <v>781</v>
      </c>
      <c r="Q148" s="21">
        <v>865</v>
      </c>
      <c r="R148" s="21">
        <v>699</v>
      </c>
      <c r="S148" s="19">
        <f t="shared" si="16"/>
        <v>781.66666666666663</v>
      </c>
      <c r="T148" s="1016" t="s">
        <v>1244</v>
      </c>
      <c r="U148" s="1017"/>
      <c r="V148" s="1017"/>
      <c r="W148" s="1018"/>
      <c r="X148" s="299"/>
      <c r="Z148"/>
      <c r="AA148"/>
      <c r="AB148"/>
      <c r="AD148"/>
      <c r="AE148"/>
      <c r="AF148"/>
      <c r="AI148"/>
      <c r="AJ148"/>
      <c r="AK148"/>
      <c r="AL148"/>
      <c r="AM148"/>
    </row>
    <row r="149" spans="4:39">
      <c r="D149" s="299"/>
      <c r="E149" s="455"/>
      <c r="F149" s="472"/>
      <c r="G149" s="28" t="s">
        <v>574</v>
      </c>
      <c r="H149" s="123">
        <v>1127.4000000000001</v>
      </c>
      <c r="I149" s="279" t="s">
        <v>723</v>
      </c>
      <c r="J149" s="279">
        <f t="shared" si="12"/>
        <v>845.55000000000007</v>
      </c>
      <c r="K149" s="279">
        <f t="shared" si="13"/>
        <v>563.70000000000005</v>
      </c>
      <c r="L149" s="279">
        <f t="shared" si="14"/>
        <v>281.85000000000002</v>
      </c>
      <c r="M149" s="279">
        <f t="shared" si="15"/>
        <v>112.73999999999998</v>
      </c>
      <c r="N149" s="4"/>
      <c r="O149" s="20" t="s">
        <v>385</v>
      </c>
      <c r="P149" s="21">
        <v>642</v>
      </c>
      <c r="Q149" s="21">
        <v>734</v>
      </c>
      <c r="R149" s="19">
        <v>749</v>
      </c>
      <c r="S149" s="19">
        <f t="shared" si="16"/>
        <v>708.33333333333337</v>
      </c>
      <c r="T149" s="1016" t="s">
        <v>1244</v>
      </c>
      <c r="U149" s="1017"/>
      <c r="V149" s="1017"/>
      <c r="W149" s="1018"/>
      <c r="X149" s="299"/>
      <c r="Z149"/>
      <c r="AA149"/>
      <c r="AB149"/>
      <c r="AD149"/>
      <c r="AE149"/>
      <c r="AF149"/>
      <c r="AI149"/>
      <c r="AJ149"/>
      <c r="AK149"/>
      <c r="AL149"/>
      <c r="AM149"/>
    </row>
    <row r="150" spans="4:39">
      <c r="D150" s="299"/>
      <c r="E150" s="455"/>
      <c r="F150" s="472"/>
      <c r="G150" s="28" t="s">
        <v>576</v>
      </c>
      <c r="H150" s="123">
        <v>1636.44</v>
      </c>
      <c r="I150" s="279" t="s">
        <v>723</v>
      </c>
      <c r="J150" s="279">
        <f t="shared" si="12"/>
        <v>1227.33</v>
      </c>
      <c r="K150" s="279">
        <f t="shared" si="13"/>
        <v>818.22</v>
      </c>
      <c r="L150" s="279">
        <f t="shared" si="14"/>
        <v>409.11</v>
      </c>
      <c r="M150" s="279">
        <f t="shared" si="15"/>
        <v>163.64399999999998</v>
      </c>
      <c r="N150" s="4"/>
      <c r="O150" s="20" t="s">
        <v>387</v>
      </c>
      <c r="P150" s="21">
        <v>807</v>
      </c>
      <c r="Q150" s="21">
        <v>943</v>
      </c>
      <c r="R150" s="21">
        <v>1539</v>
      </c>
      <c r="S150" s="19">
        <f t="shared" si="16"/>
        <v>1096.3333333333333</v>
      </c>
      <c r="T150" s="1016" t="s">
        <v>1244</v>
      </c>
      <c r="U150" s="1017"/>
      <c r="V150" s="1017"/>
      <c r="W150" s="1018"/>
      <c r="X150" s="299"/>
      <c r="Z150"/>
      <c r="AA150"/>
      <c r="AB150"/>
      <c r="AD150"/>
      <c r="AE150"/>
      <c r="AF150"/>
      <c r="AI150"/>
      <c r="AJ150"/>
      <c r="AK150"/>
      <c r="AL150"/>
      <c r="AM150"/>
    </row>
    <row r="151" spans="4:39">
      <c r="D151" s="299"/>
      <c r="E151" s="455"/>
      <c r="F151" s="493"/>
      <c r="G151" s="28" t="s">
        <v>579</v>
      </c>
      <c r="H151" s="123">
        <v>963.3</v>
      </c>
      <c r="I151" s="279" t="s">
        <v>723</v>
      </c>
      <c r="J151" s="279">
        <f t="shared" si="12"/>
        <v>722.47499999999991</v>
      </c>
      <c r="K151" s="279">
        <f t="shared" si="13"/>
        <v>481.65</v>
      </c>
      <c r="L151" s="279">
        <f t="shared" si="14"/>
        <v>240.82499999999999</v>
      </c>
      <c r="M151" s="279">
        <f t="shared" si="15"/>
        <v>96.32999999999997</v>
      </c>
      <c r="N151" s="4"/>
      <c r="O151" s="20" t="s">
        <v>390</v>
      </c>
      <c r="P151" s="21">
        <v>929</v>
      </c>
      <c r="Q151" s="21">
        <v>699</v>
      </c>
      <c r="R151" s="21">
        <v>789.9</v>
      </c>
      <c r="S151" s="19">
        <f t="shared" si="16"/>
        <v>805.9666666666667</v>
      </c>
      <c r="T151" s="1016" t="s">
        <v>1244</v>
      </c>
      <c r="U151" s="1017"/>
      <c r="V151" s="1017"/>
      <c r="W151" s="1018"/>
      <c r="X151" s="299"/>
      <c r="Z151"/>
      <c r="AA151"/>
      <c r="AB151"/>
      <c r="AD151"/>
      <c r="AE151"/>
      <c r="AF151"/>
      <c r="AI151"/>
      <c r="AJ151"/>
      <c r="AK151"/>
      <c r="AL151"/>
      <c r="AM151"/>
    </row>
    <row r="152" spans="4:39">
      <c r="D152" s="299"/>
      <c r="E152" s="455"/>
      <c r="F152" s="472"/>
      <c r="G152" s="28" t="s">
        <v>582</v>
      </c>
      <c r="H152" s="123">
        <v>2665.17</v>
      </c>
      <c r="I152" s="279" t="s">
        <v>723</v>
      </c>
      <c r="J152" s="279">
        <f t="shared" si="12"/>
        <v>1998.8775000000001</v>
      </c>
      <c r="K152" s="279">
        <f t="shared" si="13"/>
        <v>1332.585</v>
      </c>
      <c r="L152" s="279">
        <f t="shared" si="14"/>
        <v>666.29250000000002</v>
      </c>
      <c r="M152" s="279">
        <f t="shared" si="15"/>
        <v>266.51699999999994</v>
      </c>
      <c r="N152" s="4"/>
      <c r="O152" s="20" t="s">
        <v>392</v>
      </c>
      <c r="P152" s="21">
        <v>900</v>
      </c>
      <c r="Q152" s="21">
        <v>1743.89</v>
      </c>
      <c r="R152" s="21">
        <v>945</v>
      </c>
      <c r="S152" s="19">
        <f t="shared" si="16"/>
        <v>1196.2966666666669</v>
      </c>
      <c r="T152" s="1016" t="s">
        <v>1244</v>
      </c>
      <c r="U152" s="1017"/>
      <c r="V152" s="1017"/>
      <c r="W152" s="1018"/>
      <c r="X152" s="299"/>
      <c r="Z152"/>
      <c r="AA152"/>
      <c r="AB152"/>
      <c r="AD152"/>
      <c r="AE152"/>
      <c r="AF152"/>
      <c r="AI152"/>
      <c r="AJ152"/>
      <c r="AK152"/>
      <c r="AL152"/>
      <c r="AM152"/>
    </row>
    <row r="153" spans="4:39">
      <c r="D153" s="299"/>
      <c r="E153" s="455"/>
      <c r="F153" s="472"/>
      <c r="G153" s="28" t="s">
        <v>584</v>
      </c>
      <c r="H153" s="123">
        <v>1416.2</v>
      </c>
      <c r="I153" s="279" t="s">
        <v>723</v>
      </c>
      <c r="J153" s="279">
        <f t="shared" si="12"/>
        <v>1062.1500000000001</v>
      </c>
      <c r="K153" s="279">
        <f t="shared" si="13"/>
        <v>708.1</v>
      </c>
      <c r="L153" s="279">
        <f t="shared" si="14"/>
        <v>354.05</v>
      </c>
      <c r="M153" s="279">
        <f t="shared" si="15"/>
        <v>141.61999999999998</v>
      </c>
      <c r="N153" s="4"/>
      <c r="O153" s="80"/>
      <c r="P153" s="299"/>
      <c r="Q153" s="80"/>
      <c r="R153" s="4"/>
      <c r="S153" s="4"/>
      <c r="T153" s="4"/>
      <c r="U153" s="80"/>
      <c r="V153" s="4"/>
      <c r="W153" s="4"/>
      <c r="X153" s="299"/>
      <c r="Z153"/>
      <c r="AA153"/>
      <c r="AB153"/>
      <c r="AD153"/>
      <c r="AE153"/>
      <c r="AF153"/>
      <c r="AI153"/>
      <c r="AJ153"/>
      <c r="AK153"/>
      <c r="AL153"/>
      <c r="AM153"/>
    </row>
    <row r="154" spans="4:39">
      <c r="D154" s="299"/>
      <c r="E154" s="470">
        <v>27</v>
      </c>
      <c r="F154" s="500" t="s">
        <v>588</v>
      </c>
      <c r="G154" s="146" t="s">
        <v>590</v>
      </c>
      <c r="H154" s="158">
        <v>521.08000000000004</v>
      </c>
      <c r="I154" s="282" t="s">
        <v>723</v>
      </c>
      <c r="J154" s="282">
        <f t="shared" si="12"/>
        <v>390.81000000000006</v>
      </c>
      <c r="K154" s="282">
        <f t="shared" si="13"/>
        <v>260.54000000000002</v>
      </c>
      <c r="L154" s="282">
        <f t="shared" si="14"/>
        <v>130.27000000000001</v>
      </c>
      <c r="M154" s="282">
        <f t="shared" si="15"/>
        <v>52.10799999999999</v>
      </c>
      <c r="N154" s="4"/>
      <c r="O154" s="1073" t="s">
        <v>1273</v>
      </c>
      <c r="P154" s="1074"/>
      <c r="Q154" s="1074"/>
      <c r="R154" s="1074"/>
      <c r="S154" s="1074"/>
      <c r="T154" s="1074"/>
      <c r="U154" s="1074"/>
      <c r="V154" s="1074"/>
      <c r="W154" s="1075"/>
      <c r="X154" s="299"/>
      <c r="Z154"/>
      <c r="AA154"/>
      <c r="AB154"/>
      <c r="AD154"/>
      <c r="AE154"/>
      <c r="AF154"/>
      <c r="AI154"/>
      <c r="AJ154"/>
      <c r="AK154"/>
      <c r="AL154"/>
      <c r="AM154"/>
    </row>
    <row r="155" spans="4:39">
      <c r="D155" s="299"/>
      <c r="E155" s="470"/>
      <c r="F155" s="500"/>
      <c r="G155" s="146" t="s">
        <v>591</v>
      </c>
      <c r="H155" s="158">
        <v>600.08000000000004</v>
      </c>
      <c r="I155" s="282" t="s">
        <v>723</v>
      </c>
      <c r="J155" s="282">
        <f t="shared" si="12"/>
        <v>450.06000000000006</v>
      </c>
      <c r="K155" s="282">
        <f t="shared" si="13"/>
        <v>300.04000000000002</v>
      </c>
      <c r="L155" s="282">
        <f t="shared" si="14"/>
        <v>150.02000000000001</v>
      </c>
      <c r="M155" s="282">
        <f t="shared" si="15"/>
        <v>60.007999999999988</v>
      </c>
      <c r="N155" s="4"/>
      <c r="O155" s="20" t="s">
        <v>1082</v>
      </c>
      <c r="P155" s="20" t="s">
        <v>683</v>
      </c>
      <c r="Q155" s="20" t="s">
        <v>676</v>
      </c>
      <c r="R155" s="20" t="s">
        <v>677</v>
      </c>
      <c r="S155" s="20" t="s">
        <v>822</v>
      </c>
      <c r="T155" s="20" t="s">
        <v>1235</v>
      </c>
      <c r="U155" s="20" t="s">
        <v>1236</v>
      </c>
      <c r="V155" s="20" t="s">
        <v>1237</v>
      </c>
      <c r="W155" s="20" t="s">
        <v>727</v>
      </c>
      <c r="X155" s="299"/>
      <c r="Z155"/>
      <c r="AA155"/>
      <c r="AB155"/>
      <c r="AD155"/>
      <c r="AE155"/>
      <c r="AF155"/>
      <c r="AI155"/>
      <c r="AJ155"/>
      <c r="AK155"/>
      <c r="AL155"/>
      <c r="AM155"/>
    </row>
    <row r="156" spans="4:39">
      <c r="D156" s="299"/>
      <c r="E156" s="470"/>
      <c r="F156" s="501"/>
      <c r="G156" s="147" t="s">
        <v>593</v>
      </c>
      <c r="H156" s="159">
        <v>1027.02</v>
      </c>
      <c r="I156" s="287" t="s">
        <v>723</v>
      </c>
      <c r="J156" s="282">
        <f t="shared" si="12"/>
        <v>770.26499999999999</v>
      </c>
      <c r="K156" s="282">
        <f t="shared" si="13"/>
        <v>513.51</v>
      </c>
      <c r="L156" s="282">
        <f t="shared" si="14"/>
        <v>256.755</v>
      </c>
      <c r="M156" s="287">
        <f t="shared" si="15"/>
        <v>102.70199999999997</v>
      </c>
      <c r="N156" s="4"/>
      <c r="O156" s="20"/>
      <c r="P156" s="20"/>
      <c r="Q156" s="20"/>
      <c r="R156" s="20"/>
      <c r="S156" s="20"/>
      <c r="T156" s="20"/>
      <c r="U156" s="20"/>
      <c r="V156" s="20"/>
      <c r="W156" s="20"/>
      <c r="X156" s="299"/>
      <c r="Z156"/>
      <c r="AA156"/>
      <c r="AB156"/>
      <c r="AD156"/>
      <c r="AE156"/>
      <c r="AF156"/>
      <c r="AI156"/>
      <c r="AJ156"/>
      <c r="AK156"/>
      <c r="AL156"/>
      <c r="AM156"/>
    </row>
    <row r="157" spans="4:39">
      <c r="D157" s="299"/>
      <c r="E157" s="429">
        <v>28</v>
      </c>
      <c r="F157" s="429" t="s">
        <v>596</v>
      </c>
      <c r="G157" s="427" t="s">
        <v>598</v>
      </c>
      <c r="H157" s="285">
        <v>713.09</v>
      </c>
      <c r="I157" s="148" t="s">
        <v>723</v>
      </c>
      <c r="J157" s="148">
        <f t="shared" si="12"/>
        <v>534.8175</v>
      </c>
      <c r="K157" s="148">
        <f t="shared" si="13"/>
        <v>356.54500000000002</v>
      </c>
      <c r="L157" s="148">
        <f t="shared" si="14"/>
        <v>178.27250000000001</v>
      </c>
      <c r="M157" s="148">
        <f t="shared" si="15"/>
        <v>71.308999999999983</v>
      </c>
      <c r="N157" s="4"/>
      <c r="O157" s="20" t="s">
        <v>1274</v>
      </c>
      <c r="P157" s="21">
        <v>588.5</v>
      </c>
      <c r="Q157" s="21">
        <v>798.94</v>
      </c>
      <c r="R157" s="21">
        <v>699.66</v>
      </c>
      <c r="S157" s="19">
        <f>AVERAGE(P157:R157)</f>
        <v>695.69999999999993</v>
      </c>
      <c r="T157" s="1016" t="s">
        <v>1244</v>
      </c>
      <c r="U157" s="1017"/>
      <c r="V157" s="1017"/>
      <c r="W157" s="1018"/>
      <c r="X157" s="299"/>
      <c r="Z157"/>
      <c r="AA157"/>
      <c r="AB157"/>
      <c r="AD157"/>
      <c r="AE157"/>
      <c r="AF157"/>
      <c r="AI157"/>
      <c r="AJ157"/>
      <c r="AK157"/>
      <c r="AL157"/>
      <c r="AM157"/>
    </row>
    <row r="158" spans="4:39">
      <c r="D158" s="299"/>
      <c r="E158" s="429"/>
      <c r="F158" s="429"/>
      <c r="G158" s="427" t="s">
        <v>666</v>
      </c>
      <c r="H158" s="285">
        <v>624.6</v>
      </c>
      <c r="I158" s="148" t="s">
        <v>723</v>
      </c>
      <c r="J158" s="148">
        <f t="shared" si="12"/>
        <v>468.45000000000005</v>
      </c>
      <c r="K158" s="148">
        <f t="shared" si="13"/>
        <v>312.3</v>
      </c>
      <c r="L158" s="148">
        <f t="shared" si="14"/>
        <v>156.15</v>
      </c>
      <c r="M158" s="148">
        <f t="shared" si="15"/>
        <v>62.459999999999987</v>
      </c>
      <c r="N158" s="4"/>
      <c r="O158" s="20" t="s">
        <v>1275</v>
      </c>
      <c r="P158" s="21">
        <v>687</v>
      </c>
      <c r="Q158" s="21">
        <v>504.35</v>
      </c>
      <c r="R158" s="21">
        <v>759</v>
      </c>
      <c r="S158" s="19">
        <f>AVERAGE(P158:R158)</f>
        <v>650.11666666666667</v>
      </c>
      <c r="T158" s="1016" t="s">
        <v>1244</v>
      </c>
      <c r="U158" s="1017"/>
      <c r="V158" s="1017"/>
      <c r="W158" s="1018"/>
      <c r="X158" s="299"/>
      <c r="Z158"/>
      <c r="AA158"/>
      <c r="AB158"/>
      <c r="AD158"/>
      <c r="AE158"/>
      <c r="AF158"/>
      <c r="AI158"/>
      <c r="AJ158"/>
      <c r="AK158"/>
      <c r="AL158"/>
      <c r="AM158"/>
    </row>
    <row r="159" spans="4:39">
      <c r="D159" s="299"/>
      <c r="E159" s="429"/>
      <c r="F159" s="429"/>
      <c r="G159" s="427" t="s">
        <v>667</v>
      </c>
      <c r="H159" s="285">
        <v>767.67</v>
      </c>
      <c r="I159" s="148" t="s">
        <v>723</v>
      </c>
      <c r="J159" s="148">
        <f t="shared" si="12"/>
        <v>575.75249999999994</v>
      </c>
      <c r="K159" s="148">
        <f t="shared" si="13"/>
        <v>383.83499999999998</v>
      </c>
      <c r="L159" s="148">
        <f t="shared" si="14"/>
        <v>191.91749999999999</v>
      </c>
      <c r="M159" s="148">
        <f t="shared" si="15"/>
        <v>76.766999999999982</v>
      </c>
      <c r="N159" s="4"/>
      <c r="O159" s="20" t="s">
        <v>1276</v>
      </c>
      <c r="P159" s="21">
        <v>1789</v>
      </c>
      <c r="Q159" s="21">
        <v>1816.9</v>
      </c>
      <c r="R159" s="21">
        <v>1816.9</v>
      </c>
      <c r="S159" s="19">
        <f>AVERAGE(P159:R159)</f>
        <v>1807.6000000000001</v>
      </c>
      <c r="T159" s="1016" t="s">
        <v>1244</v>
      </c>
      <c r="U159" s="1017"/>
      <c r="V159" s="1017"/>
      <c r="W159" s="1018"/>
      <c r="X159" s="299"/>
      <c r="Z159"/>
      <c r="AA159"/>
      <c r="AB159"/>
      <c r="AD159"/>
      <c r="AE159"/>
      <c r="AF159"/>
      <c r="AI159"/>
      <c r="AJ159"/>
      <c r="AK159"/>
      <c r="AL159"/>
      <c r="AM159"/>
    </row>
    <row r="160" spans="4:39">
      <c r="D160" s="299"/>
      <c r="E160" s="429"/>
      <c r="F160" s="429"/>
      <c r="G160" s="428" t="s">
        <v>668</v>
      </c>
      <c r="H160" s="286">
        <v>1166.68</v>
      </c>
      <c r="I160" s="148" t="s">
        <v>723</v>
      </c>
      <c r="J160" s="148">
        <f t="shared" si="12"/>
        <v>875.01</v>
      </c>
      <c r="K160" s="148">
        <f t="shared" si="13"/>
        <v>583.34</v>
      </c>
      <c r="L160" s="148">
        <f t="shared" si="14"/>
        <v>291.67</v>
      </c>
      <c r="M160" s="148">
        <f t="shared" si="15"/>
        <v>116.66799999999998</v>
      </c>
      <c r="N160" s="4"/>
      <c r="O160" s="20" t="s">
        <v>1277</v>
      </c>
      <c r="P160" s="21">
        <v>613.74</v>
      </c>
      <c r="Q160" s="21">
        <v>509.99</v>
      </c>
      <c r="R160" s="21">
        <v>713.07</v>
      </c>
      <c r="S160" s="19">
        <f>AVERAGE(P160:R160)</f>
        <v>612.26666666666677</v>
      </c>
      <c r="T160" s="1016" t="s">
        <v>1244</v>
      </c>
      <c r="U160" s="1017"/>
      <c r="V160" s="1017"/>
      <c r="W160" s="1018"/>
      <c r="X160" s="299"/>
      <c r="Z160"/>
      <c r="AA160"/>
      <c r="AB160"/>
      <c r="AD160"/>
      <c r="AE160"/>
      <c r="AF160"/>
      <c r="AI160"/>
      <c r="AJ160"/>
      <c r="AK160"/>
      <c r="AL160"/>
      <c r="AM160"/>
    </row>
    <row r="161" spans="4:39">
      <c r="D161" s="299"/>
      <c r="E161" s="471" t="s">
        <v>1278</v>
      </c>
      <c r="F161" s="502" t="s">
        <v>603</v>
      </c>
      <c r="G161" s="143" t="s">
        <v>604</v>
      </c>
      <c r="H161" s="160">
        <v>579.33000000000004</v>
      </c>
      <c r="I161" s="288" t="s">
        <v>723</v>
      </c>
      <c r="J161" s="288">
        <f t="shared" si="12"/>
        <v>434.49750000000006</v>
      </c>
      <c r="K161" s="288">
        <f t="shared" si="13"/>
        <v>289.66500000000002</v>
      </c>
      <c r="L161" s="288">
        <f t="shared" si="14"/>
        <v>144.83250000000001</v>
      </c>
      <c r="M161" s="288">
        <f t="shared" si="15"/>
        <v>57.932999999999993</v>
      </c>
      <c r="N161" s="4"/>
      <c r="O161" s="20" t="s">
        <v>1279</v>
      </c>
      <c r="P161" s="21">
        <v>499.9</v>
      </c>
      <c r="Q161" s="21">
        <v>499.9</v>
      </c>
      <c r="R161" s="21">
        <v>429.9</v>
      </c>
      <c r="S161" s="19">
        <f>AVERAGE(P161:R161)</f>
        <v>476.56666666666661</v>
      </c>
      <c r="T161" s="1016" t="s">
        <v>1244</v>
      </c>
      <c r="U161" s="1017"/>
      <c r="V161" s="1017"/>
      <c r="W161" s="1018"/>
      <c r="X161" s="299"/>
      <c r="Z161"/>
      <c r="AA161"/>
      <c r="AB161"/>
      <c r="AD161"/>
      <c r="AE161"/>
      <c r="AF161"/>
      <c r="AI161"/>
      <c r="AJ161"/>
      <c r="AK161"/>
      <c r="AL161"/>
      <c r="AM161"/>
    </row>
    <row r="162" spans="4:39">
      <c r="D162" s="299"/>
      <c r="F162" s="454"/>
      <c r="M162" s="4"/>
      <c r="N162" s="4"/>
      <c r="O162" s="4"/>
      <c r="P162" s="80"/>
      <c r="Q162" s="80"/>
      <c r="R162" s="80"/>
      <c r="S162" s="80"/>
      <c r="T162" s="299"/>
      <c r="U162" s="4"/>
      <c r="V162" s="80"/>
      <c r="W162" s="80"/>
      <c r="X162" s="299"/>
      <c r="Z162"/>
      <c r="AA162"/>
      <c r="AB162"/>
      <c r="AD162"/>
      <c r="AE162"/>
      <c r="AF162"/>
      <c r="AI162"/>
      <c r="AJ162"/>
      <c r="AK162"/>
      <c r="AL162"/>
      <c r="AM162"/>
    </row>
    <row r="163" spans="4:39">
      <c r="D163" s="299"/>
      <c r="F163" s="454"/>
      <c r="M163" s="4"/>
      <c r="N163" s="4"/>
      <c r="O163" s="1070" t="s">
        <v>1280</v>
      </c>
      <c r="P163" s="1071"/>
      <c r="Q163" s="1071"/>
      <c r="R163" s="1071"/>
      <c r="S163" s="1071"/>
      <c r="T163" s="1071"/>
      <c r="U163" s="1071"/>
      <c r="V163" s="1071"/>
      <c r="W163" s="1072"/>
      <c r="X163" s="299"/>
      <c r="Z163"/>
      <c r="AA163"/>
      <c r="AB163"/>
      <c r="AD163"/>
      <c r="AE163"/>
      <c r="AF163"/>
      <c r="AI163"/>
      <c r="AJ163"/>
      <c r="AK163"/>
      <c r="AL163"/>
      <c r="AM163"/>
    </row>
    <row r="164" spans="4:39">
      <c r="D164" s="299"/>
      <c r="F164" s="454"/>
      <c r="I164" s="931"/>
      <c r="K164" s="931"/>
      <c r="M164" s="4"/>
      <c r="N164" s="4"/>
      <c r="O164" s="20" t="s">
        <v>1082</v>
      </c>
      <c r="P164" s="20" t="s">
        <v>683</v>
      </c>
      <c r="Q164" s="20" t="s">
        <v>676</v>
      </c>
      <c r="R164" s="20" t="s">
        <v>677</v>
      </c>
      <c r="S164" s="20" t="s">
        <v>822</v>
      </c>
      <c r="T164" s="20" t="s">
        <v>1235</v>
      </c>
      <c r="U164" s="20" t="s">
        <v>1236</v>
      </c>
      <c r="V164" s="20" t="s">
        <v>1237</v>
      </c>
      <c r="W164" s="20" t="s">
        <v>727</v>
      </c>
      <c r="X164" s="299"/>
      <c r="Z164"/>
      <c r="AA164"/>
      <c r="AB164"/>
      <c r="AD164"/>
      <c r="AE164"/>
      <c r="AF164"/>
      <c r="AI164"/>
      <c r="AJ164"/>
      <c r="AK164"/>
      <c r="AL164"/>
      <c r="AM164"/>
    </row>
    <row r="165" spans="4:39">
      <c r="D165" s="299"/>
      <c r="F165" s="454"/>
      <c r="M165" s="4"/>
      <c r="N165" s="4"/>
      <c r="O165" s="20"/>
      <c r="P165" s="20"/>
      <c r="Q165" s="20"/>
      <c r="R165" s="20"/>
      <c r="S165" s="20"/>
      <c r="T165" s="20"/>
      <c r="U165" s="20"/>
      <c r="V165" s="20"/>
      <c r="W165" s="98"/>
      <c r="X165" s="299"/>
      <c r="Z165"/>
      <c r="AA165"/>
      <c r="AB165"/>
      <c r="AD165"/>
      <c r="AE165"/>
      <c r="AF165"/>
      <c r="AI165"/>
      <c r="AJ165"/>
      <c r="AK165"/>
      <c r="AL165"/>
      <c r="AM165"/>
    </row>
    <row r="166" spans="4:39">
      <c r="D166" s="299"/>
      <c r="F166" s="454"/>
      <c r="M166" s="4"/>
      <c r="N166" s="4"/>
      <c r="O166" s="20" t="s">
        <v>416</v>
      </c>
      <c r="P166" s="21">
        <v>1147.6099999999999</v>
      </c>
      <c r="Q166" s="21">
        <v>1000</v>
      </c>
      <c r="R166" s="21">
        <v>1275.1199999999999</v>
      </c>
      <c r="S166" s="19">
        <f>AVERAGE(P166:R166)</f>
        <v>1140.9099999999999</v>
      </c>
      <c r="T166" s="1016" t="s">
        <v>1244</v>
      </c>
      <c r="U166" s="1017"/>
      <c r="V166" s="1017"/>
      <c r="W166" s="1018"/>
      <c r="X166" s="299"/>
      <c r="Z166"/>
      <c r="AA166"/>
      <c r="AB166"/>
      <c r="AD166"/>
      <c r="AE166"/>
      <c r="AF166"/>
      <c r="AI166"/>
      <c r="AJ166"/>
      <c r="AK166"/>
      <c r="AL166"/>
      <c r="AM166"/>
    </row>
    <row r="167" spans="4:39">
      <c r="D167" s="299"/>
      <c r="F167" s="454"/>
      <c r="M167" s="4"/>
      <c r="N167" s="4"/>
      <c r="O167" s="20" t="s">
        <v>417</v>
      </c>
      <c r="P167" s="21">
        <v>1437.08</v>
      </c>
      <c r="Q167" s="21">
        <v>1499</v>
      </c>
      <c r="R167" s="21">
        <v>1049.3499999999999</v>
      </c>
      <c r="S167" s="19">
        <f>AVERAGE(P167:R167)</f>
        <v>1328.4766666666667</v>
      </c>
      <c r="T167" s="1016" t="s">
        <v>1244</v>
      </c>
      <c r="U167" s="1017"/>
      <c r="V167" s="1017"/>
      <c r="W167" s="1018"/>
      <c r="X167" s="299"/>
      <c r="Z167"/>
      <c r="AA167"/>
      <c r="AB167"/>
      <c r="AD167"/>
      <c r="AE167"/>
      <c r="AF167"/>
      <c r="AI167"/>
      <c r="AJ167"/>
      <c r="AK167"/>
      <c r="AL167"/>
      <c r="AM167"/>
    </row>
    <row r="168" spans="4:39">
      <c r="D168" s="299"/>
      <c r="F168" s="454"/>
      <c r="M168" s="4"/>
      <c r="N168" s="4"/>
      <c r="O168" s="20" t="s">
        <v>418</v>
      </c>
      <c r="P168" s="21">
        <v>1548.79</v>
      </c>
      <c r="Q168" s="21">
        <v>1476.22</v>
      </c>
      <c r="R168" s="21">
        <v>1243.29</v>
      </c>
      <c r="S168" s="19">
        <f t="shared" ref="S168:S173" si="17">AVERAGE(P168:R168)</f>
        <v>1422.7666666666667</v>
      </c>
      <c r="T168" s="1016" t="s">
        <v>1244</v>
      </c>
      <c r="U168" s="1017"/>
      <c r="V168" s="1017"/>
      <c r="W168" s="1018"/>
      <c r="X168" s="299"/>
      <c r="Z168"/>
      <c r="AA168"/>
      <c r="AB168"/>
      <c r="AD168"/>
      <c r="AE168"/>
      <c r="AF168"/>
      <c r="AI168"/>
      <c r="AJ168"/>
      <c r="AK168"/>
      <c r="AL168"/>
      <c r="AM168"/>
    </row>
    <row r="169" spans="4:39">
      <c r="D169" s="299"/>
      <c r="F169" s="454"/>
      <c r="M169" s="4"/>
      <c r="N169" s="4"/>
      <c r="O169" s="20" t="s">
        <v>421</v>
      </c>
      <c r="P169" s="21">
        <v>1943.53</v>
      </c>
      <c r="Q169" s="21">
        <v>1396</v>
      </c>
      <c r="R169" s="21">
        <v>1669.08</v>
      </c>
      <c r="S169" s="19">
        <f t="shared" si="17"/>
        <v>1669.5366666666666</v>
      </c>
      <c r="T169" s="1016" t="s">
        <v>1244</v>
      </c>
      <c r="U169" s="1017"/>
      <c r="V169" s="1017"/>
      <c r="W169" s="1018"/>
      <c r="X169" s="299"/>
      <c r="Z169"/>
      <c r="AA169"/>
      <c r="AB169"/>
      <c r="AD169"/>
      <c r="AE169"/>
      <c r="AF169"/>
      <c r="AI169"/>
      <c r="AJ169"/>
      <c r="AK169"/>
      <c r="AL169"/>
      <c r="AM169"/>
    </row>
    <row r="170" spans="4:39">
      <c r="D170" s="299"/>
      <c r="F170" s="454"/>
      <c r="M170" s="4"/>
      <c r="N170" s="4"/>
      <c r="O170" s="20" t="s">
        <v>422</v>
      </c>
      <c r="P170" s="21">
        <v>1367.81</v>
      </c>
      <c r="Q170" s="21">
        <v>1864</v>
      </c>
      <c r="R170" s="21">
        <v>1329</v>
      </c>
      <c r="S170" s="19">
        <f t="shared" si="17"/>
        <v>1520.2699999999998</v>
      </c>
      <c r="T170" s="1016" t="s">
        <v>1244</v>
      </c>
      <c r="U170" s="1017"/>
      <c r="V170" s="1017"/>
      <c r="W170" s="1018"/>
      <c r="X170" s="299"/>
      <c r="Z170"/>
      <c r="AA170"/>
      <c r="AB170"/>
      <c r="AD170"/>
      <c r="AE170"/>
      <c r="AF170"/>
      <c r="AI170"/>
      <c r="AJ170"/>
      <c r="AK170"/>
      <c r="AL170"/>
      <c r="AM170"/>
    </row>
    <row r="171" spans="4:39">
      <c r="D171" s="299"/>
      <c r="F171" s="454"/>
      <c r="M171" s="4"/>
      <c r="N171" s="4"/>
      <c r="O171" s="20" t="s">
        <v>1281</v>
      </c>
      <c r="P171" s="21">
        <v>2585.88</v>
      </c>
      <c r="Q171" s="21">
        <v>2585.88</v>
      </c>
      <c r="R171" s="21">
        <v>2456.59</v>
      </c>
      <c r="S171" s="19">
        <f t="shared" si="17"/>
        <v>2542.7833333333333</v>
      </c>
      <c r="T171" s="1016" t="s">
        <v>1244</v>
      </c>
      <c r="U171" s="1017"/>
      <c r="V171" s="1017"/>
      <c r="W171" s="1018"/>
      <c r="X171" s="299"/>
      <c r="Z171"/>
      <c r="AA171"/>
      <c r="AB171"/>
      <c r="AD171"/>
      <c r="AE171"/>
      <c r="AF171"/>
      <c r="AI171"/>
      <c r="AJ171"/>
      <c r="AK171"/>
      <c r="AL171"/>
      <c r="AM171"/>
    </row>
    <row r="172" spans="4:39">
      <c r="D172" s="299"/>
      <c r="F172" s="454"/>
      <c r="M172" s="4"/>
      <c r="N172" s="4"/>
      <c r="O172" s="20" t="s">
        <v>1282</v>
      </c>
      <c r="P172" s="21">
        <v>2756.94</v>
      </c>
      <c r="Q172" s="21">
        <v>3499</v>
      </c>
      <c r="R172" s="21">
        <v>2611.9</v>
      </c>
      <c r="S172" s="19">
        <f t="shared" si="17"/>
        <v>2955.9466666666667</v>
      </c>
      <c r="T172" s="1016" t="s">
        <v>1244</v>
      </c>
      <c r="U172" s="1017"/>
      <c r="V172" s="1017"/>
      <c r="W172" s="1018"/>
      <c r="X172" s="299"/>
      <c r="Z172"/>
      <c r="AA172"/>
      <c r="AB172"/>
      <c r="AD172"/>
      <c r="AE172"/>
      <c r="AF172"/>
      <c r="AI172"/>
      <c r="AJ172"/>
      <c r="AK172"/>
      <c r="AL172"/>
      <c r="AM172"/>
    </row>
    <row r="173" spans="4:39">
      <c r="D173" s="299"/>
      <c r="F173" s="454"/>
      <c r="M173" s="4"/>
      <c r="N173" s="4"/>
      <c r="O173" s="20" t="s">
        <v>1283</v>
      </c>
      <c r="P173" s="21">
        <v>1937.81</v>
      </c>
      <c r="Q173" s="21">
        <v>3496.07</v>
      </c>
      <c r="R173" s="21">
        <v>3496.07</v>
      </c>
      <c r="S173" s="19">
        <f t="shared" si="17"/>
        <v>2976.65</v>
      </c>
      <c r="T173" s="1016" t="s">
        <v>1244</v>
      </c>
      <c r="U173" s="1017"/>
      <c r="V173" s="1017"/>
      <c r="W173" s="1018"/>
      <c r="X173" s="299"/>
      <c r="Z173"/>
      <c r="AA173"/>
      <c r="AB173"/>
      <c r="AD173"/>
      <c r="AE173"/>
      <c r="AF173"/>
      <c r="AI173"/>
      <c r="AJ173"/>
      <c r="AK173"/>
      <c r="AL173"/>
      <c r="AM173"/>
    </row>
    <row r="174" spans="4:39">
      <c r="D174" s="299"/>
      <c r="F174" s="454"/>
      <c r="M174" s="4"/>
      <c r="N174" s="4"/>
      <c r="O174" s="20" t="s">
        <v>1284</v>
      </c>
      <c r="P174" s="21">
        <v>2371.1999999999998</v>
      </c>
      <c r="Q174" s="21">
        <v>4789.91</v>
      </c>
      <c r="R174" s="21">
        <v>4294.87</v>
      </c>
      <c r="S174" s="19">
        <f t="shared" ref="S174:S180" si="18">AVERAGE(P174:R174)</f>
        <v>3818.66</v>
      </c>
      <c r="T174" s="1016" t="s">
        <v>1244</v>
      </c>
      <c r="U174" s="1017"/>
      <c r="V174" s="1017"/>
      <c r="W174" s="1018"/>
      <c r="X174" s="299"/>
      <c r="Z174"/>
      <c r="AA174"/>
      <c r="AB174"/>
      <c r="AD174"/>
      <c r="AE174"/>
      <c r="AF174"/>
      <c r="AI174"/>
      <c r="AJ174"/>
      <c r="AK174"/>
      <c r="AL174"/>
      <c r="AM174"/>
    </row>
    <row r="175" spans="4:39">
      <c r="D175" s="299"/>
      <c r="F175" s="454"/>
      <c r="M175" s="4"/>
      <c r="N175" s="4"/>
      <c r="O175" s="118" t="s">
        <v>1285</v>
      </c>
      <c r="P175" s="21">
        <v>1645.9</v>
      </c>
      <c r="Q175" s="21">
        <v>1089.56</v>
      </c>
      <c r="R175" s="21">
        <v>1499</v>
      </c>
      <c r="S175" s="19">
        <f t="shared" si="18"/>
        <v>1411.4866666666667</v>
      </c>
      <c r="T175" s="1016" t="s">
        <v>1244</v>
      </c>
      <c r="U175" s="1017"/>
      <c r="V175" s="1017"/>
      <c r="W175" s="1018"/>
      <c r="X175" s="299"/>
      <c r="Z175"/>
      <c r="AA175"/>
      <c r="AB175"/>
      <c r="AD175"/>
      <c r="AE175"/>
      <c r="AF175"/>
      <c r="AI175"/>
      <c r="AJ175"/>
      <c r="AK175"/>
      <c r="AL175"/>
      <c r="AM175"/>
    </row>
    <row r="176" spans="4:39">
      <c r="D176" s="299"/>
      <c r="F176" s="454"/>
      <c r="M176" s="4"/>
      <c r="N176" s="4"/>
      <c r="O176" s="118" t="s">
        <v>440</v>
      </c>
      <c r="P176" s="21">
        <v>2190.36</v>
      </c>
      <c r="Q176" s="21">
        <v>1479.91</v>
      </c>
      <c r="R176" s="21">
        <v>2535.2199999999998</v>
      </c>
      <c r="S176" s="19">
        <f t="shared" si="18"/>
        <v>2068.4966666666664</v>
      </c>
      <c r="T176" s="1016" t="s">
        <v>1244</v>
      </c>
      <c r="U176" s="1017"/>
      <c r="V176" s="1017"/>
      <c r="W176" s="1018"/>
      <c r="X176" s="299"/>
      <c r="Z176"/>
      <c r="AA176"/>
      <c r="AB176"/>
      <c r="AD176"/>
      <c r="AE176"/>
      <c r="AF176"/>
      <c r="AI176"/>
      <c r="AJ176"/>
      <c r="AK176"/>
      <c r="AL176"/>
      <c r="AM176"/>
    </row>
    <row r="177" spans="4:39">
      <c r="D177" s="299"/>
      <c r="F177" s="454"/>
      <c r="M177" s="4"/>
      <c r="N177" s="4"/>
      <c r="O177" s="20" t="s">
        <v>1286</v>
      </c>
      <c r="P177" s="21">
        <v>1309.99</v>
      </c>
      <c r="Q177" s="21">
        <v>1278</v>
      </c>
      <c r="R177" s="21">
        <v>1027.79</v>
      </c>
      <c r="S177" s="19">
        <f t="shared" si="18"/>
        <v>1205.26</v>
      </c>
      <c r="T177" s="1016" t="s">
        <v>1244</v>
      </c>
      <c r="U177" s="1017"/>
      <c r="V177" s="1017"/>
      <c r="W177" s="1018"/>
      <c r="X177" s="299"/>
      <c r="Z177"/>
      <c r="AA177"/>
      <c r="AB177"/>
      <c r="AD177"/>
      <c r="AE177"/>
      <c r="AF177"/>
      <c r="AI177"/>
      <c r="AJ177"/>
      <c r="AK177"/>
      <c r="AL177"/>
      <c r="AM177"/>
    </row>
    <row r="178" spans="4:39">
      <c r="D178" s="299"/>
      <c r="F178" s="454"/>
      <c r="M178" s="4"/>
      <c r="N178" s="4"/>
      <c r="O178" s="20" t="s">
        <v>1287</v>
      </c>
      <c r="P178" s="21">
        <v>1232.72</v>
      </c>
      <c r="Q178" s="21">
        <v>1499.99</v>
      </c>
      <c r="R178" s="21">
        <v>2302.06</v>
      </c>
      <c r="S178" s="19">
        <f t="shared" si="18"/>
        <v>1678.2566666666669</v>
      </c>
      <c r="T178" s="1016" t="s">
        <v>1244</v>
      </c>
      <c r="U178" s="1017"/>
      <c r="V178" s="1017"/>
      <c r="W178" s="1018"/>
      <c r="X178" s="299"/>
      <c r="Z178"/>
      <c r="AA178"/>
      <c r="AB178"/>
      <c r="AD178"/>
      <c r="AE178"/>
      <c r="AF178"/>
      <c r="AI178"/>
      <c r="AJ178"/>
      <c r="AK178"/>
      <c r="AL178"/>
      <c r="AM178"/>
    </row>
    <row r="179" spans="4:39">
      <c r="D179" s="299"/>
      <c r="F179" s="454"/>
      <c r="M179" s="4"/>
      <c r="N179" s="4"/>
      <c r="O179" s="20" t="s">
        <v>1288</v>
      </c>
      <c r="P179" s="21">
        <v>2837.65</v>
      </c>
      <c r="Q179" s="21">
        <v>2566.3000000000002</v>
      </c>
      <c r="R179" s="21">
        <v>2099.9</v>
      </c>
      <c r="S179" s="19">
        <f t="shared" si="18"/>
        <v>2501.2833333333333</v>
      </c>
      <c r="T179" s="1016" t="s">
        <v>1244</v>
      </c>
      <c r="U179" s="1017"/>
      <c r="V179" s="1017"/>
      <c r="W179" s="1018"/>
      <c r="X179" s="299"/>
      <c r="Z179"/>
      <c r="AA179"/>
      <c r="AB179"/>
      <c r="AD179"/>
      <c r="AE179"/>
      <c r="AF179"/>
      <c r="AI179"/>
      <c r="AJ179"/>
      <c r="AK179"/>
      <c r="AL179"/>
      <c r="AM179"/>
    </row>
    <row r="180" spans="4:39">
      <c r="D180" s="299"/>
      <c r="F180" s="454"/>
      <c r="M180" s="4"/>
      <c r="N180" s="4"/>
      <c r="O180" s="118" t="s">
        <v>1289</v>
      </c>
      <c r="P180" s="21">
        <v>2799</v>
      </c>
      <c r="Q180" s="21">
        <v>2799</v>
      </c>
      <c r="R180" s="21">
        <v>2799</v>
      </c>
      <c r="S180" s="19">
        <f t="shared" si="18"/>
        <v>2799</v>
      </c>
      <c r="T180" s="1016" t="s">
        <v>1244</v>
      </c>
      <c r="U180" s="1017"/>
      <c r="V180" s="1017"/>
      <c r="W180" s="1018"/>
      <c r="X180" s="299"/>
      <c r="Z180"/>
      <c r="AA180"/>
      <c r="AB180"/>
      <c r="AD180"/>
      <c r="AE180"/>
      <c r="AF180"/>
      <c r="AI180"/>
      <c r="AJ180"/>
      <c r="AK180"/>
      <c r="AL180"/>
      <c r="AM180"/>
    </row>
    <row r="181" spans="4:39">
      <c r="D181" s="299"/>
      <c r="F181" s="454"/>
      <c r="M181" s="4"/>
      <c r="N181" s="4"/>
      <c r="O181" s="4"/>
      <c r="P181" s="80"/>
      <c r="Q181" s="80"/>
      <c r="R181" s="80"/>
      <c r="S181" s="80"/>
      <c r="T181" s="299"/>
      <c r="U181" s="4"/>
      <c r="V181" s="80"/>
      <c r="W181" s="80"/>
      <c r="X181" s="299"/>
      <c r="Z181"/>
      <c r="AA181"/>
      <c r="AB181"/>
      <c r="AD181"/>
      <c r="AE181"/>
      <c r="AF181"/>
      <c r="AI181"/>
      <c r="AJ181"/>
      <c r="AK181"/>
      <c r="AL181"/>
      <c r="AM181"/>
    </row>
    <row r="182" spans="4:39">
      <c r="D182" s="299"/>
      <c r="F182" s="454"/>
      <c r="M182" s="4"/>
      <c r="N182" s="4"/>
      <c r="O182" s="1093" t="s">
        <v>1290</v>
      </c>
      <c r="P182" s="1094"/>
      <c r="Q182" s="1094"/>
      <c r="R182" s="1094"/>
      <c r="S182" s="1094"/>
      <c r="T182" s="1094"/>
      <c r="U182" s="1094"/>
      <c r="V182" s="1094"/>
      <c r="W182" s="1095"/>
      <c r="X182" s="299"/>
      <c r="Z182"/>
      <c r="AA182"/>
      <c r="AB182"/>
      <c r="AD182"/>
      <c r="AE182"/>
      <c r="AF182"/>
      <c r="AI182"/>
      <c r="AJ182"/>
      <c r="AK182"/>
      <c r="AL182"/>
      <c r="AM182"/>
    </row>
    <row r="183" spans="4:39">
      <c r="D183" s="299"/>
      <c r="F183" s="454"/>
      <c r="M183" s="4"/>
      <c r="N183" s="4"/>
      <c r="O183" s="20" t="s">
        <v>1082</v>
      </c>
      <c r="P183" s="20" t="s">
        <v>683</v>
      </c>
      <c r="Q183" s="20" t="s">
        <v>676</v>
      </c>
      <c r="R183" s="20" t="s">
        <v>677</v>
      </c>
      <c r="S183" s="20" t="s">
        <v>822</v>
      </c>
      <c r="T183" s="20" t="s">
        <v>1235</v>
      </c>
      <c r="U183" s="20" t="s">
        <v>1236</v>
      </c>
      <c r="V183" s="20" t="s">
        <v>1237</v>
      </c>
      <c r="W183" s="20" t="s">
        <v>727</v>
      </c>
      <c r="X183" s="299"/>
      <c r="Z183"/>
      <c r="AA183"/>
      <c r="AB183"/>
      <c r="AD183"/>
      <c r="AE183"/>
      <c r="AF183"/>
      <c r="AI183"/>
      <c r="AJ183"/>
      <c r="AK183"/>
      <c r="AL183"/>
      <c r="AM183"/>
    </row>
    <row r="184" spans="4:39">
      <c r="D184" s="299"/>
      <c r="F184" s="454"/>
      <c r="M184" s="4"/>
      <c r="N184" s="4"/>
      <c r="O184" s="20"/>
      <c r="P184" s="20"/>
      <c r="Q184" s="20"/>
      <c r="R184" s="20"/>
      <c r="S184" s="20"/>
      <c r="T184" s="20"/>
      <c r="U184" s="20"/>
      <c r="V184" s="20"/>
      <c r="W184" s="20"/>
      <c r="X184" s="299"/>
      <c r="Z184"/>
      <c r="AA184"/>
      <c r="AB184"/>
      <c r="AD184"/>
      <c r="AE184"/>
      <c r="AF184"/>
      <c r="AI184"/>
      <c r="AJ184"/>
      <c r="AK184"/>
      <c r="AL184"/>
      <c r="AM184"/>
    </row>
    <row r="185" spans="4:39">
      <c r="D185" s="299"/>
      <c r="F185" s="454"/>
      <c r="M185" s="4"/>
      <c r="N185" s="4"/>
      <c r="O185" s="20" t="s">
        <v>459</v>
      </c>
      <c r="P185" s="21">
        <v>719</v>
      </c>
      <c r="Q185" s="21">
        <v>629</v>
      </c>
      <c r="R185" s="21">
        <v>729.64</v>
      </c>
      <c r="S185" s="19">
        <f>AVERAGE(P185:R185)</f>
        <v>692.54666666666662</v>
      </c>
      <c r="T185" s="1016" t="s">
        <v>1244</v>
      </c>
      <c r="U185" s="1017"/>
      <c r="V185" s="1017"/>
      <c r="W185" s="1018"/>
      <c r="X185" s="299"/>
      <c r="Z185"/>
      <c r="AA185"/>
      <c r="AB185"/>
      <c r="AD185"/>
      <c r="AE185"/>
      <c r="AF185"/>
      <c r="AI185"/>
      <c r="AJ185"/>
      <c r="AK185"/>
      <c r="AL185"/>
      <c r="AM185"/>
    </row>
    <row r="186" spans="4:39">
      <c r="D186" s="299"/>
      <c r="F186" s="454"/>
      <c r="M186" s="4"/>
      <c r="N186" s="4"/>
      <c r="O186" s="20" t="s">
        <v>463</v>
      </c>
      <c r="P186" s="21">
        <v>862.6</v>
      </c>
      <c r="Q186" s="21">
        <v>799</v>
      </c>
      <c r="R186" s="21">
        <v>899.9</v>
      </c>
      <c r="S186" s="19">
        <f>AVERAGE(P186:R186)</f>
        <v>853.83333333333337</v>
      </c>
      <c r="T186" s="1016" t="s">
        <v>1244</v>
      </c>
      <c r="U186" s="1017"/>
      <c r="V186" s="1017"/>
      <c r="W186" s="1018"/>
      <c r="X186" s="299"/>
      <c r="Z186"/>
      <c r="AA186"/>
      <c r="AB186"/>
      <c r="AD186"/>
      <c r="AE186"/>
      <c r="AF186"/>
      <c r="AI186"/>
      <c r="AJ186"/>
      <c r="AK186"/>
      <c r="AL186"/>
      <c r="AM186"/>
    </row>
    <row r="187" spans="4:39">
      <c r="D187" s="299"/>
      <c r="F187" s="454"/>
      <c r="M187" s="4"/>
      <c r="N187" s="4"/>
      <c r="O187" s="20" t="s">
        <v>466</v>
      </c>
      <c r="P187" s="21">
        <v>459.99</v>
      </c>
      <c r="Q187" s="21">
        <v>529</v>
      </c>
      <c r="R187" s="21">
        <v>362.73</v>
      </c>
      <c r="S187" s="19">
        <f>AVERAGE(P187:R187)</f>
        <v>450.57333333333332</v>
      </c>
      <c r="T187" s="1016" t="s">
        <v>1244</v>
      </c>
      <c r="U187" s="1017"/>
      <c r="V187" s="1017"/>
      <c r="W187" s="1018"/>
      <c r="X187" s="299"/>
      <c r="Z187"/>
      <c r="AA187"/>
      <c r="AB187"/>
      <c r="AD187"/>
      <c r="AE187"/>
      <c r="AF187"/>
      <c r="AI187"/>
      <c r="AJ187"/>
      <c r="AK187"/>
      <c r="AL187"/>
      <c r="AM187"/>
    </row>
    <row r="188" spans="4:39">
      <c r="D188" s="299"/>
      <c r="F188" s="454"/>
      <c r="M188" s="4"/>
      <c r="N188" s="4"/>
      <c r="O188" s="20" t="s">
        <v>471</v>
      </c>
      <c r="P188" s="21">
        <v>449.61</v>
      </c>
      <c r="Q188" s="21">
        <v>579.99</v>
      </c>
      <c r="R188" s="21">
        <v>725.95</v>
      </c>
      <c r="S188" s="19">
        <f>AVERAGE(P188:R188)</f>
        <v>585.18333333333328</v>
      </c>
      <c r="T188" s="1016" t="s">
        <v>1244</v>
      </c>
      <c r="U188" s="1017"/>
      <c r="V188" s="1017"/>
      <c r="W188" s="1018"/>
      <c r="X188" s="299"/>
      <c r="Z188"/>
      <c r="AA188"/>
      <c r="AB188"/>
      <c r="AD188"/>
      <c r="AE188"/>
      <c r="AF188"/>
      <c r="AI188"/>
      <c r="AJ188"/>
      <c r="AK188"/>
      <c r="AL188"/>
      <c r="AM188"/>
    </row>
    <row r="189" spans="4:39">
      <c r="D189" s="299"/>
      <c r="F189" s="454"/>
      <c r="M189" s="4"/>
      <c r="N189" s="4"/>
      <c r="O189" s="4"/>
      <c r="P189" s="80"/>
      <c r="Q189" s="80"/>
      <c r="R189" s="80"/>
      <c r="S189" s="80"/>
      <c r="T189" s="299"/>
      <c r="U189" s="4"/>
      <c r="V189" s="80"/>
      <c r="W189" s="80"/>
      <c r="X189" s="299"/>
      <c r="Z189"/>
      <c r="AA189"/>
      <c r="AB189"/>
      <c r="AD189"/>
      <c r="AE189"/>
      <c r="AF189"/>
      <c r="AI189"/>
      <c r="AJ189"/>
      <c r="AK189"/>
      <c r="AL189"/>
      <c r="AM189"/>
    </row>
    <row r="190" spans="4:39">
      <c r="D190" s="299"/>
      <c r="F190" s="454"/>
      <c r="M190" s="4"/>
      <c r="N190" s="4"/>
      <c r="O190" s="1031" t="s">
        <v>1291</v>
      </c>
      <c r="P190" s="1032"/>
      <c r="Q190" s="1032"/>
      <c r="R190" s="1032"/>
      <c r="S190" s="1032"/>
      <c r="T190" s="1032"/>
      <c r="U190" s="1032"/>
      <c r="V190" s="1032"/>
      <c r="W190" s="1033"/>
      <c r="X190" s="299"/>
      <c r="Z190"/>
      <c r="AA190"/>
      <c r="AB190"/>
      <c r="AD190"/>
      <c r="AE190"/>
      <c r="AF190"/>
      <c r="AI190"/>
      <c r="AJ190"/>
      <c r="AK190"/>
      <c r="AL190"/>
      <c r="AM190"/>
    </row>
    <row r="191" spans="4:39">
      <c r="D191" s="299"/>
      <c r="F191" s="454"/>
      <c r="M191" s="4"/>
      <c r="N191" s="4"/>
      <c r="O191" s="20" t="s">
        <v>1082</v>
      </c>
      <c r="P191" s="20" t="s">
        <v>683</v>
      </c>
      <c r="Q191" s="20" t="s">
        <v>676</v>
      </c>
      <c r="R191" s="20" t="s">
        <v>677</v>
      </c>
      <c r="S191" s="20" t="s">
        <v>822</v>
      </c>
      <c r="T191" s="20" t="s">
        <v>1235</v>
      </c>
      <c r="U191" s="20" t="s">
        <v>1236</v>
      </c>
      <c r="V191" s="20" t="s">
        <v>1237</v>
      </c>
      <c r="W191" s="20" t="s">
        <v>727</v>
      </c>
      <c r="X191" s="299"/>
      <c r="Z191"/>
      <c r="AA191"/>
      <c r="AB191"/>
      <c r="AD191"/>
      <c r="AE191"/>
      <c r="AF191"/>
      <c r="AI191"/>
      <c r="AJ191"/>
      <c r="AK191"/>
      <c r="AL191"/>
      <c r="AM191"/>
    </row>
    <row r="192" spans="4:39">
      <c r="D192" s="299"/>
      <c r="F192" s="454"/>
      <c r="M192" s="4"/>
      <c r="N192" s="4"/>
      <c r="O192" s="17"/>
      <c r="P192" s="118"/>
      <c r="Q192" s="17"/>
      <c r="R192" s="20"/>
      <c r="S192" s="20"/>
      <c r="T192" s="20"/>
      <c r="U192" s="17"/>
      <c r="V192" s="20"/>
      <c r="W192" s="20"/>
      <c r="X192" s="299"/>
      <c r="Z192"/>
      <c r="AA192"/>
      <c r="AB192"/>
      <c r="AD192"/>
      <c r="AE192"/>
      <c r="AF192"/>
      <c r="AI192"/>
      <c r="AJ192"/>
      <c r="AK192"/>
      <c r="AL192"/>
      <c r="AM192"/>
    </row>
    <row r="193" spans="4:39">
      <c r="D193" s="299"/>
      <c r="F193" s="454"/>
      <c r="M193" s="4"/>
      <c r="N193" s="4"/>
      <c r="O193" s="20" t="s">
        <v>477</v>
      </c>
      <c r="P193" s="21">
        <v>389</v>
      </c>
      <c r="Q193" s="21">
        <v>449</v>
      </c>
      <c r="R193" s="21">
        <v>484.92</v>
      </c>
      <c r="S193" s="19">
        <f>AVERAGE(P193:Q193)</f>
        <v>419</v>
      </c>
      <c r="T193" s="1016" t="s">
        <v>1244</v>
      </c>
      <c r="U193" s="1017"/>
      <c r="V193" s="1017"/>
      <c r="W193" s="1018"/>
      <c r="X193" s="299"/>
      <c r="Z193"/>
      <c r="AA193"/>
      <c r="AB193"/>
      <c r="AD193"/>
      <c r="AE193"/>
      <c r="AF193"/>
      <c r="AI193"/>
      <c r="AJ193"/>
      <c r="AK193"/>
      <c r="AL193"/>
      <c r="AM193"/>
    </row>
    <row r="194" spans="4:39">
      <c r="D194" s="299"/>
      <c r="F194" s="454"/>
      <c r="M194" s="4"/>
      <c r="N194" s="4"/>
      <c r="O194" s="20" t="s">
        <v>480</v>
      </c>
      <c r="P194" s="21">
        <v>529</v>
      </c>
      <c r="Q194" s="21">
        <v>409</v>
      </c>
      <c r="R194" s="21">
        <v>636.12</v>
      </c>
      <c r="S194" s="19">
        <f>AVERAGE(P194:Q194)</f>
        <v>469</v>
      </c>
      <c r="T194" s="1016" t="s">
        <v>1244</v>
      </c>
      <c r="U194" s="1017"/>
      <c r="V194" s="1017"/>
      <c r="W194" s="1018"/>
      <c r="X194" s="299"/>
      <c r="Z194"/>
      <c r="AA194"/>
      <c r="AB194"/>
      <c r="AD194"/>
      <c r="AE194"/>
      <c r="AF194"/>
      <c r="AI194"/>
      <c r="AJ194"/>
      <c r="AK194"/>
      <c r="AL194"/>
      <c r="AM194"/>
    </row>
    <row r="195" spans="4:39">
      <c r="D195" s="299"/>
      <c r="F195" s="454"/>
      <c r="M195" s="4"/>
      <c r="N195" s="4"/>
      <c r="O195" s="20" t="s">
        <v>483</v>
      </c>
      <c r="P195" s="21">
        <v>549</v>
      </c>
      <c r="Q195" s="21">
        <v>592.91999999999996</v>
      </c>
      <c r="R195" s="21">
        <v>592.91999999999996</v>
      </c>
      <c r="S195" s="19">
        <f>AVERAGE(P195:Q195)</f>
        <v>570.96</v>
      </c>
      <c r="T195" s="1016" t="s">
        <v>1244</v>
      </c>
      <c r="U195" s="1017"/>
      <c r="V195" s="1017"/>
      <c r="W195" s="1018"/>
      <c r="X195" s="299"/>
      <c r="Z195"/>
      <c r="AA195"/>
      <c r="AB195"/>
      <c r="AD195"/>
      <c r="AE195"/>
      <c r="AF195"/>
      <c r="AI195"/>
      <c r="AJ195"/>
      <c r="AK195"/>
      <c r="AL195"/>
      <c r="AM195"/>
    </row>
    <row r="196" spans="4:39">
      <c r="D196" s="299"/>
      <c r="F196" s="454"/>
      <c r="M196" s="4"/>
      <c r="N196" s="4"/>
      <c r="O196" s="20" t="s">
        <v>486</v>
      </c>
      <c r="P196" s="21">
        <v>349</v>
      </c>
      <c r="Q196" s="21">
        <v>390.54</v>
      </c>
      <c r="R196" s="21">
        <v>314.10000000000002</v>
      </c>
      <c r="S196" s="19">
        <f>AVERAGE(P196:R196)</f>
        <v>351.21333333333331</v>
      </c>
      <c r="T196" s="1016" t="s">
        <v>1244</v>
      </c>
      <c r="U196" s="1017"/>
      <c r="V196" s="1017"/>
      <c r="W196" s="1018"/>
      <c r="X196" s="299"/>
      <c r="Z196"/>
      <c r="AA196"/>
      <c r="AB196"/>
      <c r="AD196"/>
      <c r="AE196"/>
      <c r="AF196"/>
      <c r="AI196"/>
      <c r="AJ196"/>
      <c r="AK196"/>
      <c r="AL196"/>
      <c r="AM196"/>
    </row>
    <row r="197" spans="4:39">
      <c r="D197" s="299"/>
      <c r="F197" s="454"/>
      <c r="M197" s="4"/>
      <c r="N197" s="4"/>
      <c r="O197" s="20" t="s">
        <v>489</v>
      </c>
      <c r="P197" s="21">
        <v>429</v>
      </c>
      <c r="Q197" s="21">
        <v>470.54</v>
      </c>
      <c r="R197" s="21">
        <v>386.1</v>
      </c>
      <c r="S197" s="19">
        <f>AVERAGE(P197:R197)</f>
        <v>428.54666666666662</v>
      </c>
      <c r="T197" s="1016" t="s">
        <v>1244</v>
      </c>
      <c r="U197" s="1017"/>
      <c r="V197" s="1017"/>
      <c r="W197" s="1018"/>
      <c r="X197" s="299"/>
      <c r="Z197"/>
      <c r="AA197"/>
      <c r="AB197"/>
      <c r="AD197"/>
      <c r="AE197"/>
      <c r="AF197"/>
      <c r="AI197"/>
      <c r="AJ197"/>
      <c r="AK197"/>
      <c r="AL197"/>
      <c r="AM197"/>
    </row>
    <row r="198" spans="4:39">
      <c r="D198" s="299"/>
      <c r="F198" s="454"/>
      <c r="M198" s="4"/>
      <c r="N198" s="4"/>
      <c r="O198" s="4"/>
      <c r="P198" s="80"/>
      <c r="Q198" s="80"/>
      <c r="R198" s="80"/>
      <c r="S198" s="80"/>
      <c r="T198" s="4"/>
      <c r="U198" s="4"/>
      <c r="V198" s="4"/>
      <c r="W198" s="4"/>
      <c r="X198" s="299"/>
      <c r="Z198"/>
      <c r="AA198"/>
      <c r="AB198"/>
      <c r="AD198"/>
      <c r="AE198"/>
      <c r="AF198"/>
      <c r="AI198"/>
      <c r="AJ198"/>
      <c r="AK198"/>
      <c r="AL198"/>
      <c r="AM198"/>
    </row>
    <row r="199" spans="4:39">
      <c r="D199" s="299"/>
      <c r="F199" s="454"/>
      <c r="M199" s="4"/>
      <c r="N199" s="4"/>
      <c r="O199" s="1096" t="s">
        <v>1292</v>
      </c>
      <c r="P199" s="1097"/>
      <c r="Q199" s="1097"/>
      <c r="R199" s="1097"/>
      <c r="S199" s="1097"/>
      <c r="T199" s="1097"/>
      <c r="U199" s="1097"/>
      <c r="V199" s="1097"/>
      <c r="W199" s="1098"/>
      <c r="X199" s="299"/>
      <c r="Z199"/>
      <c r="AA199"/>
      <c r="AB199"/>
      <c r="AD199"/>
      <c r="AE199"/>
      <c r="AF199"/>
      <c r="AI199"/>
      <c r="AJ199"/>
      <c r="AK199"/>
      <c r="AL199"/>
      <c r="AM199"/>
    </row>
    <row r="200" spans="4:39">
      <c r="D200" s="299"/>
      <c r="F200" s="454"/>
      <c r="M200" s="4"/>
      <c r="N200" s="4"/>
      <c r="O200" s="20" t="s">
        <v>1082</v>
      </c>
      <c r="P200" s="20" t="s">
        <v>683</v>
      </c>
      <c r="Q200" s="20" t="s">
        <v>676</v>
      </c>
      <c r="R200" s="20" t="s">
        <v>677</v>
      </c>
      <c r="S200" s="20" t="s">
        <v>822</v>
      </c>
      <c r="T200" s="20" t="s">
        <v>1235</v>
      </c>
      <c r="U200" s="20" t="s">
        <v>1236</v>
      </c>
      <c r="V200" s="20" t="s">
        <v>1237</v>
      </c>
      <c r="W200" s="20" t="s">
        <v>727</v>
      </c>
      <c r="X200" s="299"/>
      <c r="Z200"/>
      <c r="AA200"/>
      <c r="AB200"/>
      <c r="AD200"/>
      <c r="AE200"/>
      <c r="AF200"/>
      <c r="AI200"/>
      <c r="AJ200"/>
      <c r="AK200"/>
      <c r="AL200"/>
      <c r="AM200"/>
    </row>
    <row r="201" spans="4:39">
      <c r="D201" s="299"/>
      <c r="F201" s="454"/>
      <c r="M201" s="4"/>
      <c r="N201" s="4"/>
      <c r="O201" s="20"/>
      <c r="P201" s="20"/>
      <c r="Q201" s="20"/>
      <c r="R201" s="20"/>
      <c r="S201" s="20"/>
      <c r="T201" s="20"/>
      <c r="U201" s="20"/>
      <c r="V201" s="20"/>
      <c r="W201" s="20"/>
      <c r="X201" s="299"/>
      <c r="Z201"/>
      <c r="AA201"/>
      <c r="AB201"/>
      <c r="AD201"/>
      <c r="AE201"/>
      <c r="AF201"/>
      <c r="AI201"/>
      <c r="AJ201"/>
      <c r="AK201"/>
      <c r="AL201"/>
      <c r="AM201"/>
    </row>
    <row r="202" spans="4:39">
      <c r="D202" s="299"/>
      <c r="F202" s="454"/>
      <c r="M202" s="4"/>
      <c r="N202" s="4"/>
      <c r="O202" s="20" t="s">
        <v>496</v>
      </c>
      <c r="P202" s="21">
        <v>550</v>
      </c>
      <c r="Q202" s="21">
        <v>550</v>
      </c>
      <c r="R202" s="21">
        <v>621</v>
      </c>
      <c r="S202" s="19">
        <f>AVERAGE(P202:R202)</f>
        <v>573.66666666666663</v>
      </c>
      <c r="T202" s="1016" t="s">
        <v>1244</v>
      </c>
      <c r="U202" s="1017"/>
      <c r="V202" s="1017"/>
      <c r="W202" s="1018"/>
      <c r="X202" s="299"/>
      <c r="Z202"/>
      <c r="AA202"/>
      <c r="AB202"/>
      <c r="AD202"/>
      <c r="AE202"/>
      <c r="AF202"/>
      <c r="AI202"/>
      <c r="AJ202"/>
      <c r="AK202"/>
      <c r="AL202"/>
      <c r="AM202"/>
    </row>
    <row r="203" spans="4:39">
      <c r="D203" s="299"/>
      <c r="F203" s="454"/>
      <c r="M203" s="4"/>
      <c r="N203" s="4"/>
      <c r="O203" s="80"/>
      <c r="P203" s="80"/>
      <c r="Q203" s="4"/>
      <c r="R203" s="299"/>
      <c r="S203" s="4"/>
      <c r="T203" s="4"/>
      <c r="U203" s="4"/>
      <c r="V203" s="4"/>
      <c r="W203" s="4"/>
      <c r="X203" s="299"/>
      <c r="Z203"/>
      <c r="AA203"/>
      <c r="AB203"/>
      <c r="AD203"/>
      <c r="AE203"/>
      <c r="AF203"/>
      <c r="AI203"/>
      <c r="AJ203"/>
      <c r="AK203"/>
      <c r="AL203"/>
      <c r="AM203"/>
    </row>
    <row r="204" spans="4:39">
      <c r="D204" s="299"/>
      <c r="F204" s="454"/>
      <c r="M204" s="4"/>
      <c r="N204" s="4"/>
      <c r="O204" s="1070" t="s">
        <v>1293</v>
      </c>
      <c r="P204" s="1071"/>
      <c r="Q204" s="1071"/>
      <c r="R204" s="1071"/>
      <c r="S204" s="1071"/>
      <c r="T204" s="1071"/>
      <c r="U204" s="1071"/>
      <c r="V204" s="1071"/>
      <c r="W204" s="1072"/>
      <c r="X204" s="299"/>
      <c r="Z204"/>
      <c r="AA204"/>
      <c r="AB204"/>
      <c r="AD204"/>
      <c r="AE204"/>
      <c r="AF204"/>
      <c r="AI204"/>
      <c r="AJ204"/>
      <c r="AK204"/>
      <c r="AL204"/>
      <c r="AM204"/>
    </row>
    <row r="205" spans="4:39">
      <c r="D205" s="299"/>
      <c r="F205" s="454"/>
      <c r="M205" s="4"/>
      <c r="N205" s="4"/>
      <c r="O205" s="20" t="s">
        <v>1082</v>
      </c>
      <c r="P205" s="20" t="s">
        <v>683</v>
      </c>
      <c r="Q205" s="20" t="s">
        <v>676</v>
      </c>
      <c r="R205" s="20" t="s">
        <v>677</v>
      </c>
      <c r="S205" s="20" t="s">
        <v>822</v>
      </c>
      <c r="T205" s="20" t="s">
        <v>1235</v>
      </c>
      <c r="U205" s="20" t="s">
        <v>1236</v>
      </c>
      <c r="V205" s="20" t="s">
        <v>1237</v>
      </c>
      <c r="W205" s="20" t="s">
        <v>727</v>
      </c>
      <c r="X205" s="299"/>
      <c r="Z205"/>
      <c r="AA205"/>
      <c r="AB205"/>
      <c r="AD205"/>
      <c r="AE205"/>
      <c r="AF205"/>
      <c r="AI205"/>
      <c r="AJ205"/>
      <c r="AK205"/>
      <c r="AL205"/>
      <c r="AM205"/>
    </row>
    <row r="206" spans="4:39">
      <c r="D206" s="299"/>
      <c r="F206" s="454"/>
      <c r="M206" s="4"/>
      <c r="N206" s="4"/>
      <c r="O206" s="20"/>
      <c r="P206" s="20"/>
      <c r="Q206" s="20"/>
      <c r="R206" s="20"/>
      <c r="S206" s="20"/>
      <c r="T206" s="20"/>
      <c r="U206" s="20"/>
      <c r="V206" s="20"/>
      <c r="W206" s="20"/>
      <c r="X206" s="299"/>
      <c r="Z206"/>
      <c r="AA206"/>
      <c r="AB206"/>
      <c r="AD206"/>
      <c r="AE206"/>
      <c r="AF206"/>
      <c r="AI206"/>
      <c r="AJ206"/>
      <c r="AK206"/>
      <c r="AL206"/>
      <c r="AM206"/>
    </row>
    <row r="207" spans="4:39">
      <c r="D207" s="299"/>
      <c r="F207" s="454"/>
      <c r="M207" s="4"/>
      <c r="N207" s="4"/>
      <c r="O207" s="20" t="s">
        <v>503</v>
      </c>
      <c r="P207" s="21">
        <v>860.9</v>
      </c>
      <c r="Q207" s="21">
        <v>1031</v>
      </c>
      <c r="R207" s="21">
        <v>1018.21</v>
      </c>
      <c r="S207" s="19">
        <f>AVERAGE(P207:R207)</f>
        <v>970.03666666666675</v>
      </c>
      <c r="T207" s="1016" t="s">
        <v>1244</v>
      </c>
      <c r="U207" s="1017"/>
      <c r="V207" s="1017"/>
      <c r="W207" s="1018"/>
      <c r="X207" s="299"/>
      <c r="Z207"/>
      <c r="AA207"/>
      <c r="AB207"/>
      <c r="AD207"/>
      <c r="AE207"/>
      <c r="AF207"/>
      <c r="AI207"/>
      <c r="AJ207"/>
      <c r="AK207"/>
      <c r="AL207"/>
      <c r="AM207"/>
    </row>
    <row r="208" spans="4:39">
      <c r="D208" s="299"/>
      <c r="F208" s="454"/>
      <c r="M208" s="4"/>
      <c r="N208" s="4"/>
      <c r="O208" s="20" t="s">
        <v>506</v>
      </c>
      <c r="P208" s="21">
        <v>1050</v>
      </c>
      <c r="Q208" s="21">
        <v>1189</v>
      </c>
      <c r="R208" s="21">
        <v>1089.49</v>
      </c>
      <c r="S208" s="19">
        <f>AVERAGE(P208:R208)</f>
        <v>1109.4966666666667</v>
      </c>
      <c r="T208" s="1016" t="s">
        <v>1244</v>
      </c>
      <c r="U208" s="1017"/>
      <c r="V208" s="1017"/>
      <c r="W208" s="1018"/>
      <c r="X208" s="299"/>
      <c r="Z208"/>
      <c r="AA208"/>
      <c r="AB208"/>
      <c r="AD208"/>
      <c r="AE208"/>
      <c r="AF208"/>
      <c r="AI208"/>
      <c r="AJ208"/>
      <c r="AK208"/>
      <c r="AL208"/>
      <c r="AM208"/>
    </row>
    <row r="209" spans="4:39">
      <c r="D209" s="299"/>
      <c r="F209" s="454"/>
      <c r="M209" s="4"/>
      <c r="N209" s="4"/>
      <c r="O209" s="118" t="s">
        <v>509</v>
      </c>
      <c r="P209" s="21">
        <v>1041.9000000000001</v>
      </c>
      <c r="Q209" s="21">
        <v>1021.06</v>
      </c>
      <c r="R209" s="21">
        <v>1171.28</v>
      </c>
      <c r="S209" s="19">
        <f>AVERAGE(P209:R209)</f>
        <v>1078.08</v>
      </c>
      <c r="T209" s="1016" t="s">
        <v>1244</v>
      </c>
      <c r="U209" s="1017"/>
      <c r="V209" s="1017"/>
      <c r="W209" s="1018"/>
      <c r="X209" s="299"/>
      <c r="Z209"/>
      <c r="AA209"/>
      <c r="AB209"/>
      <c r="AD209"/>
      <c r="AE209"/>
      <c r="AF209"/>
      <c r="AI209"/>
      <c r="AJ209"/>
      <c r="AK209"/>
      <c r="AL209"/>
      <c r="AM209"/>
    </row>
    <row r="210" spans="4:39">
      <c r="D210" s="299"/>
      <c r="F210" s="454"/>
      <c r="M210" s="4"/>
      <c r="N210" s="4"/>
      <c r="O210" s="20" t="s">
        <v>512</v>
      </c>
      <c r="P210" s="21">
        <v>1686.9</v>
      </c>
      <c r="Q210" s="21">
        <v>1653.16</v>
      </c>
      <c r="R210" s="21">
        <v>1996.5</v>
      </c>
      <c r="S210" s="19">
        <f>AVERAGE(P210:R210)</f>
        <v>1778.8533333333335</v>
      </c>
      <c r="T210" s="1016" t="s">
        <v>1244</v>
      </c>
      <c r="U210" s="1017"/>
      <c r="V210" s="1017"/>
      <c r="W210" s="1018"/>
      <c r="X210" s="299"/>
      <c r="Z210"/>
      <c r="AA210"/>
      <c r="AB210"/>
      <c r="AD210"/>
      <c r="AE210"/>
      <c r="AF210"/>
      <c r="AI210"/>
      <c r="AJ210"/>
      <c r="AK210"/>
      <c r="AL210"/>
      <c r="AM210"/>
    </row>
    <row r="211" spans="4:39">
      <c r="D211" s="299"/>
      <c r="F211" s="454"/>
      <c r="M211" s="4"/>
      <c r="N211" s="4"/>
      <c r="O211" s="80"/>
      <c r="P211" s="80"/>
      <c r="Q211" s="4"/>
      <c r="R211" s="299"/>
      <c r="S211" s="4"/>
      <c r="T211" s="4"/>
      <c r="U211" s="4"/>
      <c r="V211" s="4"/>
      <c r="W211" s="4"/>
      <c r="X211" s="299"/>
      <c r="Z211"/>
      <c r="AA211"/>
      <c r="AB211"/>
      <c r="AD211"/>
      <c r="AE211"/>
      <c r="AF211"/>
      <c r="AI211"/>
      <c r="AJ211"/>
      <c r="AK211"/>
      <c r="AL211"/>
      <c r="AM211"/>
    </row>
    <row r="212" spans="4:39">
      <c r="D212" s="299"/>
      <c r="F212" s="454"/>
      <c r="M212" s="4"/>
      <c r="N212" s="4"/>
      <c r="O212" s="1090" t="s">
        <v>1294</v>
      </c>
      <c r="P212" s="1091"/>
      <c r="Q212" s="1091"/>
      <c r="R212" s="1091"/>
      <c r="S212" s="1091"/>
      <c r="T212" s="1091"/>
      <c r="U212" s="1091"/>
      <c r="V212" s="1091"/>
      <c r="W212" s="1092"/>
      <c r="X212" s="299"/>
      <c r="Z212"/>
      <c r="AA212"/>
      <c r="AB212"/>
      <c r="AD212"/>
      <c r="AE212"/>
      <c r="AF212"/>
      <c r="AI212"/>
      <c r="AJ212"/>
      <c r="AK212"/>
      <c r="AL212"/>
      <c r="AM212"/>
    </row>
    <row r="213" spans="4:39">
      <c r="D213" s="299"/>
      <c r="F213" s="454"/>
      <c r="M213" s="4"/>
      <c r="N213" s="4"/>
      <c r="O213" s="20" t="s">
        <v>1082</v>
      </c>
      <c r="P213" s="20" t="s">
        <v>683</v>
      </c>
      <c r="Q213" s="20" t="s">
        <v>676</v>
      </c>
      <c r="R213" s="20" t="s">
        <v>677</v>
      </c>
      <c r="S213" s="20" t="s">
        <v>822</v>
      </c>
      <c r="T213" s="20" t="s">
        <v>1235</v>
      </c>
      <c r="U213" s="20" t="s">
        <v>1236</v>
      </c>
      <c r="V213" s="20" t="s">
        <v>1237</v>
      </c>
      <c r="W213" s="20" t="s">
        <v>727</v>
      </c>
      <c r="X213" s="299"/>
      <c r="Z213"/>
      <c r="AA213"/>
      <c r="AB213"/>
      <c r="AD213"/>
      <c r="AE213"/>
      <c r="AF213"/>
      <c r="AI213"/>
      <c r="AJ213"/>
      <c r="AK213"/>
      <c r="AL213"/>
      <c r="AM213"/>
    </row>
    <row r="214" spans="4:39">
      <c r="D214" s="299"/>
      <c r="F214" s="454"/>
      <c r="M214" s="4"/>
      <c r="N214" s="4"/>
      <c r="O214" s="20"/>
      <c r="P214" s="20"/>
      <c r="Q214" s="20"/>
      <c r="R214" s="20"/>
      <c r="S214" s="20"/>
      <c r="T214" s="20"/>
      <c r="U214" s="20"/>
      <c r="V214" s="20"/>
      <c r="W214" s="20"/>
      <c r="X214" s="299"/>
      <c r="Z214"/>
      <c r="AA214"/>
      <c r="AB214"/>
      <c r="AD214"/>
      <c r="AE214"/>
      <c r="AF214"/>
      <c r="AI214"/>
      <c r="AJ214"/>
      <c r="AK214"/>
      <c r="AL214"/>
      <c r="AM214"/>
    </row>
    <row r="215" spans="4:39">
      <c r="D215" s="299"/>
      <c r="F215" s="454"/>
      <c r="M215" s="4"/>
      <c r="N215" s="4"/>
      <c r="O215" s="20" t="s">
        <v>1295</v>
      </c>
      <c r="P215" s="21">
        <v>905.9</v>
      </c>
      <c r="Q215" s="21">
        <v>648.05999999999995</v>
      </c>
      <c r="R215" s="21">
        <v>980</v>
      </c>
      <c r="S215" s="19">
        <f>AVERAGE(P215:R215)</f>
        <v>844.65333333333331</v>
      </c>
      <c r="T215" s="1016" t="s">
        <v>1244</v>
      </c>
      <c r="U215" s="1017"/>
      <c r="V215" s="1017"/>
      <c r="W215" s="1018"/>
      <c r="X215" s="299"/>
      <c r="Z215"/>
      <c r="AA215"/>
      <c r="AB215"/>
      <c r="AD215"/>
      <c r="AE215"/>
      <c r="AF215"/>
      <c r="AI215"/>
      <c r="AJ215"/>
      <c r="AK215"/>
      <c r="AL215"/>
      <c r="AM215"/>
    </row>
    <row r="216" spans="4:39">
      <c r="D216" s="299"/>
      <c r="F216" s="454"/>
      <c r="M216" s="4"/>
      <c r="N216" s="4"/>
      <c r="O216" s="20" t="s">
        <v>1296</v>
      </c>
      <c r="P216" s="21">
        <v>699</v>
      </c>
      <c r="Q216" s="21">
        <v>671.8</v>
      </c>
      <c r="R216" s="21">
        <v>999</v>
      </c>
      <c r="S216" s="19">
        <f>AVERAGE(P216:R216)</f>
        <v>789.93333333333339</v>
      </c>
      <c r="T216" s="1016" t="s">
        <v>1244</v>
      </c>
      <c r="U216" s="1017"/>
      <c r="V216" s="1017"/>
      <c r="W216" s="1018"/>
      <c r="X216" s="299"/>
      <c r="Z216"/>
      <c r="AA216"/>
      <c r="AB216"/>
      <c r="AD216"/>
      <c r="AE216"/>
      <c r="AF216"/>
      <c r="AI216"/>
      <c r="AJ216"/>
      <c r="AK216"/>
      <c r="AL216"/>
      <c r="AM216"/>
    </row>
    <row r="217" spans="4:39">
      <c r="D217" s="299"/>
      <c r="F217" s="454"/>
      <c r="M217" s="4"/>
      <c r="N217" s="4"/>
      <c r="O217" s="20" t="s">
        <v>1297</v>
      </c>
      <c r="P217" s="21">
        <v>1499.9</v>
      </c>
      <c r="Q217" s="21">
        <v>1181.54</v>
      </c>
      <c r="R217" s="21">
        <v>1181.54</v>
      </c>
      <c r="S217" s="19">
        <f>AVERAGE(P217:R217)</f>
        <v>1287.6600000000001</v>
      </c>
      <c r="T217" s="1016" t="s">
        <v>1244</v>
      </c>
      <c r="U217" s="1017"/>
      <c r="V217" s="1017"/>
      <c r="W217" s="1018"/>
      <c r="X217" s="306"/>
      <c r="Z217"/>
      <c r="AA217"/>
      <c r="AB217"/>
      <c r="AD217"/>
      <c r="AE217"/>
      <c r="AF217"/>
      <c r="AI217"/>
      <c r="AJ217"/>
      <c r="AK217"/>
      <c r="AL217"/>
      <c r="AM217"/>
    </row>
    <row r="218" spans="4:39">
      <c r="D218" s="299"/>
      <c r="F218" s="454"/>
      <c r="M218" s="4"/>
      <c r="N218" s="4"/>
      <c r="O218" s="20" t="s">
        <v>1298</v>
      </c>
      <c r="P218" s="21">
        <v>799.9</v>
      </c>
      <c r="Q218" s="21">
        <v>845.6</v>
      </c>
      <c r="R218" s="21">
        <v>649</v>
      </c>
      <c r="S218" s="19">
        <f>AVERAGE(P218:R218)</f>
        <v>764.83333333333337</v>
      </c>
      <c r="T218" s="1016" t="s">
        <v>1244</v>
      </c>
      <c r="U218" s="1017"/>
      <c r="V218" s="1017"/>
      <c r="W218" s="1018"/>
      <c r="X218" s="299"/>
      <c r="Z218"/>
      <c r="AA218"/>
      <c r="AB218"/>
      <c r="AD218"/>
      <c r="AE218"/>
      <c r="AF218"/>
      <c r="AI218"/>
      <c r="AJ218"/>
      <c r="AK218"/>
      <c r="AL218"/>
      <c r="AM218"/>
    </row>
    <row r="219" spans="4:39">
      <c r="D219" s="299"/>
      <c r="F219" s="454"/>
      <c r="M219" s="4"/>
      <c r="N219" s="4"/>
      <c r="O219" s="20" t="s">
        <v>1299</v>
      </c>
      <c r="P219" s="21">
        <v>649</v>
      </c>
      <c r="Q219" s="21">
        <v>649</v>
      </c>
      <c r="R219" s="21">
        <v>649</v>
      </c>
      <c r="S219" s="19">
        <f>AVERAGE(P219:R219)</f>
        <v>649</v>
      </c>
      <c r="T219" s="1016" t="s">
        <v>1244</v>
      </c>
      <c r="U219" s="1017"/>
      <c r="V219" s="1017"/>
      <c r="W219" s="1018"/>
      <c r="X219" s="306"/>
      <c r="Z219"/>
      <c r="AA219"/>
      <c r="AB219"/>
      <c r="AD219"/>
      <c r="AE219"/>
      <c r="AF219"/>
      <c r="AI219"/>
      <c r="AJ219"/>
      <c r="AK219"/>
      <c r="AL219"/>
      <c r="AM219"/>
    </row>
    <row r="220" spans="4:39">
      <c r="D220" s="299"/>
      <c r="F220" s="454"/>
      <c r="M220" s="4"/>
      <c r="N220" s="4"/>
      <c r="O220" s="4"/>
      <c r="P220" s="80"/>
      <c r="Q220" s="80"/>
      <c r="R220" s="80"/>
      <c r="S220" s="80"/>
      <c r="T220" s="299"/>
      <c r="U220" s="4"/>
      <c r="V220" s="80"/>
      <c r="W220" s="80"/>
      <c r="X220" s="299"/>
      <c r="Z220"/>
      <c r="AA220"/>
      <c r="AB220"/>
      <c r="AD220"/>
      <c r="AE220"/>
      <c r="AF220"/>
      <c r="AI220"/>
      <c r="AJ220"/>
      <c r="AK220"/>
      <c r="AL220"/>
      <c r="AM220"/>
    </row>
    <row r="221" spans="4:39">
      <c r="D221" s="299"/>
      <c r="F221" s="454"/>
      <c r="M221" s="4"/>
      <c r="N221" s="4"/>
      <c r="O221" s="1099" t="s">
        <v>1300</v>
      </c>
      <c r="P221" s="1100"/>
      <c r="Q221" s="1100"/>
      <c r="R221" s="1100"/>
      <c r="S221" s="1100"/>
      <c r="T221" s="1100"/>
      <c r="U221" s="1100"/>
      <c r="V221" s="1100"/>
      <c r="W221" s="1101"/>
      <c r="X221" s="306"/>
      <c r="Z221"/>
      <c r="AA221"/>
      <c r="AB221"/>
      <c r="AD221"/>
      <c r="AE221"/>
      <c r="AF221"/>
      <c r="AI221"/>
      <c r="AJ221"/>
      <c r="AK221"/>
      <c r="AL221"/>
      <c r="AM221"/>
    </row>
    <row r="222" spans="4:39">
      <c r="D222" s="299"/>
      <c r="F222" s="454"/>
      <c r="M222" s="4"/>
      <c r="N222" s="4"/>
      <c r="O222" s="20" t="s">
        <v>1082</v>
      </c>
      <c r="P222" s="20" t="s">
        <v>683</v>
      </c>
      <c r="Q222" s="20" t="s">
        <v>676</v>
      </c>
      <c r="R222" s="20" t="s">
        <v>677</v>
      </c>
      <c r="S222" s="20" t="s">
        <v>822</v>
      </c>
      <c r="T222" s="20" t="s">
        <v>1235</v>
      </c>
      <c r="U222" s="20" t="s">
        <v>1236</v>
      </c>
      <c r="V222" s="20" t="s">
        <v>1237</v>
      </c>
      <c r="W222" s="20" t="s">
        <v>727</v>
      </c>
      <c r="X222" s="299"/>
      <c r="Z222"/>
      <c r="AA222"/>
      <c r="AB222"/>
      <c r="AD222"/>
      <c r="AE222"/>
      <c r="AF222"/>
      <c r="AI222"/>
      <c r="AJ222"/>
      <c r="AK222"/>
      <c r="AL222"/>
      <c r="AM222"/>
    </row>
    <row r="223" spans="4:39">
      <c r="D223" s="299"/>
      <c r="F223" s="454"/>
      <c r="M223" s="4"/>
      <c r="N223" s="4"/>
      <c r="O223" s="20"/>
      <c r="P223" s="20"/>
      <c r="Q223" s="20"/>
      <c r="R223" s="20"/>
      <c r="S223" s="20"/>
      <c r="T223" s="20"/>
      <c r="U223" s="20"/>
      <c r="V223" s="20"/>
      <c r="W223" s="20"/>
      <c r="X223" s="306"/>
      <c r="Z223"/>
      <c r="AA223"/>
      <c r="AB223"/>
      <c r="AD223"/>
      <c r="AE223"/>
      <c r="AF223"/>
      <c r="AI223"/>
      <c r="AJ223"/>
      <c r="AK223"/>
      <c r="AL223"/>
      <c r="AM223"/>
    </row>
    <row r="224" spans="4:39">
      <c r="D224" s="299"/>
      <c r="F224" s="454"/>
      <c r="M224" s="4"/>
      <c r="N224" s="4"/>
      <c r="O224" s="20" t="s">
        <v>1301</v>
      </c>
      <c r="P224" s="21">
        <v>479</v>
      </c>
      <c r="Q224" s="21">
        <v>519.9</v>
      </c>
      <c r="R224" s="21">
        <v>383.99</v>
      </c>
      <c r="S224" s="19">
        <f>AVERAGE(P224:R224)</f>
        <v>460.96333333333331</v>
      </c>
      <c r="T224" s="1016" t="s">
        <v>1244</v>
      </c>
      <c r="U224" s="1017"/>
      <c r="V224" s="1017"/>
      <c r="W224" s="1018"/>
      <c r="X224" s="299"/>
      <c r="Z224"/>
      <c r="AA224"/>
      <c r="AB224"/>
      <c r="AD224"/>
      <c r="AE224"/>
      <c r="AF224"/>
      <c r="AI224"/>
      <c r="AJ224"/>
      <c r="AK224"/>
      <c r="AL224"/>
      <c r="AM224"/>
    </row>
    <row r="225" spans="4:39">
      <c r="D225" s="299"/>
      <c r="F225" s="454"/>
      <c r="M225" s="4"/>
      <c r="N225" s="4"/>
      <c r="O225" s="312"/>
      <c r="P225" s="80"/>
      <c r="Q225" s="4"/>
      <c r="R225" s="299"/>
      <c r="S225" s="4"/>
      <c r="T225" s="4"/>
      <c r="U225" s="4"/>
      <c r="V225" s="4"/>
      <c r="W225" s="4"/>
      <c r="X225" s="306"/>
      <c r="Z225"/>
      <c r="AA225"/>
      <c r="AB225"/>
      <c r="AD225"/>
      <c r="AE225"/>
      <c r="AF225"/>
      <c r="AI225"/>
      <c r="AJ225"/>
      <c r="AK225"/>
      <c r="AL225"/>
      <c r="AM225"/>
    </row>
    <row r="226" spans="4:39">
      <c r="D226" s="299"/>
      <c r="F226" s="454"/>
      <c r="M226" s="4"/>
      <c r="N226" s="4"/>
      <c r="O226" s="1061" t="s">
        <v>1302</v>
      </c>
      <c r="P226" s="1062"/>
      <c r="Q226" s="1062"/>
      <c r="R226" s="1062"/>
      <c r="S226" s="1062"/>
      <c r="T226" s="1062"/>
      <c r="U226" s="1062"/>
      <c r="V226" s="1062"/>
      <c r="W226" s="1063"/>
      <c r="X226" s="299"/>
      <c r="Z226"/>
      <c r="AA226"/>
      <c r="AB226"/>
      <c r="AD226"/>
      <c r="AE226"/>
      <c r="AF226"/>
      <c r="AI226"/>
      <c r="AJ226"/>
      <c r="AK226"/>
      <c r="AL226"/>
      <c r="AM226"/>
    </row>
    <row r="227" spans="4:39">
      <c r="D227" s="299"/>
      <c r="F227" s="454"/>
      <c r="M227" s="4"/>
      <c r="N227" s="4"/>
      <c r="O227" s="20" t="s">
        <v>1082</v>
      </c>
      <c r="P227" s="20" t="s">
        <v>683</v>
      </c>
      <c r="Q227" s="20" t="s">
        <v>676</v>
      </c>
      <c r="R227" s="20" t="s">
        <v>677</v>
      </c>
      <c r="S227" s="20" t="s">
        <v>822</v>
      </c>
      <c r="T227" s="20" t="s">
        <v>1235</v>
      </c>
      <c r="U227" s="20" t="s">
        <v>1236</v>
      </c>
      <c r="V227" s="20" t="s">
        <v>1237</v>
      </c>
      <c r="W227" s="20" t="s">
        <v>727</v>
      </c>
      <c r="X227" s="299"/>
      <c r="Z227"/>
      <c r="AA227"/>
      <c r="AB227"/>
      <c r="AD227"/>
      <c r="AE227"/>
      <c r="AF227"/>
      <c r="AI227"/>
      <c r="AJ227"/>
      <c r="AK227"/>
      <c r="AL227"/>
      <c r="AM227"/>
    </row>
    <row r="228" spans="4:39">
      <c r="D228" s="299"/>
      <c r="F228" s="454"/>
      <c r="M228" s="4"/>
      <c r="N228" s="4"/>
      <c r="O228" s="20"/>
      <c r="P228" s="118"/>
      <c r="Q228" s="20"/>
      <c r="R228" s="20"/>
      <c r="S228" s="20"/>
      <c r="T228" s="17"/>
      <c r="U228" s="17"/>
      <c r="V228" s="20"/>
      <c r="W228" s="17"/>
      <c r="X228" s="299"/>
      <c r="Z228"/>
      <c r="AA228"/>
      <c r="AB228"/>
      <c r="AD228"/>
      <c r="AE228"/>
      <c r="AF228"/>
      <c r="AI228"/>
      <c r="AJ228"/>
      <c r="AK228"/>
      <c r="AL228"/>
      <c r="AM228"/>
    </row>
    <row r="229" spans="4:39">
      <c r="D229" s="299"/>
      <c r="F229" s="454"/>
      <c r="M229" s="4"/>
      <c r="N229" s="4"/>
      <c r="O229" s="115" t="s">
        <v>1303</v>
      </c>
      <c r="P229" s="21">
        <v>529.61</v>
      </c>
      <c r="Q229" s="21">
        <v>619.9</v>
      </c>
      <c r="R229" s="21">
        <v>739</v>
      </c>
      <c r="S229" s="19">
        <f>AVERAGE(P229:R229)</f>
        <v>629.50333333333333</v>
      </c>
      <c r="T229" s="1016" t="s">
        <v>1244</v>
      </c>
      <c r="U229" s="1017"/>
      <c r="V229" s="1017"/>
      <c r="W229" s="1018"/>
      <c r="X229" s="299"/>
      <c r="Z229"/>
      <c r="AA229"/>
      <c r="AB229"/>
      <c r="AD229"/>
      <c r="AE229"/>
      <c r="AF229"/>
      <c r="AI229"/>
      <c r="AJ229"/>
      <c r="AK229"/>
      <c r="AL229"/>
      <c r="AM229"/>
    </row>
    <row r="230" spans="4:39">
      <c r="D230" s="299"/>
      <c r="F230" s="454"/>
      <c r="M230" s="4"/>
      <c r="N230" s="4"/>
      <c r="O230" s="115" t="s">
        <v>1304</v>
      </c>
      <c r="P230" s="21">
        <v>687.9</v>
      </c>
      <c r="Q230" s="21">
        <v>539.9</v>
      </c>
      <c r="R230" s="21">
        <v>665.56</v>
      </c>
      <c r="S230" s="19">
        <f>AVERAGE(P230:Q230)</f>
        <v>613.9</v>
      </c>
      <c r="T230" s="1016" t="s">
        <v>1244</v>
      </c>
      <c r="U230" s="1017"/>
      <c r="V230" s="1017"/>
      <c r="W230" s="1018"/>
      <c r="X230" s="299"/>
      <c r="Z230"/>
      <c r="AA230"/>
      <c r="AB230"/>
      <c r="AD230"/>
      <c r="AE230"/>
      <c r="AF230"/>
      <c r="AI230"/>
      <c r="AJ230"/>
      <c r="AK230"/>
      <c r="AL230"/>
      <c r="AM230"/>
    </row>
    <row r="231" spans="4:39">
      <c r="D231" s="299"/>
      <c r="F231" s="454"/>
      <c r="M231" s="4"/>
      <c r="N231" s="4"/>
      <c r="O231" s="115" t="s">
        <v>1305</v>
      </c>
      <c r="P231" s="21">
        <v>530.75</v>
      </c>
      <c r="Q231" s="21">
        <v>827.9</v>
      </c>
      <c r="R231" s="21">
        <v>1020.8</v>
      </c>
      <c r="S231" s="19">
        <f>AVERAGE(P231:R231)</f>
        <v>793.15</v>
      </c>
      <c r="T231" s="1016" t="s">
        <v>1244</v>
      </c>
      <c r="U231" s="1017"/>
      <c r="V231" s="1017"/>
      <c r="W231" s="1018"/>
      <c r="X231" s="299"/>
      <c r="Z231"/>
      <c r="AA231"/>
      <c r="AB231"/>
      <c r="AD231"/>
      <c r="AE231"/>
      <c r="AF231"/>
      <c r="AI231"/>
      <c r="AJ231"/>
      <c r="AK231"/>
      <c r="AL231"/>
      <c r="AM231"/>
    </row>
    <row r="232" spans="4:39" ht="15.75" customHeight="1">
      <c r="D232" s="299"/>
      <c r="F232" s="454"/>
      <c r="M232" s="4"/>
      <c r="N232" s="4"/>
      <c r="O232" s="115" t="s">
        <v>1306</v>
      </c>
      <c r="P232" s="21">
        <v>747.08</v>
      </c>
      <c r="Q232" s="21">
        <v>717.9</v>
      </c>
      <c r="R232" s="21">
        <v>919</v>
      </c>
      <c r="S232" s="19">
        <f>AVERAGE(P232:R232)</f>
        <v>794.66</v>
      </c>
      <c r="T232" s="1016" t="s">
        <v>1244</v>
      </c>
      <c r="U232" s="1017"/>
      <c r="V232" s="1017"/>
      <c r="W232" s="1018"/>
      <c r="X232" s="299"/>
      <c r="Z232"/>
      <c r="AA232"/>
      <c r="AB232"/>
      <c r="AD232"/>
      <c r="AE232"/>
      <c r="AF232"/>
      <c r="AI232"/>
      <c r="AJ232"/>
      <c r="AK232"/>
      <c r="AL232"/>
      <c r="AM232"/>
    </row>
    <row r="233" spans="4:39">
      <c r="D233" s="299"/>
      <c r="F233" s="454"/>
      <c r="M233" s="4"/>
      <c r="N233" s="4"/>
      <c r="O233" s="115" t="s">
        <v>1307</v>
      </c>
      <c r="P233" s="21">
        <v>995</v>
      </c>
      <c r="Q233" s="21">
        <v>866</v>
      </c>
      <c r="R233" s="21">
        <v>849</v>
      </c>
      <c r="S233" s="19">
        <f>AVERAGE(P233:R233)</f>
        <v>903.33333333333337</v>
      </c>
      <c r="T233" s="1016" t="s">
        <v>1244</v>
      </c>
      <c r="U233" s="1017"/>
      <c r="V233" s="1017"/>
      <c r="W233" s="1018"/>
      <c r="X233" s="299"/>
      <c r="Z233"/>
      <c r="AA233"/>
      <c r="AB233"/>
      <c r="AD233"/>
      <c r="AE233"/>
      <c r="AF233"/>
      <c r="AI233"/>
      <c r="AJ233"/>
      <c r="AK233"/>
      <c r="AL233"/>
      <c r="AM233"/>
    </row>
    <row r="234" spans="4:39">
      <c r="D234" s="299"/>
      <c r="F234" s="454"/>
      <c r="M234" s="4"/>
      <c r="N234" s="4"/>
      <c r="O234" s="4"/>
      <c r="P234" s="309"/>
      <c r="Q234" s="309"/>
      <c r="R234" s="309"/>
      <c r="S234" s="311"/>
      <c r="T234" s="4"/>
      <c r="U234" s="4"/>
      <c r="V234" s="4"/>
      <c r="W234" s="4"/>
      <c r="X234" s="299"/>
      <c r="Z234"/>
      <c r="AA234"/>
      <c r="AB234"/>
      <c r="AD234"/>
      <c r="AE234"/>
      <c r="AF234"/>
      <c r="AI234"/>
      <c r="AJ234"/>
      <c r="AK234"/>
      <c r="AL234"/>
      <c r="AM234"/>
    </row>
    <row r="235" spans="4:39">
      <c r="D235" s="299"/>
      <c r="F235" s="454"/>
      <c r="M235" s="4"/>
      <c r="N235" s="4"/>
      <c r="O235" s="1105" t="s">
        <v>1308</v>
      </c>
      <c r="P235" s="1106"/>
      <c r="Q235" s="1106"/>
      <c r="R235" s="1106"/>
      <c r="S235" s="1106"/>
      <c r="T235" s="1106"/>
      <c r="U235" s="1106"/>
      <c r="V235" s="1106"/>
      <c r="W235" s="1107"/>
      <c r="X235" s="299"/>
      <c r="Z235"/>
      <c r="AA235"/>
      <c r="AB235"/>
      <c r="AD235"/>
      <c r="AE235"/>
      <c r="AF235"/>
      <c r="AI235"/>
      <c r="AJ235"/>
      <c r="AK235"/>
      <c r="AL235"/>
      <c r="AM235"/>
    </row>
    <row r="236" spans="4:39">
      <c r="D236" s="299"/>
      <c r="F236" s="454"/>
      <c r="M236" s="4"/>
      <c r="N236" s="4"/>
      <c r="O236" s="20" t="s">
        <v>1082</v>
      </c>
      <c r="P236" s="20" t="s">
        <v>683</v>
      </c>
      <c r="Q236" s="20" t="s">
        <v>676</v>
      </c>
      <c r="R236" s="20" t="s">
        <v>677</v>
      </c>
      <c r="S236" s="20" t="s">
        <v>822</v>
      </c>
      <c r="T236" s="20" t="s">
        <v>1235</v>
      </c>
      <c r="U236" s="20" t="s">
        <v>1236</v>
      </c>
      <c r="V236" s="20" t="s">
        <v>1237</v>
      </c>
      <c r="W236" s="20" t="s">
        <v>727</v>
      </c>
      <c r="X236" s="299"/>
      <c r="Z236"/>
      <c r="AA236"/>
      <c r="AB236"/>
      <c r="AD236"/>
      <c r="AE236"/>
      <c r="AF236"/>
      <c r="AI236"/>
      <c r="AJ236"/>
      <c r="AK236"/>
      <c r="AL236"/>
      <c r="AM236"/>
    </row>
    <row r="237" spans="4:39">
      <c r="D237" s="299"/>
      <c r="F237" s="454"/>
      <c r="M237" s="4"/>
      <c r="N237" s="4"/>
      <c r="O237" s="20"/>
      <c r="P237" s="20"/>
      <c r="Q237" s="20"/>
      <c r="R237" s="20"/>
      <c r="S237" s="20"/>
      <c r="T237" s="20"/>
      <c r="U237" s="20"/>
      <c r="V237" s="20"/>
      <c r="W237" s="20"/>
      <c r="X237" s="299"/>
      <c r="Z237"/>
      <c r="AA237"/>
      <c r="AB237"/>
      <c r="AD237"/>
      <c r="AE237"/>
      <c r="AF237"/>
      <c r="AI237"/>
      <c r="AJ237"/>
      <c r="AK237"/>
      <c r="AL237"/>
      <c r="AM237"/>
    </row>
    <row r="238" spans="4:39">
      <c r="D238" s="299"/>
      <c r="F238" s="454"/>
      <c r="M238" s="4"/>
      <c r="N238" s="4"/>
      <c r="O238" s="20" t="s">
        <v>561</v>
      </c>
      <c r="P238" s="21">
        <v>599</v>
      </c>
      <c r="Q238" s="21">
        <v>734.76</v>
      </c>
      <c r="R238" s="21">
        <v>662.95</v>
      </c>
      <c r="S238" s="19">
        <f>AVERAGE(P238:R238)</f>
        <v>665.57</v>
      </c>
      <c r="T238" s="1016" t="s">
        <v>1244</v>
      </c>
      <c r="U238" s="1017"/>
      <c r="V238" s="1017"/>
      <c r="W238" s="1018"/>
      <c r="X238" s="299"/>
      <c r="Z238"/>
      <c r="AA238"/>
      <c r="AB238"/>
      <c r="AD238"/>
      <c r="AE238"/>
      <c r="AF238"/>
      <c r="AI238"/>
      <c r="AJ238"/>
      <c r="AK238"/>
      <c r="AL238"/>
      <c r="AM238"/>
    </row>
    <row r="239" spans="4:39">
      <c r="D239" s="299"/>
      <c r="F239" s="454"/>
      <c r="M239" s="4"/>
      <c r="N239" s="4"/>
      <c r="O239" s="20" t="s">
        <v>564</v>
      </c>
      <c r="P239" s="21">
        <v>762.94</v>
      </c>
      <c r="Q239" s="21">
        <v>900</v>
      </c>
      <c r="R239" s="21">
        <v>759.9</v>
      </c>
      <c r="S239" s="19">
        <f>AVERAGE(P239:R239)</f>
        <v>807.61333333333334</v>
      </c>
      <c r="T239" s="1016" t="s">
        <v>1244</v>
      </c>
      <c r="U239" s="1017"/>
      <c r="V239" s="1017"/>
      <c r="W239" s="1018"/>
      <c r="X239" s="299"/>
      <c r="Z239"/>
      <c r="AA239"/>
      <c r="AB239"/>
      <c r="AD239"/>
      <c r="AE239"/>
      <c r="AF239"/>
      <c r="AI239"/>
      <c r="AJ239"/>
      <c r="AK239"/>
      <c r="AL239"/>
      <c r="AM239"/>
    </row>
    <row r="240" spans="4:39">
      <c r="D240" s="299"/>
      <c r="F240" s="454"/>
      <c r="M240" s="4"/>
      <c r="N240" s="4"/>
      <c r="O240" s="4"/>
      <c r="P240" s="306"/>
      <c r="Q240" s="305"/>
      <c r="R240" s="306"/>
      <c r="S240" s="178"/>
      <c r="T240" s="306"/>
      <c r="U240" s="4"/>
      <c r="V240" s="4"/>
      <c r="W240" s="4"/>
      <c r="X240" s="299"/>
      <c r="Z240"/>
      <c r="AA240"/>
      <c r="AB240"/>
      <c r="AD240"/>
      <c r="AE240"/>
      <c r="AF240"/>
      <c r="AI240"/>
      <c r="AJ240"/>
      <c r="AK240"/>
      <c r="AL240"/>
      <c r="AM240"/>
    </row>
    <row r="241" spans="4:39">
      <c r="D241" s="299"/>
      <c r="F241" s="454"/>
      <c r="M241" s="4"/>
      <c r="N241" s="4"/>
      <c r="O241" s="1061" t="s">
        <v>1309</v>
      </c>
      <c r="P241" s="1062"/>
      <c r="Q241" s="1062"/>
      <c r="R241" s="1062"/>
      <c r="S241" s="1062"/>
      <c r="T241" s="1062"/>
      <c r="U241" s="1062"/>
      <c r="V241" s="1062"/>
      <c r="W241" s="1063"/>
      <c r="X241" s="299"/>
      <c r="Z241"/>
      <c r="AA241"/>
      <c r="AB241"/>
      <c r="AD241"/>
      <c r="AE241"/>
      <c r="AF241"/>
      <c r="AI241"/>
      <c r="AJ241"/>
      <c r="AK241"/>
      <c r="AL241"/>
      <c r="AM241"/>
    </row>
    <row r="242" spans="4:39">
      <c r="D242" s="299"/>
      <c r="F242" s="454"/>
      <c r="M242" s="4"/>
      <c r="N242" s="4"/>
      <c r="O242" s="20" t="s">
        <v>1082</v>
      </c>
      <c r="P242" s="20" t="s">
        <v>683</v>
      </c>
      <c r="Q242" s="20" t="s">
        <v>676</v>
      </c>
      <c r="R242" s="20" t="s">
        <v>677</v>
      </c>
      <c r="S242" s="20" t="s">
        <v>822</v>
      </c>
      <c r="T242" s="20" t="s">
        <v>1235</v>
      </c>
      <c r="U242" s="20" t="s">
        <v>1236</v>
      </c>
      <c r="V242" s="20" t="s">
        <v>1237</v>
      </c>
      <c r="W242" s="20" t="s">
        <v>727</v>
      </c>
      <c r="X242" s="299"/>
      <c r="Z242"/>
      <c r="AA242"/>
      <c r="AB242"/>
      <c r="AD242"/>
      <c r="AE242"/>
      <c r="AF242"/>
      <c r="AI242"/>
      <c r="AJ242"/>
      <c r="AK242"/>
      <c r="AL242"/>
      <c r="AM242"/>
    </row>
    <row r="243" spans="4:39">
      <c r="D243" s="299"/>
      <c r="F243" s="454"/>
      <c r="M243" s="4"/>
      <c r="N243" s="4"/>
      <c r="O243" s="20"/>
      <c r="P243" s="191"/>
      <c r="Q243" s="20"/>
      <c r="R243" s="20"/>
      <c r="S243" s="20"/>
      <c r="T243" s="17"/>
      <c r="U243" s="17"/>
      <c r="V243" s="20"/>
      <c r="W243" s="17"/>
      <c r="X243" s="299"/>
      <c r="Z243"/>
      <c r="AA243"/>
      <c r="AB243"/>
      <c r="AD243"/>
      <c r="AE243"/>
      <c r="AF243"/>
      <c r="AI243"/>
      <c r="AJ243"/>
      <c r="AK243"/>
      <c r="AL243"/>
      <c r="AM243"/>
    </row>
    <row r="244" spans="4:39">
      <c r="D244" s="299"/>
      <c r="F244" s="454"/>
      <c r="M244" s="4"/>
      <c r="N244" s="4"/>
      <c r="O244" s="20" t="s">
        <v>570</v>
      </c>
      <c r="P244" s="21">
        <v>620</v>
      </c>
      <c r="Q244" s="21">
        <v>634.94000000000005</v>
      </c>
      <c r="R244" s="21">
        <v>747.9</v>
      </c>
      <c r="S244" s="19">
        <f>AVERAGE(P244:R244)</f>
        <v>667.61333333333334</v>
      </c>
      <c r="T244" s="1016" t="s">
        <v>1244</v>
      </c>
      <c r="U244" s="1017"/>
      <c r="V244" s="1017"/>
      <c r="W244" s="1018"/>
      <c r="X244" s="299"/>
      <c r="Z244"/>
      <c r="AA244"/>
      <c r="AB244"/>
      <c r="AD244"/>
      <c r="AE244"/>
      <c r="AF244"/>
      <c r="AI244"/>
      <c r="AJ244"/>
      <c r="AK244"/>
      <c r="AL244"/>
      <c r="AM244"/>
    </row>
    <row r="245" spans="4:39">
      <c r="D245" s="299"/>
      <c r="F245" s="454"/>
      <c r="M245" s="4"/>
      <c r="N245" s="4"/>
      <c r="O245" s="20" t="s">
        <v>1310</v>
      </c>
      <c r="P245" s="21">
        <v>760</v>
      </c>
      <c r="Q245" s="20">
        <v>678.14</v>
      </c>
      <c r="R245" s="21">
        <v>1222.9000000000001</v>
      </c>
      <c r="S245" s="19">
        <f>AVERAGE(P245:R245)</f>
        <v>887.01333333333332</v>
      </c>
      <c r="T245" s="1016" t="s">
        <v>1244</v>
      </c>
      <c r="U245" s="1017"/>
      <c r="V245" s="1017"/>
      <c r="W245" s="1018"/>
      <c r="X245" s="299"/>
      <c r="Z245"/>
      <c r="AA245"/>
      <c r="AB245"/>
      <c r="AD245"/>
      <c r="AE245"/>
      <c r="AF245"/>
      <c r="AI245"/>
      <c r="AJ245"/>
      <c r="AK245"/>
      <c r="AL245"/>
      <c r="AM245"/>
    </row>
    <row r="246" spans="4:39">
      <c r="D246" s="299"/>
      <c r="F246" s="454"/>
      <c r="M246" s="4"/>
      <c r="N246" s="4"/>
      <c r="O246" s="20" t="s">
        <v>1311</v>
      </c>
      <c r="P246" s="21">
        <v>775</v>
      </c>
      <c r="Q246" s="21">
        <v>1392.3</v>
      </c>
      <c r="R246" s="21">
        <v>1214.9000000000001</v>
      </c>
      <c r="S246" s="19">
        <f>AVERAGE(P246:R246)</f>
        <v>1127.4000000000001</v>
      </c>
      <c r="T246" s="1016" t="s">
        <v>1244</v>
      </c>
      <c r="U246" s="1017"/>
      <c r="V246" s="1017"/>
      <c r="W246" s="1018"/>
      <c r="X246" s="299"/>
      <c r="Z246"/>
      <c r="AA246"/>
      <c r="AB246"/>
      <c r="AD246"/>
      <c r="AE246"/>
      <c r="AF246"/>
      <c r="AI246"/>
      <c r="AJ246"/>
      <c r="AK246"/>
      <c r="AL246"/>
      <c r="AM246"/>
    </row>
    <row r="247" spans="4:39">
      <c r="D247" s="299"/>
      <c r="F247" s="454"/>
      <c r="M247" s="4"/>
      <c r="N247" s="4"/>
      <c r="O247" s="20" t="s">
        <v>576</v>
      </c>
      <c r="P247" s="21">
        <v>1370.21</v>
      </c>
      <c r="Q247" s="21">
        <v>1902.66</v>
      </c>
      <c r="R247" s="21">
        <v>1209.5</v>
      </c>
      <c r="S247" s="19">
        <f>AVERAGE(P247:Q247)</f>
        <v>1636.4349999999999</v>
      </c>
      <c r="T247" s="1016" t="s">
        <v>1244</v>
      </c>
      <c r="U247" s="1017"/>
      <c r="V247" s="1017"/>
      <c r="W247" s="1018"/>
      <c r="X247" s="299"/>
      <c r="Z247"/>
      <c r="AA247"/>
      <c r="AB247"/>
      <c r="AD247"/>
      <c r="AE247"/>
      <c r="AF247"/>
      <c r="AI247"/>
      <c r="AJ247"/>
      <c r="AK247"/>
      <c r="AL247"/>
      <c r="AM247"/>
    </row>
    <row r="248" spans="4:39">
      <c r="D248" s="299"/>
      <c r="F248" s="454"/>
      <c r="M248" s="4"/>
      <c r="N248" s="4"/>
      <c r="O248" s="20" t="s">
        <v>579</v>
      </c>
      <c r="P248" s="21">
        <v>730</v>
      </c>
      <c r="Q248" s="21">
        <v>1196.5999999999999</v>
      </c>
      <c r="R248" s="21">
        <v>1076.7</v>
      </c>
      <c r="S248" s="19">
        <f>AVERAGE(P248:Q248)</f>
        <v>963.3</v>
      </c>
      <c r="T248" s="1016" t="s">
        <v>1244</v>
      </c>
      <c r="U248" s="1017"/>
      <c r="V248" s="1017"/>
      <c r="W248" s="1018"/>
      <c r="X248" s="299"/>
      <c r="Z248"/>
      <c r="AA248"/>
      <c r="AB248"/>
      <c r="AD248"/>
      <c r="AE248"/>
      <c r="AF248"/>
      <c r="AI248"/>
      <c r="AJ248"/>
      <c r="AK248"/>
      <c r="AL248"/>
      <c r="AM248"/>
    </row>
    <row r="249" spans="4:39">
      <c r="D249" s="299"/>
      <c r="F249" s="454"/>
      <c r="M249" s="4"/>
      <c r="N249" s="4"/>
      <c r="O249" s="20" t="s">
        <v>582</v>
      </c>
      <c r="P249" s="21">
        <v>1687</v>
      </c>
      <c r="Q249" s="21">
        <v>3499.62</v>
      </c>
      <c r="R249" s="21">
        <v>2808.9</v>
      </c>
      <c r="S249" s="19">
        <f>AVERAGE(P249:R249)</f>
        <v>2665.1733333333336</v>
      </c>
      <c r="T249" s="1016" t="s">
        <v>1244</v>
      </c>
      <c r="U249" s="1017"/>
      <c r="V249" s="1017"/>
      <c r="W249" s="1018"/>
      <c r="X249" s="299"/>
      <c r="Z249"/>
      <c r="AA249"/>
      <c r="AB249"/>
      <c r="AD249"/>
      <c r="AE249"/>
      <c r="AF249"/>
      <c r="AI249"/>
      <c r="AJ249"/>
      <c r="AK249"/>
      <c r="AL249"/>
      <c r="AM249"/>
    </row>
    <row r="250" spans="4:39">
      <c r="D250" s="299"/>
      <c r="F250" s="454"/>
      <c r="M250" s="4"/>
      <c r="N250" s="4"/>
      <c r="O250" s="20" t="s">
        <v>584</v>
      </c>
      <c r="P250" s="21">
        <v>1598.34</v>
      </c>
      <c r="Q250" s="21">
        <v>1234.05</v>
      </c>
      <c r="R250" s="21">
        <v>1544</v>
      </c>
      <c r="S250" s="119">
        <f>AVERAGE(P250:Q250)</f>
        <v>1416.1949999999999</v>
      </c>
      <c r="T250" s="1016" t="s">
        <v>1244</v>
      </c>
      <c r="U250" s="1017"/>
      <c r="V250" s="1017"/>
      <c r="W250" s="1018"/>
      <c r="X250" s="299"/>
      <c r="Z250"/>
      <c r="AA250"/>
      <c r="AB250"/>
      <c r="AD250"/>
      <c r="AE250"/>
      <c r="AF250"/>
      <c r="AI250"/>
      <c r="AJ250"/>
      <c r="AK250"/>
      <c r="AL250"/>
      <c r="AM250"/>
    </row>
    <row r="251" spans="4:39">
      <c r="D251" s="299"/>
      <c r="F251" s="454"/>
      <c r="M251" s="4"/>
      <c r="N251" s="4"/>
      <c r="O251" s="4"/>
      <c r="P251" s="80"/>
      <c r="Q251" s="80"/>
      <c r="R251" s="80"/>
      <c r="S251" s="80"/>
      <c r="T251" s="80"/>
      <c r="U251" s="80"/>
      <c r="V251" s="4"/>
      <c r="W251" s="310"/>
      <c r="X251" s="299"/>
      <c r="Z251"/>
      <c r="AA251"/>
      <c r="AB251"/>
      <c r="AD251"/>
      <c r="AE251"/>
      <c r="AF251"/>
      <c r="AI251"/>
      <c r="AJ251"/>
      <c r="AK251"/>
      <c r="AL251"/>
      <c r="AM251"/>
    </row>
    <row r="252" spans="4:39">
      <c r="D252" s="299"/>
      <c r="F252" s="454"/>
      <c r="M252" s="4"/>
      <c r="N252" s="4"/>
      <c r="O252" s="1102" t="s">
        <v>1312</v>
      </c>
      <c r="P252" s="1103"/>
      <c r="Q252" s="1103"/>
      <c r="R252" s="1103"/>
      <c r="S252" s="1103"/>
      <c r="T252" s="1103"/>
      <c r="U252" s="1103"/>
      <c r="V252" s="1103"/>
      <c r="W252" s="1104"/>
      <c r="X252" s="299"/>
      <c r="Z252"/>
      <c r="AA252"/>
      <c r="AB252"/>
      <c r="AD252"/>
      <c r="AE252"/>
      <c r="AF252"/>
      <c r="AI252"/>
      <c r="AJ252"/>
      <c r="AK252"/>
      <c r="AL252"/>
      <c r="AM252"/>
    </row>
    <row r="253" spans="4:39">
      <c r="D253" s="299"/>
      <c r="F253" s="454"/>
      <c r="M253" s="4"/>
      <c r="N253" s="4"/>
      <c r="O253" s="20" t="s">
        <v>1082</v>
      </c>
      <c r="P253" s="20" t="s">
        <v>683</v>
      </c>
      <c r="Q253" s="20" t="s">
        <v>676</v>
      </c>
      <c r="R253" s="20" t="s">
        <v>677</v>
      </c>
      <c r="S253" s="20" t="s">
        <v>822</v>
      </c>
      <c r="T253" s="20" t="s">
        <v>1235</v>
      </c>
      <c r="U253" s="20" t="s">
        <v>1236</v>
      </c>
      <c r="V253" s="20" t="s">
        <v>1237</v>
      </c>
      <c r="W253" s="20" t="s">
        <v>727</v>
      </c>
      <c r="X253" s="299"/>
      <c r="Z253"/>
      <c r="AA253"/>
      <c r="AB253"/>
      <c r="AD253"/>
      <c r="AE253"/>
      <c r="AF253"/>
      <c r="AI253"/>
      <c r="AJ253"/>
      <c r="AK253"/>
      <c r="AL253"/>
      <c r="AM253"/>
    </row>
    <row r="254" spans="4:39">
      <c r="D254" s="299"/>
      <c r="F254" s="454"/>
      <c r="M254" s="4"/>
      <c r="N254" s="4"/>
      <c r="O254" s="20"/>
      <c r="P254" s="20"/>
      <c r="Q254" s="20"/>
      <c r="R254" s="20"/>
      <c r="S254" s="20"/>
      <c r="T254" s="20"/>
      <c r="U254" s="20"/>
      <c r="V254" s="20"/>
      <c r="W254" s="20"/>
      <c r="X254" s="299"/>
      <c r="Z254"/>
      <c r="AA254"/>
      <c r="AB254"/>
      <c r="AD254"/>
      <c r="AE254"/>
      <c r="AF254"/>
      <c r="AI254"/>
      <c r="AJ254"/>
      <c r="AK254"/>
      <c r="AL254"/>
      <c r="AM254"/>
    </row>
    <row r="255" spans="4:39">
      <c r="D255" s="299"/>
      <c r="F255" s="454"/>
      <c r="M255" s="4"/>
      <c r="N255" s="4"/>
      <c r="O255" s="20" t="s">
        <v>590</v>
      </c>
      <c r="P255" s="21">
        <v>474.05</v>
      </c>
      <c r="Q255" s="21">
        <v>529.29</v>
      </c>
      <c r="R255" s="21">
        <v>559.9</v>
      </c>
      <c r="S255" s="19">
        <f>AVERAGE(P255:R255)</f>
        <v>521.07999999999993</v>
      </c>
      <c r="T255" s="1016" t="s">
        <v>1244</v>
      </c>
      <c r="U255" s="1017"/>
      <c r="V255" s="1017"/>
      <c r="W255" s="1018"/>
      <c r="X255" s="299"/>
      <c r="Z255"/>
      <c r="AA255"/>
      <c r="AB255"/>
      <c r="AD255"/>
      <c r="AE255"/>
      <c r="AF255"/>
      <c r="AI255"/>
      <c r="AJ255"/>
      <c r="AK255"/>
      <c r="AL255"/>
      <c r="AM255"/>
    </row>
    <row r="256" spans="4:39">
      <c r="D256" s="299"/>
      <c r="F256" s="454"/>
      <c r="M256" s="4"/>
      <c r="N256" s="4"/>
      <c r="O256" s="20" t="s">
        <v>591</v>
      </c>
      <c r="P256" s="21">
        <v>601.79999999999995</v>
      </c>
      <c r="Q256" s="21">
        <v>629.44000000000005</v>
      </c>
      <c r="R256" s="21">
        <v>569</v>
      </c>
      <c r="S256" s="19">
        <f>AVERAGE(P256:R256)</f>
        <v>600.08000000000004</v>
      </c>
      <c r="T256" s="1016" t="s">
        <v>1244</v>
      </c>
      <c r="U256" s="1017"/>
      <c r="V256" s="1017"/>
      <c r="W256" s="1018"/>
      <c r="X256" s="299"/>
      <c r="Z256"/>
      <c r="AA256"/>
      <c r="AB256"/>
      <c r="AD256"/>
      <c r="AE256"/>
      <c r="AF256"/>
      <c r="AI256"/>
      <c r="AJ256"/>
      <c r="AK256"/>
      <c r="AL256"/>
      <c r="AM256"/>
    </row>
    <row r="257" spans="4:39">
      <c r="D257" s="299"/>
      <c r="F257" s="454"/>
      <c r="M257" s="4"/>
      <c r="N257" s="4"/>
      <c r="O257" s="20" t="s">
        <v>593</v>
      </c>
      <c r="P257" s="21">
        <v>1164</v>
      </c>
      <c r="Q257" s="21">
        <v>1187.28</v>
      </c>
      <c r="R257" s="21">
        <v>729.77</v>
      </c>
      <c r="S257" s="19">
        <f>AVERAGE(P257:R257)</f>
        <v>1027.0166666666667</v>
      </c>
      <c r="T257" s="1016" t="s">
        <v>1244</v>
      </c>
      <c r="U257" s="1017"/>
      <c r="V257" s="1017"/>
      <c r="W257" s="1018"/>
      <c r="X257" s="299"/>
      <c r="Z257"/>
      <c r="AA257"/>
      <c r="AB257"/>
      <c r="AD257"/>
      <c r="AE257"/>
      <c r="AF257"/>
      <c r="AI257"/>
      <c r="AJ257"/>
      <c r="AK257"/>
      <c r="AL257"/>
      <c r="AM257"/>
    </row>
    <row r="258" spans="4:39">
      <c r="D258" s="299"/>
      <c r="F258" s="454"/>
      <c r="M258" s="4"/>
      <c r="N258" s="4"/>
      <c r="O258" s="80"/>
      <c r="P258" s="80"/>
      <c r="Q258" s="4"/>
      <c r="R258" s="299"/>
      <c r="S258" s="4"/>
      <c r="T258" s="4"/>
      <c r="U258" s="4"/>
      <c r="V258" s="80"/>
      <c r="W258" s="80"/>
      <c r="X258" s="299"/>
      <c r="Z258"/>
      <c r="AA258"/>
      <c r="AB258"/>
      <c r="AD258"/>
      <c r="AE258"/>
      <c r="AF258"/>
      <c r="AI258"/>
      <c r="AJ258"/>
      <c r="AK258"/>
      <c r="AL258"/>
      <c r="AM258"/>
    </row>
    <row r="259" spans="4:39">
      <c r="D259" s="299"/>
      <c r="F259" s="454"/>
      <c r="M259" s="4"/>
      <c r="N259" s="4"/>
      <c r="O259" s="1061" t="s">
        <v>1313</v>
      </c>
      <c r="P259" s="1062"/>
      <c r="Q259" s="1062"/>
      <c r="R259" s="1062"/>
      <c r="S259" s="1062"/>
      <c r="T259" s="1062"/>
      <c r="U259" s="1062"/>
      <c r="V259" s="1062"/>
      <c r="W259" s="1063"/>
      <c r="X259" s="299"/>
      <c r="Z259"/>
      <c r="AA259"/>
      <c r="AB259"/>
      <c r="AD259"/>
      <c r="AE259"/>
      <c r="AF259"/>
      <c r="AI259"/>
      <c r="AJ259"/>
      <c r="AK259"/>
      <c r="AL259"/>
      <c r="AM259"/>
    </row>
    <row r="260" spans="4:39">
      <c r="D260" s="299"/>
      <c r="F260" s="454"/>
      <c r="M260" s="4"/>
      <c r="N260" s="4"/>
      <c r="O260" s="20" t="s">
        <v>1082</v>
      </c>
      <c r="P260" s="20" t="s">
        <v>683</v>
      </c>
      <c r="Q260" s="20" t="s">
        <v>676</v>
      </c>
      <c r="R260" s="20" t="s">
        <v>677</v>
      </c>
      <c r="S260" s="20" t="s">
        <v>822</v>
      </c>
      <c r="T260" s="20" t="s">
        <v>1235</v>
      </c>
      <c r="U260" s="20" t="s">
        <v>1236</v>
      </c>
      <c r="V260" s="20" t="s">
        <v>1237</v>
      </c>
      <c r="W260" s="20" t="s">
        <v>727</v>
      </c>
      <c r="X260" s="299"/>
      <c r="Z260"/>
      <c r="AA260"/>
      <c r="AB260"/>
      <c r="AD260"/>
      <c r="AE260"/>
      <c r="AF260"/>
      <c r="AI260"/>
      <c r="AJ260"/>
      <c r="AK260"/>
      <c r="AL260"/>
      <c r="AM260"/>
    </row>
    <row r="261" spans="4:39">
      <c r="D261" s="299"/>
      <c r="F261" s="454"/>
      <c r="M261" s="4"/>
      <c r="N261" s="4"/>
      <c r="O261" s="20"/>
      <c r="P261" s="20"/>
      <c r="Q261" s="20"/>
      <c r="R261" s="20"/>
      <c r="S261" s="20"/>
      <c r="T261" s="20"/>
      <c r="U261" s="20"/>
      <c r="V261" s="20"/>
      <c r="W261" s="20"/>
      <c r="X261" s="299"/>
      <c r="Z261"/>
      <c r="AA261"/>
      <c r="AB261"/>
      <c r="AD261"/>
      <c r="AE261"/>
      <c r="AF261"/>
      <c r="AI261"/>
      <c r="AJ261"/>
      <c r="AK261"/>
      <c r="AL261"/>
      <c r="AM261"/>
    </row>
    <row r="262" spans="4:39">
      <c r="D262" s="299"/>
      <c r="F262" s="454"/>
      <c r="M262" s="4"/>
      <c r="N262" s="4"/>
      <c r="O262" s="20" t="s">
        <v>598</v>
      </c>
      <c r="P262" s="21">
        <v>694.11</v>
      </c>
      <c r="Q262" s="21">
        <v>899</v>
      </c>
      <c r="R262" s="21">
        <v>546.15</v>
      </c>
      <c r="S262" s="19">
        <f>AVERAGE(P262:R262)</f>
        <v>713.0866666666667</v>
      </c>
      <c r="T262" s="1016" t="s">
        <v>1244</v>
      </c>
      <c r="U262" s="1017"/>
      <c r="V262" s="1017"/>
      <c r="W262" s="1018"/>
      <c r="X262" s="299"/>
      <c r="Z262"/>
      <c r="AA262"/>
      <c r="AB262"/>
      <c r="AD262"/>
      <c r="AE262"/>
      <c r="AF262"/>
      <c r="AI262"/>
      <c r="AJ262"/>
      <c r="AK262"/>
      <c r="AL262"/>
      <c r="AM262"/>
    </row>
    <row r="263" spans="4:39">
      <c r="D263" s="299"/>
      <c r="F263" s="454"/>
      <c r="M263" s="4"/>
      <c r="N263" s="4"/>
      <c r="O263" s="20" t="s">
        <v>666</v>
      </c>
      <c r="P263" s="118">
        <v>731.48</v>
      </c>
      <c r="Q263" s="21">
        <v>550</v>
      </c>
      <c r="R263" s="21">
        <v>592.32000000000005</v>
      </c>
      <c r="S263" s="19">
        <f>AVERAGE(P263:R263)</f>
        <v>624.6</v>
      </c>
      <c r="T263" s="1016" t="s">
        <v>1244</v>
      </c>
      <c r="U263" s="1017"/>
      <c r="V263" s="1017"/>
      <c r="W263" s="1018"/>
      <c r="X263" s="299"/>
      <c r="Z263"/>
      <c r="AA263"/>
      <c r="AB263"/>
      <c r="AD263"/>
      <c r="AE263"/>
      <c r="AF263"/>
      <c r="AI263"/>
      <c r="AJ263"/>
      <c r="AK263"/>
      <c r="AL263"/>
      <c r="AM263"/>
    </row>
    <row r="264" spans="4:39">
      <c r="D264" s="299"/>
      <c r="F264" s="454"/>
      <c r="M264" s="4"/>
      <c r="N264" s="4"/>
      <c r="O264" s="20" t="s">
        <v>667</v>
      </c>
      <c r="P264" s="21">
        <v>747.2</v>
      </c>
      <c r="Q264" s="21">
        <v>855.9</v>
      </c>
      <c r="R264" s="21">
        <v>699.9</v>
      </c>
      <c r="S264" s="19">
        <f>AVERAGE(P264:R264)</f>
        <v>767.66666666666663</v>
      </c>
      <c r="T264" s="1016" t="s">
        <v>1244</v>
      </c>
      <c r="U264" s="1017"/>
      <c r="V264" s="1017"/>
      <c r="W264" s="1018"/>
      <c r="X264" s="309"/>
      <c r="Z264"/>
      <c r="AA264"/>
      <c r="AB264"/>
      <c r="AD264"/>
      <c r="AE264"/>
      <c r="AF264"/>
      <c r="AI264"/>
      <c r="AJ264"/>
      <c r="AK264"/>
      <c r="AL264"/>
      <c r="AM264"/>
    </row>
    <row r="265" spans="4:39">
      <c r="D265" s="299"/>
      <c r="F265" s="454"/>
      <c r="M265" s="4"/>
      <c r="N265" s="4"/>
      <c r="O265" s="20" t="s">
        <v>668</v>
      </c>
      <c r="P265" s="21">
        <v>1156.6300000000001</v>
      </c>
      <c r="Q265" s="21">
        <v>1410.5</v>
      </c>
      <c r="R265" s="21">
        <v>932.91</v>
      </c>
      <c r="S265" s="19">
        <f>AVERAGE(P265:R265)</f>
        <v>1166.68</v>
      </c>
      <c r="T265" s="1016" t="s">
        <v>1244</v>
      </c>
      <c r="U265" s="1017"/>
      <c r="V265" s="1017"/>
      <c r="W265" s="1018"/>
      <c r="X265" s="306"/>
      <c r="Z265"/>
      <c r="AA265"/>
      <c r="AB265"/>
      <c r="AD265"/>
      <c r="AE265"/>
      <c r="AF265"/>
      <c r="AI265"/>
      <c r="AJ265"/>
      <c r="AK265"/>
      <c r="AL265"/>
      <c r="AM265"/>
    </row>
    <row r="266" spans="4:39">
      <c r="D266" s="299"/>
      <c r="F266" s="454"/>
      <c r="M266" s="4"/>
      <c r="N266" s="4"/>
      <c r="O266" s="80"/>
      <c r="P266" s="80"/>
      <c r="Q266" s="4"/>
      <c r="R266" s="299"/>
      <c r="S266" s="4"/>
      <c r="T266" s="4"/>
      <c r="U266" s="4"/>
      <c r="V266" s="80"/>
      <c r="W266" s="80"/>
      <c r="X266" s="299"/>
      <c r="Z266"/>
      <c r="AA266"/>
      <c r="AB266"/>
      <c r="AD266"/>
      <c r="AE266"/>
      <c r="AF266"/>
      <c r="AI266"/>
      <c r="AJ266"/>
      <c r="AK266"/>
      <c r="AL266"/>
      <c r="AM266"/>
    </row>
    <row r="267" spans="4:39">
      <c r="D267" s="299"/>
      <c r="F267" s="454"/>
      <c r="M267" s="4"/>
      <c r="N267" s="4"/>
      <c r="O267" s="1108" t="s">
        <v>1314</v>
      </c>
      <c r="P267" s="1109"/>
      <c r="Q267" s="1109"/>
      <c r="R267" s="1109"/>
      <c r="S267" s="1109"/>
      <c r="T267" s="1109"/>
      <c r="U267" s="1109"/>
      <c r="V267" s="1109"/>
      <c r="W267" s="1110"/>
      <c r="X267" s="304"/>
      <c r="Z267"/>
      <c r="AA267"/>
      <c r="AB267"/>
      <c r="AD267"/>
      <c r="AE267"/>
      <c r="AF267"/>
      <c r="AI267"/>
      <c r="AJ267"/>
      <c r="AK267"/>
      <c r="AL267"/>
      <c r="AM267"/>
    </row>
    <row r="268" spans="4:39">
      <c r="D268" s="299"/>
      <c r="F268" s="454"/>
      <c r="M268" s="4"/>
      <c r="N268" s="4"/>
      <c r="O268" s="20" t="s">
        <v>1082</v>
      </c>
      <c r="P268" s="20" t="s">
        <v>683</v>
      </c>
      <c r="Q268" s="20" t="s">
        <v>676</v>
      </c>
      <c r="R268" s="20" t="s">
        <v>677</v>
      </c>
      <c r="S268" s="20" t="s">
        <v>822</v>
      </c>
      <c r="T268" s="20" t="s">
        <v>1235</v>
      </c>
      <c r="U268" s="20" t="s">
        <v>1236</v>
      </c>
      <c r="V268" s="20" t="s">
        <v>1237</v>
      </c>
      <c r="W268" s="20" t="s">
        <v>727</v>
      </c>
      <c r="X268" s="299"/>
      <c r="Z268"/>
      <c r="AA268"/>
      <c r="AB268"/>
      <c r="AD268"/>
      <c r="AE268"/>
      <c r="AF268"/>
      <c r="AI268"/>
      <c r="AJ268"/>
      <c r="AK268"/>
      <c r="AL268"/>
      <c r="AM268"/>
    </row>
    <row r="269" spans="4:39">
      <c r="D269" s="299"/>
      <c r="F269" s="454"/>
      <c r="M269" s="4"/>
      <c r="N269" s="4"/>
      <c r="O269" s="20"/>
      <c r="P269" s="20"/>
      <c r="Q269" s="20"/>
      <c r="R269" s="20"/>
      <c r="S269" s="20"/>
      <c r="T269" s="20"/>
      <c r="U269" s="20"/>
      <c r="V269" s="20"/>
      <c r="W269" s="20"/>
      <c r="X269" s="306"/>
      <c r="Z269"/>
      <c r="AA269"/>
      <c r="AB269"/>
      <c r="AD269"/>
      <c r="AE269"/>
      <c r="AF269"/>
      <c r="AI269"/>
      <c r="AJ269"/>
      <c r="AK269"/>
      <c r="AL269"/>
      <c r="AM269"/>
    </row>
    <row r="270" spans="4:39">
      <c r="D270" s="299"/>
      <c r="F270" s="454"/>
      <c r="M270" s="4"/>
      <c r="N270" s="4"/>
      <c r="O270" s="20" t="s">
        <v>604</v>
      </c>
      <c r="P270" s="21">
        <v>599</v>
      </c>
      <c r="Q270" s="21">
        <v>499.99</v>
      </c>
      <c r="R270" s="21">
        <v>638.99</v>
      </c>
      <c r="S270" s="19">
        <f>AVERAGE(P270:R270)</f>
        <v>579.32666666666671</v>
      </c>
      <c r="T270" s="1016" t="s">
        <v>1244</v>
      </c>
      <c r="U270" s="1017"/>
      <c r="V270" s="1017"/>
      <c r="W270" s="1018"/>
      <c r="X270" s="299"/>
      <c r="Z270"/>
      <c r="AA270"/>
      <c r="AB270"/>
      <c r="AD270"/>
      <c r="AE270"/>
      <c r="AF270"/>
      <c r="AI270"/>
      <c r="AJ270"/>
      <c r="AK270"/>
      <c r="AL270"/>
      <c r="AM270"/>
    </row>
    <row r="271" spans="4:39">
      <c r="D271" s="299"/>
      <c r="M271" s="4"/>
      <c r="N271" s="4"/>
      <c r="O271" s="80"/>
      <c r="P271" s="80"/>
      <c r="Q271" s="80"/>
      <c r="R271" s="80"/>
      <c r="S271" s="299"/>
      <c r="T271" s="4"/>
      <c r="U271" s="80"/>
      <c r="V271" s="80"/>
      <c r="W271" s="80"/>
      <c r="X271" s="304"/>
      <c r="Z271"/>
      <c r="AA271"/>
      <c r="AB271"/>
      <c r="AD271"/>
      <c r="AE271"/>
      <c r="AF271"/>
      <c r="AI271"/>
      <c r="AJ271"/>
      <c r="AK271"/>
      <c r="AL271"/>
      <c r="AM271"/>
    </row>
    <row r="272" spans="4:39">
      <c r="D272" s="299"/>
      <c r="M272" s="4"/>
      <c r="N272" s="4"/>
      <c r="O272" s="80"/>
      <c r="P272" s="80"/>
      <c r="Q272" s="80"/>
      <c r="R272" s="80"/>
      <c r="S272" s="299"/>
      <c r="T272" s="4"/>
      <c r="U272" s="80"/>
      <c r="V272" s="80"/>
      <c r="W272" s="80"/>
      <c r="X272" s="299"/>
      <c r="Z272"/>
      <c r="AA272"/>
      <c r="AB272"/>
      <c r="AD272"/>
      <c r="AE272"/>
      <c r="AF272"/>
      <c r="AI272"/>
      <c r="AJ272"/>
      <c r="AK272"/>
      <c r="AL272"/>
      <c r="AM272"/>
    </row>
    <row r="273" spans="4:44">
      <c r="D273" s="299"/>
      <c r="M273" s="4"/>
      <c r="N273" s="4"/>
      <c r="O273" s="80"/>
      <c r="P273" s="80"/>
      <c r="Q273" s="80"/>
      <c r="R273" s="80"/>
      <c r="S273" s="299"/>
      <c r="T273" s="4"/>
      <c r="U273" s="80"/>
      <c r="V273" s="80"/>
      <c r="W273" s="80"/>
      <c r="X273" s="305"/>
      <c r="Z273"/>
      <c r="AA273"/>
      <c r="AB273"/>
      <c r="AD273"/>
      <c r="AE273"/>
      <c r="AF273"/>
      <c r="AI273"/>
      <c r="AJ273"/>
      <c r="AK273"/>
      <c r="AL273"/>
      <c r="AM273"/>
    </row>
    <row r="274" spans="4:44">
      <c r="D274" s="299"/>
      <c r="M274" s="4"/>
      <c r="N274" s="4"/>
      <c r="O274" s="80"/>
      <c r="P274" s="80"/>
      <c r="Q274" s="80"/>
      <c r="R274" s="80"/>
      <c r="S274" s="299"/>
      <c r="T274" s="4"/>
      <c r="U274" s="80"/>
      <c r="V274" s="80"/>
      <c r="W274" s="80"/>
      <c r="X274" s="299"/>
      <c r="Z274"/>
      <c r="AA274"/>
      <c r="AB274"/>
      <c r="AD274"/>
      <c r="AE274"/>
      <c r="AF274"/>
      <c r="AI274"/>
      <c r="AJ274"/>
      <c r="AK274"/>
      <c r="AL274"/>
      <c r="AM274"/>
    </row>
    <row r="275" spans="4:44">
      <c r="D275" s="299"/>
      <c r="M275" s="4"/>
      <c r="N275" s="4"/>
      <c r="O275" s="80"/>
      <c r="P275" s="80"/>
      <c r="Q275" s="80"/>
      <c r="R275" s="80"/>
      <c r="S275" s="299"/>
      <c r="T275" s="4"/>
      <c r="U275" s="80"/>
      <c r="V275" s="80"/>
      <c r="W275" s="80"/>
      <c r="X275" s="306"/>
      <c r="Z275"/>
      <c r="AA275"/>
      <c r="AB275"/>
      <c r="AD275"/>
      <c r="AE275"/>
      <c r="AF275"/>
      <c r="AI275"/>
      <c r="AJ275"/>
      <c r="AK275"/>
      <c r="AL275"/>
      <c r="AM275"/>
    </row>
    <row r="276" spans="4:44">
      <c r="D276" s="299"/>
      <c r="M276" s="4"/>
      <c r="N276" s="4"/>
      <c r="O276" s="80"/>
      <c r="P276" s="80"/>
      <c r="Q276" s="80"/>
      <c r="R276" s="80"/>
      <c r="S276" s="299"/>
      <c r="T276" s="4"/>
      <c r="U276" s="80"/>
      <c r="V276" s="80"/>
      <c r="W276" s="80"/>
      <c r="X276" s="299"/>
      <c r="Z276"/>
      <c r="AA276"/>
      <c r="AB276"/>
      <c r="AD276"/>
      <c r="AE276"/>
      <c r="AF276"/>
      <c r="AI276"/>
      <c r="AJ276"/>
      <c r="AK276"/>
      <c r="AL276"/>
      <c r="AM276"/>
    </row>
    <row r="277" spans="4:44">
      <c r="D277" s="299"/>
      <c r="M277" s="4"/>
      <c r="N277" s="4"/>
      <c r="O277" s="80"/>
      <c r="P277" s="80"/>
      <c r="Q277" s="80"/>
      <c r="R277" s="80"/>
      <c r="S277" s="299"/>
      <c r="T277" s="4"/>
      <c r="U277" s="80"/>
      <c r="V277" s="80"/>
      <c r="W277" s="80"/>
      <c r="X277" s="306"/>
      <c r="Z277"/>
      <c r="AA277"/>
      <c r="AB277"/>
      <c r="AD277"/>
      <c r="AE277"/>
      <c r="AF277"/>
      <c r="AI277"/>
      <c r="AJ277"/>
      <c r="AK277"/>
      <c r="AL277"/>
      <c r="AM277"/>
    </row>
    <row r="278" spans="4:44">
      <c r="D278" s="299"/>
      <c r="M278" s="4"/>
      <c r="N278" s="4"/>
      <c r="O278" s="80"/>
      <c r="P278" s="80"/>
      <c r="Q278" s="80"/>
      <c r="R278" s="80"/>
      <c r="S278" s="299"/>
      <c r="T278" s="4"/>
      <c r="U278" s="80"/>
      <c r="V278" s="80"/>
      <c r="W278" s="80"/>
      <c r="X278" s="299"/>
      <c r="Z278"/>
      <c r="AA278"/>
      <c r="AB278"/>
      <c r="AD278"/>
      <c r="AE278"/>
      <c r="AF278"/>
      <c r="AI278"/>
      <c r="AJ278"/>
      <c r="AK278"/>
      <c r="AL278"/>
      <c r="AM278"/>
    </row>
    <row r="279" spans="4:44" hidden="1">
      <c r="X279" s="10"/>
      <c r="Y279" s="243"/>
      <c r="Z279" s="10"/>
      <c r="AA279" s="102"/>
      <c r="AB279" s="243"/>
      <c r="AC279" s="243"/>
      <c r="AF279"/>
      <c r="AG279" s="14"/>
      <c r="AH279" s="14"/>
      <c r="AI279" s="161"/>
      <c r="AJ279" s="161"/>
      <c r="AL279"/>
      <c r="AM279"/>
    </row>
    <row r="280" spans="4:44" hidden="1">
      <c r="AB280" s="11"/>
      <c r="AC280" s="11"/>
      <c r="AD280" s="11"/>
      <c r="AE280" s="12"/>
      <c r="AF280"/>
      <c r="AG280" s="14"/>
      <c r="AH280" s="14"/>
      <c r="AI280" s="161"/>
      <c r="AJ280" s="161"/>
      <c r="AL280"/>
      <c r="AM280"/>
    </row>
    <row r="281" spans="4:44" hidden="1">
      <c r="O281" s="243"/>
      <c r="P281" s="10"/>
      <c r="Q281" s="10"/>
      <c r="R281" s="14"/>
      <c r="S281" s="10"/>
      <c r="T281" s="10"/>
      <c r="U281" s="14"/>
      <c r="V281" s="14"/>
      <c r="W281" s="14"/>
      <c r="X281" s="13"/>
      <c r="Y281" s="10"/>
      <c r="Z281" s="10"/>
      <c r="AF281"/>
      <c r="AG281" s="14"/>
      <c r="AH281" s="14"/>
      <c r="AI281" s="161"/>
      <c r="AJ281" s="161"/>
      <c r="AL281"/>
      <c r="AM281"/>
    </row>
    <row r="282" spans="4:44" hidden="1">
      <c r="N282" s="201"/>
      <c r="O282" s="201"/>
      <c r="P282" s="201"/>
      <c r="Q282" s="201"/>
      <c r="R282" s="201"/>
      <c r="S282" s="201"/>
      <c r="T282" s="201"/>
      <c r="U282" s="201"/>
      <c r="V282" s="201"/>
      <c r="W282" s="201"/>
      <c r="AC282" s="14"/>
      <c r="AF282"/>
      <c r="AG282" s="14"/>
      <c r="AH282" s="14"/>
      <c r="AI282" s="161"/>
      <c r="AJ282" s="165"/>
      <c r="AL282"/>
      <c r="AM282"/>
    </row>
    <row r="283" spans="4:44" hidden="1">
      <c r="O283" s="14"/>
      <c r="P283" s="14"/>
      <c r="Q283" s="14"/>
      <c r="R283" s="14"/>
      <c r="S283" s="14"/>
      <c r="U283" s="14"/>
      <c r="V283" s="14"/>
      <c r="W283" s="14"/>
      <c r="AF283"/>
      <c r="AG283" s="14"/>
      <c r="AH283" s="14"/>
      <c r="AI283" s="161"/>
      <c r="AJ283" s="165"/>
      <c r="AL283"/>
      <c r="AM283"/>
    </row>
    <row r="284" spans="4:44" hidden="1">
      <c r="O284" s="14"/>
      <c r="P284" s="14"/>
      <c r="Q284" s="14"/>
      <c r="R284" s="14"/>
      <c r="S284" s="14"/>
      <c r="U284" s="14"/>
      <c r="V284" s="14"/>
      <c r="W284" s="14"/>
      <c r="AF284"/>
      <c r="AG284" s="14"/>
      <c r="AH284" s="14"/>
      <c r="AI284" s="161"/>
      <c r="AJ284" s="165"/>
      <c r="AL284"/>
      <c r="AM284"/>
    </row>
    <row r="285" spans="4:44" hidden="1">
      <c r="O285" s="11"/>
      <c r="P285" s="11"/>
      <c r="Q285" s="11"/>
      <c r="R285" s="12"/>
      <c r="S285" s="114"/>
      <c r="U285" s="14"/>
      <c r="V285" s="14"/>
      <c r="W285" s="14"/>
      <c r="AF285"/>
      <c r="AG285" s="14"/>
      <c r="AH285" s="14"/>
      <c r="AI285" s="161"/>
      <c r="AJ285" s="165"/>
      <c r="AL285"/>
      <c r="AM285"/>
    </row>
    <row r="286" spans="4:44" hidden="1">
      <c r="N286"/>
      <c r="P286" s="14"/>
      <c r="Q286" s="1"/>
      <c r="R286" s="14"/>
      <c r="S286" s="14"/>
      <c r="U286" s="14"/>
      <c r="V286" s="14"/>
      <c r="W286" s="14"/>
      <c r="AF286"/>
      <c r="AG286" s="169"/>
      <c r="AH286" s="14"/>
      <c r="AI286" s="161"/>
      <c r="AJ286" s="161"/>
      <c r="AL286" s="161"/>
      <c r="AM286" s="161"/>
      <c r="AN286" s="161"/>
      <c r="AO286" s="161"/>
      <c r="AP286" s="161"/>
      <c r="AR286" s="170"/>
    </row>
    <row r="287" spans="4:44" hidden="1">
      <c r="AF287"/>
      <c r="AG287" s="168"/>
      <c r="AH287" s="14"/>
      <c r="AI287" s="161"/>
      <c r="AJ287" s="165"/>
      <c r="AL287" s="161"/>
      <c r="AM287" s="161"/>
      <c r="AN287" s="161"/>
      <c r="AO287" s="161"/>
      <c r="AP287" s="161"/>
      <c r="AQ287" s="161"/>
      <c r="AR287" s="170"/>
    </row>
    <row r="288" spans="4:44" hidden="1">
      <c r="AF288"/>
      <c r="AG288" s="168"/>
      <c r="AH288" s="14"/>
      <c r="AI288" s="161"/>
      <c r="AJ288" s="161"/>
      <c r="AL288"/>
      <c r="AM288"/>
    </row>
    <row r="289" spans="32:44" hidden="1">
      <c r="AF289"/>
      <c r="AG289" s="168"/>
      <c r="AH289" s="14"/>
      <c r="AI289" s="161"/>
      <c r="AJ289" s="161"/>
      <c r="AL289"/>
      <c r="AM289"/>
    </row>
    <row r="290" spans="32:44" hidden="1">
      <c r="AF290"/>
      <c r="AG290" s="168"/>
      <c r="AH290" s="14"/>
      <c r="AI290" s="161"/>
      <c r="AJ290" s="165"/>
      <c r="AL290"/>
      <c r="AM290"/>
    </row>
    <row r="291" spans="32:44" hidden="1">
      <c r="AF291"/>
      <c r="AG291" s="168"/>
      <c r="AH291" s="14"/>
      <c r="AI291" s="161"/>
      <c r="AJ291" s="165"/>
      <c r="AL291"/>
      <c r="AM291"/>
    </row>
    <row r="292" spans="32:44" hidden="1">
      <c r="AF292"/>
      <c r="AG292" s="168"/>
      <c r="AH292" s="14"/>
      <c r="AI292" s="161"/>
      <c r="AJ292" s="161"/>
      <c r="AL292"/>
      <c r="AM292"/>
    </row>
    <row r="293" spans="32:44" hidden="1">
      <c r="AF293"/>
      <c r="AG293" s="168"/>
      <c r="AH293" s="14"/>
      <c r="AI293" s="161"/>
      <c r="AJ293" s="161"/>
      <c r="AL293"/>
      <c r="AM293"/>
    </row>
    <row r="294" spans="32:44" hidden="1">
      <c r="AF294"/>
      <c r="AG294" s="14"/>
      <c r="AH294" s="14"/>
      <c r="AI294" s="161"/>
      <c r="AJ294" s="165"/>
      <c r="AL294"/>
      <c r="AM294"/>
    </row>
    <row r="295" spans="32:44" hidden="1">
      <c r="AF295"/>
      <c r="AG295" s="14"/>
      <c r="AH295" s="14"/>
      <c r="AI295" s="161"/>
      <c r="AJ295" s="161"/>
      <c r="AL295"/>
      <c r="AM295"/>
    </row>
    <row r="296" spans="32:44" hidden="1">
      <c r="AF296"/>
      <c r="AG296" s="14"/>
      <c r="AH296" s="14"/>
      <c r="AI296" s="161"/>
      <c r="AJ296" s="165"/>
      <c r="AL296"/>
      <c r="AM296"/>
    </row>
    <row r="297" spans="32:44" hidden="1">
      <c r="AF297"/>
      <c r="AG297" s="14"/>
      <c r="AH297" s="14"/>
      <c r="AI297" s="161"/>
      <c r="AJ297" s="161"/>
      <c r="AL297"/>
      <c r="AM297"/>
    </row>
    <row r="298" spans="32:44" hidden="1">
      <c r="AF298"/>
      <c r="AG298" s="14"/>
      <c r="AH298" s="14"/>
      <c r="AI298" s="161"/>
      <c r="AJ298" s="165"/>
      <c r="AL298" s="161"/>
      <c r="AM298" s="161"/>
      <c r="AN298" s="170"/>
    </row>
    <row r="299" spans="32:44" hidden="1">
      <c r="AF299"/>
      <c r="AG299" s="14"/>
      <c r="AH299" s="14"/>
      <c r="AI299" s="161"/>
      <c r="AJ299" s="165"/>
      <c r="AL299"/>
      <c r="AM299"/>
    </row>
    <row r="300" spans="32:44" hidden="1">
      <c r="AF300"/>
      <c r="AG300" s="14"/>
      <c r="AH300" s="14"/>
      <c r="AI300" s="161"/>
      <c r="AJ300" s="161"/>
      <c r="AL300"/>
      <c r="AM300"/>
    </row>
    <row r="301" spans="32:44" hidden="1">
      <c r="AF301"/>
      <c r="AG301" s="14"/>
      <c r="AH301" s="14"/>
      <c r="AI301" s="161"/>
      <c r="AJ301" s="161"/>
      <c r="AL301"/>
      <c r="AM301"/>
    </row>
    <row r="302" spans="32:44" hidden="1">
      <c r="AF302"/>
      <c r="AG302" s="14"/>
      <c r="AH302" s="14"/>
      <c r="AI302" s="161"/>
      <c r="AJ302" s="161"/>
      <c r="AL302"/>
      <c r="AM302"/>
    </row>
    <row r="303" spans="32:44" hidden="1">
      <c r="AF303"/>
      <c r="AG303" s="14"/>
      <c r="AH303" s="14"/>
      <c r="AI303" s="161"/>
      <c r="AJ303" s="165"/>
      <c r="AL303"/>
      <c r="AM303"/>
    </row>
    <row r="304" spans="32:44" hidden="1">
      <c r="AF304"/>
      <c r="AG304" s="14"/>
      <c r="AH304" s="14"/>
      <c r="AI304" s="161"/>
      <c r="AJ304" s="165"/>
      <c r="AL304" s="161"/>
      <c r="AM304" s="161"/>
      <c r="AN304" s="161"/>
      <c r="AO304" s="161"/>
      <c r="AP304" s="161"/>
      <c r="AR304" s="170"/>
    </row>
    <row r="305" spans="32:44" hidden="1">
      <c r="AF305"/>
      <c r="AG305" s="14"/>
      <c r="AH305" s="14"/>
      <c r="AI305" s="161"/>
      <c r="AJ305" s="165"/>
      <c r="AL305" s="161"/>
      <c r="AM305" s="161"/>
      <c r="AN305" s="161"/>
      <c r="AO305" s="161"/>
      <c r="AP305" s="161"/>
      <c r="AQ305" s="161"/>
      <c r="AR305" s="170"/>
    </row>
    <row r="306" spans="32:44" hidden="1">
      <c r="AF306"/>
      <c r="AG306" s="14"/>
      <c r="AH306" s="14"/>
      <c r="AI306" s="161"/>
      <c r="AJ306" s="165"/>
      <c r="AL306"/>
      <c r="AM306"/>
    </row>
    <row r="307" spans="32:44" hidden="1">
      <c r="AF307"/>
      <c r="AG307" s="14"/>
      <c r="AH307" s="14"/>
      <c r="AI307" s="161"/>
      <c r="AJ307" s="161"/>
      <c r="AL307"/>
      <c r="AM307"/>
    </row>
    <row r="308" spans="32:44" hidden="1">
      <c r="AF308"/>
      <c r="AG308" s="14"/>
      <c r="AH308" s="14"/>
      <c r="AI308" s="161"/>
      <c r="AJ308" s="165"/>
      <c r="AL308"/>
      <c r="AM308"/>
    </row>
    <row r="309" spans="32:44" hidden="1">
      <c r="AF309"/>
      <c r="AG309" s="14"/>
      <c r="AH309" s="14"/>
      <c r="AI309" s="161"/>
      <c r="AJ309" s="165"/>
      <c r="AL309"/>
      <c r="AM309"/>
    </row>
    <row r="310" spans="32:44" hidden="1">
      <c r="AF310"/>
      <c r="AG310" s="14"/>
      <c r="AH310" s="14"/>
      <c r="AI310" s="161"/>
      <c r="AJ310" s="161"/>
      <c r="AL310"/>
      <c r="AM310"/>
    </row>
    <row r="311" spans="32:44" hidden="1">
      <c r="AF311"/>
      <c r="AG311" s="14"/>
      <c r="AH311" s="14"/>
      <c r="AI311" s="161"/>
      <c r="AJ311" s="165"/>
      <c r="AL311"/>
      <c r="AM311"/>
    </row>
    <row r="312" spans="32:44" hidden="1">
      <c r="AF312"/>
      <c r="AG312" s="14"/>
      <c r="AH312" s="14"/>
      <c r="AI312" s="161"/>
      <c r="AJ312" s="165"/>
      <c r="AL312"/>
      <c r="AM312"/>
    </row>
    <row r="313" spans="32:44" hidden="1">
      <c r="AF313"/>
      <c r="AG313" s="14"/>
      <c r="AH313" s="14"/>
      <c r="AI313" s="161"/>
      <c r="AJ313" s="165"/>
      <c r="AL313"/>
      <c r="AM313"/>
    </row>
    <row r="314" spans="32:44" hidden="1">
      <c r="AF314"/>
      <c r="AG314" s="14"/>
      <c r="AH314" s="14"/>
      <c r="AI314" s="161"/>
      <c r="AJ314" s="165"/>
      <c r="AL314"/>
      <c r="AM314"/>
    </row>
    <row r="315" spans="32:44" hidden="1">
      <c r="AF315"/>
      <c r="AG315" s="14"/>
      <c r="AH315" s="14"/>
      <c r="AI315" s="161"/>
      <c r="AJ315" s="161"/>
      <c r="AL315"/>
      <c r="AM315"/>
    </row>
    <row r="316" spans="32:44" hidden="1">
      <c r="AF316"/>
      <c r="AG316" s="14"/>
      <c r="AH316" s="14"/>
      <c r="AI316" s="161"/>
      <c r="AJ316" s="165"/>
      <c r="AL316"/>
      <c r="AM316"/>
    </row>
    <row r="317" spans="32:44" hidden="1">
      <c r="AF317"/>
      <c r="AG317" s="14"/>
      <c r="AH317" s="14"/>
      <c r="AI317" s="161"/>
      <c r="AJ317" s="165"/>
      <c r="AL317"/>
      <c r="AM317"/>
    </row>
    <row r="318" spans="32:44" hidden="1">
      <c r="AF318"/>
      <c r="AG318" s="14"/>
      <c r="AH318" s="14"/>
      <c r="AI318" s="161"/>
      <c r="AJ318" s="161"/>
      <c r="AL318"/>
      <c r="AM318"/>
    </row>
    <row r="319" spans="32:44" hidden="1">
      <c r="AF319"/>
      <c r="AG319" s="14"/>
      <c r="AH319" s="14"/>
      <c r="AI319" s="161"/>
      <c r="AJ319" s="165"/>
      <c r="AL319"/>
      <c r="AM319"/>
    </row>
    <row r="320" spans="32:44" hidden="1">
      <c r="AF320"/>
      <c r="AG320" s="14"/>
      <c r="AH320" s="14"/>
      <c r="AI320" s="161"/>
      <c r="AJ320" s="161"/>
      <c r="AL320"/>
      <c r="AM320"/>
    </row>
    <row r="321" spans="32:39" hidden="1">
      <c r="AF321"/>
      <c r="AG321" s="14"/>
      <c r="AH321" s="14"/>
      <c r="AI321" s="161"/>
      <c r="AJ321" s="161"/>
      <c r="AL321"/>
      <c r="AM321"/>
    </row>
    <row r="322" spans="32:39" hidden="1">
      <c r="AF322"/>
      <c r="AG322" s="14"/>
      <c r="AH322" s="14"/>
      <c r="AI322" s="161"/>
      <c r="AJ322" s="161"/>
      <c r="AL322"/>
      <c r="AM322"/>
    </row>
    <row r="323" spans="32:39" hidden="1">
      <c r="AF323"/>
      <c r="AG323" s="14"/>
      <c r="AH323" s="14"/>
      <c r="AI323" s="161"/>
      <c r="AJ323" s="161"/>
      <c r="AL323"/>
      <c r="AM323"/>
    </row>
    <row r="324" spans="32:39" hidden="1">
      <c r="AF324"/>
      <c r="AG324" s="14"/>
      <c r="AH324" s="171"/>
      <c r="AI324" s="161"/>
      <c r="AJ324" s="165"/>
      <c r="AL324"/>
      <c r="AM324"/>
    </row>
    <row r="325" spans="32:39" hidden="1">
      <c r="AF325"/>
      <c r="AG325" s="14"/>
      <c r="AH325" s="14"/>
      <c r="AI325" s="161"/>
      <c r="AJ325" s="165"/>
      <c r="AL325"/>
      <c r="AM325"/>
    </row>
    <row r="326" spans="32:39" hidden="1">
      <c r="AF326"/>
      <c r="AG326" s="14"/>
      <c r="AH326" s="14"/>
      <c r="AI326" s="161"/>
      <c r="AJ326" s="165"/>
      <c r="AL326"/>
      <c r="AM326"/>
    </row>
    <row r="327" spans="32:39" hidden="1">
      <c r="AF327"/>
      <c r="AG327" s="14"/>
      <c r="AH327" s="14"/>
      <c r="AI327" s="161"/>
      <c r="AJ327" s="165"/>
      <c r="AL327"/>
      <c r="AM327"/>
    </row>
    <row r="328" spans="32:39" hidden="1">
      <c r="AF328"/>
      <c r="AG328" s="14"/>
      <c r="AH328" s="14"/>
      <c r="AI328" s="161"/>
      <c r="AJ328" s="165"/>
      <c r="AL328"/>
      <c r="AM328"/>
    </row>
    <row r="329" spans="32:39" hidden="1">
      <c r="AF329"/>
      <c r="AG329" s="14"/>
      <c r="AH329" s="14"/>
      <c r="AI329" s="161"/>
      <c r="AJ329" s="165"/>
      <c r="AL329"/>
      <c r="AM329"/>
    </row>
    <row r="330" spans="32:39" hidden="1">
      <c r="AF330"/>
      <c r="AG330" s="14"/>
      <c r="AH330" s="14"/>
      <c r="AI330" s="161"/>
      <c r="AJ330" s="165"/>
      <c r="AL330"/>
      <c r="AM330"/>
    </row>
    <row r="331" spans="32:39" hidden="1">
      <c r="AF331"/>
      <c r="AG331" s="14"/>
      <c r="AH331" s="14"/>
      <c r="AI331" s="161"/>
      <c r="AJ331" s="165"/>
      <c r="AL331"/>
      <c r="AM331"/>
    </row>
    <row r="332" spans="32:39" hidden="1">
      <c r="AF332"/>
      <c r="AG332" s="14"/>
      <c r="AH332" s="14"/>
      <c r="AI332" s="161"/>
      <c r="AJ332" s="165"/>
      <c r="AL332"/>
      <c r="AM332"/>
    </row>
    <row r="333" spans="32:39" hidden="1">
      <c r="AF333"/>
      <c r="AG333" s="14"/>
      <c r="AH333" s="14"/>
      <c r="AI333" s="161"/>
      <c r="AJ333" s="165"/>
      <c r="AL333"/>
      <c r="AM333"/>
    </row>
    <row r="334" spans="32:39" hidden="1">
      <c r="AF334"/>
      <c r="AG334" s="14"/>
      <c r="AH334" s="14"/>
      <c r="AI334" s="161"/>
      <c r="AJ334" s="165"/>
      <c r="AL334"/>
      <c r="AM334"/>
    </row>
    <row r="335" spans="32:39" hidden="1">
      <c r="AF335"/>
      <c r="AG335" s="14"/>
      <c r="AH335" s="14"/>
      <c r="AI335" s="161"/>
      <c r="AJ335" s="161"/>
      <c r="AL335"/>
      <c r="AM335"/>
    </row>
    <row r="336" spans="32:39" hidden="1">
      <c r="AF336"/>
      <c r="AG336" s="14"/>
      <c r="AH336" s="14"/>
      <c r="AI336" s="161"/>
      <c r="AJ336" s="165"/>
      <c r="AL336"/>
      <c r="AM336"/>
    </row>
    <row r="337" spans="21:39" hidden="1">
      <c r="AF337"/>
      <c r="AG337" s="14"/>
      <c r="AH337" s="14"/>
      <c r="AI337" s="161"/>
      <c r="AJ337" s="165"/>
      <c r="AL337"/>
      <c r="AM337"/>
    </row>
    <row r="338" spans="21:39" hidden="1">
      <c r="AF338"/>
      <c r="AG338" s="14"/>
      <c r="AH338" s="14"/>
      <c r="AI338" s="161"/>
      <c r="AJ338" s="165"/>
      <c r="AL338"/>
      <c r="AM338"/>
    </row>
    <row r="339" spans="21:39" hidden="1">
      <c r="AF339"/>
      <c r="AG339" s="14"/>
      <c r="AH339" s="14"/>
      <c r="AI339" s="161"/>
      <c r="AJ339" s="165"/>
      <c r="AL339"/>
      <c r="AM339"/>
    </row>
    <row r="340" spans="21:39" hidden="1">
      <c r="AF340"/>
      <c r="AG340" s="14"/>
      <c r="AH340" s="14"/>
      <c r="AI340" s="161"/>
      <c r="AJ340" s="161"/>
      <c r="AL340"/>
      <c r="AM340"/>
    </row>
    <row r="341" spans="21:39" hidden="1">
      <c r="AF341"/>
      <c r="AG341" s="14"/>
      <c r="AH341" s="14"/>
      <c r="AI341" s="161"/>
      <c r="AJ341" s="161"/>
      <c r="AL341"/>
      <c r="AM341"/>
    </row>
    <row r="342" spans="21:39" hidden="1">
      <c r="AF342"/>
      <c r="AG342" s="14"/>
      <c r="AH342" s="14"/>
      <c r="AI342" s="161"/>
      <c r="AJ342" s="161"/>
      <c r="AL342"/>
      <c r="AM342"/>
    </row>
    <row r="343" spans="21:39" hidden="1">
      <c r="U343" s="1"/>
      <c r="AF343"/>
      <c r="AG343" s="14"/>
      <c r="AH343" s="14"/>
      <c r="AI343" s="161"/>
      <c r="AJ343" s="161"/>
      <c r="AL343"/>
      <c r="AM343"/>
    </row>
    <row r="344" spans="21:39" hidden="1">
      <c r="U344" s="1"/>
      <c r="AF344"/>
      <c r="AG344" s="14"/>
      <c r="AH344" s="14"/>
      <c r="AI344" s="161"/>
      <c r="AJ344" s="161"/>
      <c r="AL344"/>
      <c r="AM344"/>
    </row>
    <row r="345" spans="21:39" hidden="1">
      <c r="U345" s="1"/>
      <c r="AF345"/>
      <c r="AG345" s="14"/>
      <c r="AH345" s="14"/>
      <c r="AI345" s="161"/>
      <c r="AJ345" s="161"/>
      <c r="AL345"/>
      <c r="AM345"/>
    </row>
    <row r="346" spans="21:39" hidden="1">
      <c r="U346" s="1"/>
      <c r="AF346"/>
      <c r="AG346" s="14"/>
      <c r="AH346" s="14"/>
      <c r="AI346" s="161"/>
      <c r="AJ346" s="165"/>
      <c r="AL346"/>
      <c r="AM346"/>
    </row>
    <row r="347" spans="21:39" hidden="1">
      <c r="U347" s="1"/>
      <c r="AF347"/>
      <c r="AG347" s="14"/>
      <c r="AH347" s="14"/>
      <c r="AI347" s="161"/>
      <c r="AJ347" s="165"/>
      <c r="AL347"/>
      <c r="AM347"/>
    </row>
    <row r="348" spans="21:39" hidden="1">
      <c r="U348" s="1"/>
      <c r="AF348"/>
      <c r="AG348" s="14"/>
      <c r="AH348" s="14"/>
      <c r="AI348" s="161"/>
      <c r="AJ348" s="165"/>
      <c r="AL348"/>
      <c r="AM348"/>
    </row>
    <row r="349" spans="21:39" hidden="1">
      <c r="U349" s="1"/>
      <c r="AF349"/>
      <c r="AG349" s="14"/>
      <c r="AH349" s="14"/>
      <c r="AI349" s="161"/>
      <c r="AJ349" s="161"/>
      <c r="AL349"/>
      <c r="AM349"/>
    </row>
    <row r="350" spans="21:39" hidden="1">
      <c r="U350" s="1"/>
      <c r="AF350"/>
      <c r="AG350" s="14"/>
      <c r="AH350" s="14"/>
      <c r="AI350" s="161"/>
      <c r="AJ350" s="161"/>
      <c r="AL350"/>
      <c r="AM350"/>
    </row>
    <row r="351" spans="21:39" hidden="1">
      <c r="U351" s="1"/>
      <c r="AF351"/>
      <c r="AG351" s="172"/>
      <c r="AH351" s="94"/>
      <c r="AI351" s="161"/>
      <c r="AJ351" s="161"/>
      <c r="AL351"/>
      <c r="AM351"/>
    </row>
    <row r="352" spans="21:39" hidden="1">
      <c r="U352" s="1"/>
      <c r="AF352"/>
      <c r="AG352" s="14"/>
      <c r="AH352" s="94"/>
      <c r="AI352" s="161"/>
      <c r="AJ352" s="161"/>
      <c r="AL352"/>
      <c r="AM352"/>
    </row>
    <row r="353" spans="21:43" hidden="1">
      <c r="U353" s="1"/>
      <c r="AF353"/>
      <c r="AG353" s="168"/>
      <c r="AH353" s="94"/>
      <c r="AI353" s="161"/>
      <c r="AJ353" s="161"/>
      <c r="AL353"/>
      <c r="AM353" s="161"/>
      <c r="AN353" s="161"/>
      <c r="AO353" s="161"/>
      <c r="AP353" s="161"/>
      <c r="AQ353" s="170"/>
    </row>
    <row r="354" spans="21:43" hidden="1">
      <c r="U354" s="1"/>
      <c r="AF354"/>
      <c r="AG354" s="168"/>
      <c r="AH354" s="94"/>
      <c r="AI354" s="161"/>
      <c r="AJ354" s="165"/>
      <c r="AL354"/>
      <c r="AM354"/>
    </row>
    <row r="355" spans="21:43" hidden="1">
      <c r="U355" s="1"/>
      <c r="AF355"/>
      <c r="AG355" s="168"/>
      <c r="AH355" s="94"/>
      <c r="AI355" s="161"/>
      <c r="AJ355" s="165"/>
      <c r="AL355"/>
      <c r="AM355"/>
    </row>
    <row r="356" spans="21:43" hidden="1">
      <c r="U356" s="1"/>
      <c r="AF356"/>
      <c r="AG356" s="168"/>
      <c r="AH356" s="94"/>
      <c r="AI356" s="161"/>
      <c r="AJ356" s="161"/>
      <c r="AL356"/>
      <c r="AM356"/>
    </row>
    <row r="357" spans="21:43" hidden="1">
      <c r="U357" s="1"/>
      <c r="AF357"/>
      <c r="AG357" s="168"/>
      <c r="AH357" s="94"/>
      <c r="AI357" s="161"/>
      <c r="AJ357" s="165"/>
      <c r="AL357"/>
      <c r="AM357"/>
    </row>
    <row r="358" spans="21:43" hidden="1">
      <c r="U358" s="1"/>
      <c r="AF358"/>
      <c r="AG358" s="168"/>
      <c r="AH358" s="94"/>
      <c r="AI358" s="161"/>
      <c r="AJ358" s="165"/>
      <c r="AL358"/>
      <c r="AM358"/>
    </row>
    <row r="359" spans="21:43" hidden="1">
      <c r="U359" s="1"/>
      <c r="AF359"/>
      <c r="AG359" s="168"/>
      <c r="AH359" s="94"/>
      <c r="AI359" s="161"/>
      <c r="AJ359" s="165"/>
      <c r="AL359"/>
      <c r="AM359"/>
    </row>
    <row r="360" spans="21:43" hidden="1">
      <c r="U360" s="1"/>
      <c r="AF360"/>
      <c r="AG360" s="168"/>
      <c r="AH360" s="94"/>
      <c r="AI360" s="161"/>
      <c r="AJ360" s="165"/>
      <c r="AL360"/>
      <c r="AM360"/>
    </row>
    <row r="361" spans="21:43" hidden="1">
      <c r="U361" s="1"/>
      <c r="AF361"/>
      <c r="AG361" s="14"/>
      <c r="AH361" s="14"/>
      <c r="AI361" s="161"/>
      <c r="AJ361" s="165"/>
      <c r="AL361"/>
      <c r="AM361"/>
    </row>
    <row r="362" spans="21:43" hidden="1">
      <c r="U362" s="1"/>
      <c r="AF362"/>
      <c r="AG362" s="14"/>
      <c r="AH362" s="14"/>
      <c r="AI362" s="161"/>
      <c r="AJ362" s="165"/>
      <c r="AL362"/>
      <c r="AM362"/>
    </row>
    <row r="363" spans="21:43" hidden="1">
      <c r="U363" s="1"/>
      <c r="AF363"/>
      <c r="AG363" s="169"/>
      <c r="AH363" s="14"/>
      <c r="AI363" s="161"/>
      <c r="AJ363" s="161"/>
      <c r="AL363"/>
      <c r="AM363"/>
    </row>
    <row r="364" spans="21:43" hidden="1">
      <c r="U364" s="1"/>
      <c r="AF364"/>
      <c r="AG364" s="168"/>
      <c r="AH364" s="14"/>
      <c r="AI364" s="161"/>
      <c r="AJ364" s="161"/>
      <c r="AL364"/>
      <c r="AM364" s="161"/>
      <c r="AN364" s="161"/>
      <c r="AO364" s="161"/>
      <c r="AP364" s="161"/>
      <c r="AQ364" s="170"/>
    </row>
    <row r="365" spans="21:43" hidden="1">
      <c r="U365" s="1"/>
      <c r="AF365"/>
      <c r="AG365" s="168"/>
      <c r="AH365" s="14"/>
      <c r="AI365" s="161"/>
      <c r="AJ365" s="161"/>
      <c r="AL365"/>
      <c r="AM365"/>
    </row>
    <row r="366" spans="21:43" hidden="1">
      <c r="U366" s="1"/>
      <c r="AF366"/>
      <c r="AG366" s="168"/>
      <c r="AH366" s="14"/>
      <c r="AI366" s="161"/>
      <c r="AJ366" s="165"/>
      <c r="AL366"/>
      <c r="AM366"/>
    </row>
    <row r="367" spans="21:43" hidden="1">
      <c r="U367" s="1"/>
      <c r="AF367"/>
      <c r="AG367" s="14"/>
      <c r="AH367" s="14"/>
      <c r="AI367" s="161"/>
      <c r="AJ367" s="161"/>
      <c r="AL367"/>
      <c r="AM367"/>
    </row>
    <row r="368" spans="21:43" hidden="1">
      <c r="U368" s="1"/>
      <c r="AF368"/>
      <c r="AG368" s="168"/>
      <c r="AH368" s="14"/>
      <c r="AI368" s="161"/>
      <c r="AJ368" s="165"/>
      <c r="AL368"/>
      <c r="AM368"/>
    </row>
    <row r="369" spans="21:39" hidden="1">
      <c r="U369" s="1"/>
      <c r="AF369"/>
      <c r="AG369" s="168"/>
      <c r="AH369" s="14"/>
      <c r="AI369" s="161"/>
      <c r="AJ369" s="165"/>
      <c r="AL369"/>
      <c r="AM369"/>
    </row>
    <row r="370" spans="21:39" hidden="1">
      <c r="U370" s="1"/>
      <c r="AF370"/>
      <c r="AG370" s="14"/>
      <c r="AH370" s="14"/>
      <c r="AI370" s="161"/>
      <c r="AJ370" s="165"/>
      <c r="AL370"/>
      <c r="AM370"/>
    </row>
    <row r="371" spans="21:39" hidden="1">
      <c r="U371" s="1"/>
      <c r="AF371"/>
      <c r="AG371" s="14"/>
      <c r="AH371" s="14"/>
      <c r="AI371" s="161"/>
      <c r="AJ371" s="161"/>
      <c r="AL371"/>
      <c r="AM371"/>
    </row>
    <row r="372" spans="21:39" hidden="1">
      <c r="U372" s="1"/>
      <c r="AF372"/>
      <c r="AG372" s="14"/>
      <c r="AH372" s="14"/>
      <c r="AI372" s="161"/>
      <c r="AJ372" s="161"/>
      <c r="AL372"/>
      <c r="AM372"/>
    </row>
    <row r="373" spans="21:39" hidden="1">
      <c r="U373" s="1"/>
      <c r="V373" s="1"/>
      <c r="W373" s="1"/>
      <c r="X373" s="11"/>
      <c r="Y373" s="11"/>
      <c r="Z373" s="11"/>
      <c r="AA373" s="12"/>
      <c r="AB373" s="11"/>
      <c r="AC373" s="1"/>
      <c r="AF373"/>
      <c r="AG373" s="14"/>
      <c r="AH373" s="14"/>
      <c r="AI373" s="161"/>
      <c r="AJ373" s="161"/>
      <c r="AL373"/>
      <c r="AM373"/>
    </row>
    <row r="374" spans="21:39" hidden="1">
      <c r="U374" s="1"/>
      <c r="X374" s="13"/>
      <c r="Y374" s="10"/>
      <c r="Z374" s="10"/>
      <c r="AA374" s="102"/>
      <c r="AB374" s="10"/>
      <c r="AC374" s="1"/>
      <c r="AF374"/>
      <c r="AG374" s="14"/>
      <c r="AH374" s="14"/>
      <c r="AI374" s="161"/>
      <c r="AJ374" s="161"/>
      <c r="AL374"/>
      <c r="AM374"/>
    </row>
    <row r="375" spans="21:39" hidden="1">
      <c r="U375" s="1"/>
      <c r="AF375"/>
      <c r="AG375" s="173"/>
      <c r="AH375" s="174"/>
      <c r="AI375" s="175"/>
      <c r="AJ375" s="165"/>
      <c r="AL375"/>
      <c r="AM375"/>
    </row>
    <row r="376" spans="21:39" hidden="1">
      <c r="U376" s="1"/>
      <c r="AF376"/>
      <c r="AG376" s="176"/>
      <c r="AH376" s="174"/>
      <c r="AI376" s="175"/>
      <c r="AJ376" s="165"/>
      <c r="AL376"/>
      <c r="AM376"/>
    </row>
    <row r="377" spans="21:39" hidden="1">
      <c r="U377" s="1"/>
      <c r="AF377"/>
      <c r="AG377" s="176"/>
      <c r="AH377" s="174"/>
      <c r="AI377" s="175"/>
      <c r="AJ377" s="175"/>
      <c r="AL377"/>
      <c r="AM377"/>
    </row>
    <row r="378" spans="21:39" hidden="1">
      <c r="U378" s="1"/>
      <c r="AF378"/>
      <c r="AG378" s="176"/>
      <c r="AH378" s="174"/>
      <c r="AI378" s="175"/>
      <c r="AJ378" s="165"/>
      <c r="AL378"/>
      <c r="AM378"/>
    </row>
    <row r="379" spans="21:39" hidden="1">
      <c r="U379" s="1"/>
      <c r="AF379"/>
      <c r="AI379"/>
      <c r="AJ379"/>
      <c r="AL379"/>
      <c r="AM379"/>
    </row>
    <row r="380" spans="21:39" hidden="1">
      <c r="U380" s="1"/>
      <c r="AF380"/>
      <c r="AI380"/>
      <c r="AJ380"/>
      <c r="AL380"/>
      <c r="AM380"/>
    </row>
    <row r="381" spans="21:39" hidden="1">
      <c r="U381" s="1"/>
      <c r="AF381"/>
    </row>
    <row r="382" spans="21:39" hidden="1">
      <c r="U382" s="1"/>
      <c r="AF382"/>
    </row>
    <row r="383" spans="21:39" hidden="1">
      <c r="U383" s="1"/>
      <c r="AF383"/>
    </row>
    <row r="384" spans="21:39" hidden="1">
      <c r="AF384"/>
    </row>
    <row r="385" spans="22:32" hidden="1">
      <c r="AF385"/>
    </row>
    <row r="386" spans="22:32" hidden="1">
      <c r="AF386"/>
    </row>
    <row r="387" spans="22:32" hidden="1">
      <c r="AF387"/>
    </row>
    <row r="388" spans="22:32" hidden="1">
      <c r="AF388"/>
    </row>
    <row r="389" spans="22:32" hidden="1">
      <c r="AF389"/>
    </row>
    <row r="390" spans="22:32" hidden="1">
      <c r="AF390"/>
    </row>
    <row r="391" spans="22:32" hidden="1">
      <c r="AF391"/>
    </row>
    <row r="392" spans="22:32" hidden="1">
      <c r="AF392"/>
    </row>
    <row r="393" spans="22:32" hidden="1">
      <c r="AF393"/>
    </row>
    <row r="394" spans="22:32" hidden="1">
      <c r="AF394"/>
    </row>
    <row r="395" spans="22:32" hidden="1">
      <c r="AF395"/>
    </row>
    <row r="396" spans="22:32" hidden="1">
      <c r="AF396"/>
    </row>
    <row r="397" spans="22:32" hidden="1">
      <c r="AF397"/>
    </row>
    <row r="398" spans="22:32" hidden="1">
      <c r="V398" s="14"/>
      <c r="W398" s="14"/>
      <c r="Y398" s="14"/>
      <c r="AB398"/>
      <c r="AD398"/>
      <c r="AE398"/>
      <c r="AF398"/>
    </row>
    <row r="399" spans="22:32" hidden="1">
      <c r="AF399"/>
    </row>
    <row r="400" spans="22:32" hidden="1">
      <c r="AF400"/>
    </row>
    <row r="401" spans="32:32" hidden="1">
      <c r="AF401"/>
    </row>
    <row r="402" spans="32:32" hidden="1">
      <c r="AF402"/>
    </row>
    <row r="403" spans="32:32" hidden="1">
      <c r="AF403"/>
    </row>
    <row r="404" spans="32:32" hidden="1">
      <c r="AF404"/>
    </row>
    <row r="405" spans="32:32" hidden="1">
      <c r="AF405"/>
    </row>
    <row r="406" spans="32:32" hidden="1">
      <c r="AF406"/>
    </row>
    <row r="407" spans="32:32" hidden="1">
      <c r="AF407"/>
    </row>
    <row r="408" spans="32:32" hidden="1">
      <c r="AF408"/>
    </row>
    <row r="409" spans="32:32" hidden="1">
      <c r="AF409"/>
    </row>
    <row r="418" spans="22:31" hidden="1">
      <c r="V418" s="14"/>
      <c r="W418" s="14"/>
      <c r="Y418" s="14"/>
      <c r="AB418"/>
      <c r="AD418"/>
      <c r="AE418"/>
    </row>
  </sheetData>
  <mergeCells count="144">
    <mergeCell ref="T270:W270"/>
    <mergeCell ref="T138:W138"/>
    <mergeCell ref="T133:W133"/>
    <mergeCell ref="T126:W126"/>
    <mergeCell ref="T127:W127"/>
    <mergeCell ref="T128:W128"/>
    <mergeCell ref="T121:W121"/>
    <mergeCell ref="T111:W111"/>
    <mergeCell ref="T112:W112"/>
    <mergeCell ref="T113:W113"/>
    <mergeCell ref="T114:W114"/>
    <mergeCell ref="T115:W115"/>
    <mergeCell ref="T116:W116"/>
    <mergeCell ref="T255:W255"/>
    <mergeCell ref="T256:W256"/>
    <mergeCell ref="T257:W257"/>
    <mergeCell ref="O259:W259"/>
    <mergeCell ref="T262:W262"/>
    <mergeCell ref="T263:W263"/>
    <mergeCell ref="T264:W264"/>
    <mergeCell ref="T265:W265"/>
    <mergeCell ref="O267:W267"/>
    <mergeCell ref="O241:W241"/>
    <mergeCell ref="T244:W244"/>
    <mergeCell ref="T249:W249"/>
    <mergeCell ref="T250:W250"/>
    <mergeCell ref="O252:W252"/>
    <mergeCell ref="O226:W226"/>
    <mergeCell ref="T229:W229"/>
    <mergeCell ref="T230:W230"/>
    <mergeCell ref="T231:W231"/>
    <mergeCell ref="T232:W232"/>
    <mergeCell ref="T233:W233"/>
    <mergeCell ref="O235:W235"/>
    <mergeCell ref="T238:W238"/>
    <mergeCell ref="T239:W239"/>
    <mergeCell ref="T217:W217"/>
    <mergeCell ref="T218:W218"/>
    <mergeCell ref="T219:W219"/>
    <mergeCell ref="O221:W221"/>
    <mergeCell ref="T224:W224"/>
    <mergeCell ref="T245:W245"/>
    <mergeCell ref="T246:W246"/>
    <mergeCell ref="T247:W247"/>
    <mergeCell ref="T248:W248"/>
    <mergeCell ref="T173:W173"/>
    <mergeCell ref="T210:W210"/>
    <mergeCell ref="O212:W212"/>
    <mergeCell ref="T215:W215"/>
    <mergeCell ref="T216:W216"/>
    <mergeCell ref="T180:W180"/>
    <mergeCell ref="O182:W182"/>
    <mergeCell ref="T208:W208"/>
    <mergeCell ref="T209:W209"/>
    <mergeCell ref="T197:W197"/>
    <mergeCell ref="O199:W199"/>
    <mergeCell ref="T202:W202"/>
    <mergeCell ref="O204:W204"/>
    <mergeCell ref="T207:W207"/>
    <mergeCell ref="T185:W185"/>
    <mergeCell ref="T186:W186"/>
    <mergeCell ref="T187:W187"/>
    <mergeCell ref="T188:W188"/>
    <mergeCell ref="O190:W190"/>
    <mergeCell ref="T193:W193"/>
    <mergeCell ref="T194:W194"/>
    <mergeCell ref="T195:W195"/>
    <mergeCell ref="T196:W196"/>
    <mergeCell ref="E14:M14"/>
    <mergeCell ref="O14:W14"/>
    <mergeCell ref="O36:W36"/>
    <mergeCell ref="O57:W57"/>
    <mergeCell ref="O64:W64"/>
    <mergeCell ref="O70:W70"/>
    <mergeCell ref="T47:W47"/>
    <mergeCell ref="T50:W50"/>
    <mergeCell ref="T55:W55"/>
    <mergeCell ref="T33:W33"/>
    <mergeCell ref="T34:W34"/>
    <mergeCell ref="T27:W27"/>
    <mergeCell ref="T21:W21"/>
    <mergeCell ref="J15:M15"/>
    <mergeCell ref="T149:W149"/>
    <mergeCell ref="T174:W174"/>
    <mergeCell ref="T175:W175"/>
    <mergeCell ref="T176:W176"/>
    <mergeCell ref="T177:W177"/>
    <mergeCell ref="T178:W178"/>
    <mergeCell ref="T179:W179"/>
    <mergeCell ref="O163:W163"/>
    <mergeCell ref="T166:W166"/>
    <mergeCell ref="T167:W167"/>
    <mergeCell ref="T168:W168"/>
    <mergeCell ref="T150:W150"/>
    <mergeCell ref="T151:W151"/>
    <mergeCell ref="T152:W152"/>
    <mergeCell ref="O154:W154"/>
    <mergeCell ref="T157:W157"/>
    <mergeCell ref="T158:W158"/>
    <mergeCell ref="T159:W159"/>
    <mergeCell ref="T160:W160"/>
    <mergeCell ref="T161:W161"/>
    <mergeCell ref="T169:W169"/>
    <mergeCell ref="T170:W170"/>
    <mergeCell ref="T171:W171"/>
    <mergeCell ref="T172:W172"/>
    <mergeCell ref="T148:W148"/>
    <mergeCell ref="T147:W147"/>
    <mergeCell ref="T146:W146"/>
    <mergeCell ref="T145:W145"/>
    <mergeCell ref="T144:W144"/>
    <mergeCell ref="T143:W143"/>
    <mergeCell ref="T95:W95"/>
    <mergeCell ref="T94:W94"/>
    <mergeCell ref="T93:W93"/>
    <mergeCell ref="O130:W130"/>
    <mergeCell ref="O135:W135"/>
    <mergeCell ref="O140:W140"/>
    <mergeCell ref="O97:W97"/>
    <mergeCell ref="O103:W103"/>
    <mergeCell ref="O108:W108"/>
    <mergeCell ref="O118:W118"/>
    <mergeCell ref="T100:W100"/>
    <mergeCell ref="T101:W101"/>
    <mergeCell ref="O123:W123"/>
    <mergeCell ref="T73:W73"/>
    <mergeCell ref="T68:W68"/>
    <mergeCell ref="T67:W67"/>
    <mergeCell ref="T62:W62"/>
    <mergeCell ref="T61:W61"/>
    <mergeCell ref="T60:W60"/>
    <mergeCell ref="T92:W92"/>
    <mergeCell ref="T81:W81"/>
    <mergeCell ref="T80:W80"/>
    <mergeCell ref="T79:W79"/>
    <mergeCell ref="T78:W78"/>
    <mergeCell ref="T77:W77"/>
    <mergeCell ref="T76:W76"/>
    <mergeCell ref="T75:W75"/>
    <mergeCell ref="T74:W74"/>
    <mergeCell ref="O89:W89"/>
    <mergeCell ref="T86:W86"/>
    <mergeCell ref="T87:W87"/>
    <mergeCell ref="O83:W83"/>
  </mergeCells>
  <pageMargins left="0.511811024" right="0.511811024" top="0.78740157499999996" bottom="0.78740157499999996" header="0.31496062000000002" footer="0.31496062000000002"/>
  <pageSetup paperSize="9" orientation="portrait" horizontalDpi="300" verticalDpi="300" r:id="rId1"/>
  <ignoredErrors>
    <ignoredError sqref="O17:O19 O20 O23 O26 O28 O30:O31 O38:O39 O42 G19:G21 E18 E37 G37:G38 G41 E58 E60 E90 E147 E161 E78" numberStoredAsText="1"/>
    <ignoredError sqref="S249 S114 S74 W18 M120:M121" formula="1"/>
    <ignoredError sqref="S247:S248 S250 S193:S195 S133 S115:S116 S100:S101 S73 S40:S42 S44:S48 S51:S53 S55 S21 S24 S27 S29 S32:S34" formulaRange="1"/>
    <ignoredError sqref="S230 S113 S49:S50 S54 S22 S25 S75" formula="1"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Y1236"/>
  <sheetViews>
    <sheetView workbookViewId="0">
      <selection activeCell="O1210" sqref="O1210"/>
    </sheetView>
  </sheetViews>
  <sheetFormatPr defaultColWidth="0" defaultRowHeight="15" zeroHeight="1"/>
  <cols>
    <col min="1" max="1" width="9.140625" style="387" customWidth="1"/>
    <col min="2" max="2" width="10.28515625" style="116" customWidth="1"/>
    <col min="3" max="3" width="29.5703125" customWidth="1"/>
    <col min="4" max="4" width="31.7109375" style="387" customWidth="1"/>
    <col min="5" max="9" width="15.140625" style="14" customWidth="1"/>
    <col min="10" max="10" width="9.140625" style="387" customWidth="1"/>
    <col min="11" max="11" width="17.7109375" style="508" customWidth="1"/>
    <col min="12" max="12" width="24.5703125" style="387" customWidth="1"/>
    <col min="13" max="13" width="13.42578125" style="387" customWidth="1"/>
    <col min="14" max="14" width="13.85546875" style="387" customWidth="1"/>
    <col min="15" max="15" width="13.7109375" style="387" customWidth="1"/>
    <col min="16" max="16" width="13.85546875" style="387" customWidth="1"/>
    <col min="17" max="17" width="17.42578125" style="387" customWidth="1"/>
    <col min="18" max="18" width="26.42578125" style="116" customWidth="1"/>
    <col min="19" max="19" width="12.28515625" customWidth="1"/>
    <col min="20" max="20" width="14" customWidth="1"/>
    <col min="21" max="21" width="14.7109375" customWidth="1"/>
    <col min="22" max="22" width="14.42578125" customWidth="1"/>
    <col min="23" max="23" width="14" style="14" customWidth="1"/>
    <col min="24" max="24" width="13.7109375" customWidth="1"/>
    <col min="25" max="25" width="15.7109375" style="102" customWidth="1"/>
    <col min="26" max="26" width="11.85546875" customWidth="1"/>
    <col min="27" max="27" width="23.85546875" style="116" customWidth="1"/>
    <col min="28" max="28" width="13.7109375" customWidth="1"/>
    <col min="29" max="29" width="12.42578125" customWidth="1"/>
    <col min="30" max="30" width="15.85546875" customWidth="1"/>
    <col min="31" max="31" width="13.140625" customWidth="1"/>
    <col min="32" max="32" width="13.42578125" customWidth="1"/>
    <col min="33" max="33" width="13" customWidth="1"/>
    <col min="34" max="34" width="17" customWidth="1"/>
    <col min="35" max="35" width="12.28515625" customWidth="1"/>
    <col min="36" max="36" width="13.28515625" customWidth="1"/>
    <col min="37" max="37" width="12.7109375" customWidth="1"/>
    <col min="38" max="38" width="15.7109375" style="387" customWidth="1"/>
    <col min="39" max="39" width="17.42578125" style="518" customWidth="1"/>
    <col min="40" max="40" width="30.42578125" style="387" customWidth="1"/>
    <col min="41" max="41" width="15.5703125" style="387" customWidth="1"/>
    <col min="42" max="42" width="14" style="387" customWidth="1"/>
    <col min="43" max="43" width="16.28515625" style="387" customWidth="1"/>
    <col min="44" max="44" width="14.28515625" style="387" customWidth="1"/>
    <col min="45" max="45" width="16.28515625" style="387" customWidth="1"/>
    <col min="46" max="46" width="17.140625" hidden="1" customWidth="1"/>
    <col min="47" max="48" width="13.7109375" style="190" hidden="1" customWidth="1"/>
    <col min="49" max="49" width="12.85546875" hidden="1" customWidth="1"/>
    <col min="50" max="50" width="12.5703125" hidden="1" customWidth="1"/>
    <col min="51" max="51" width="9.140625" hidden="1" customWidth="1"/>
    <col min="52" max="52" width="22.140625" hidden="1" customWidth="1"/>
    <col min="53" max="53" width="15.85546875" hidden="1" customWidth="1"/>
    <col min="54" max="54" width="12.85546875" hidden="1" customWidth="1"/>
    <col min="55" max="55" width="13" hidden="1" customWidth="1"/>
    <col min="56" max="56" width="14.7109375" hidden="1" customWidth="1"/>
    <col min="57" max="57" width="14.5703125" hidden="1" customWidth="1"/>
    <col min="58" max="59" width="14" hidden="1" customWidth="1"/>
    <col min="60" max="60" width="12.7109375" hidden="1" customWidth="1"/>
    <col min="61" max="61" width="9.140625" hidden="1" customWidth="1"/>
    <col min="62" max="62" width="31.7109375" hidden="1" customWidth="1"/>
    <col min="63" max="63" width="16" hidden="1" customWidth="1"/>
    <col min="64" max="64" width="14.5703125" hidden="1" customWidth="1"/>
    <col min="65" max="65" width="17.42578125" hidden="1" customWidth="1"/>
    <col min="66" max="66" width="16.42578125" hidden="1" customWidth="1"/>
    <col min="67" max="67" width="13.85546875" hidden="1" customWidth="1"/>
    <col min="68" max="68" width="16.42578125" hidden="1" customWidth="1"/>
    <col min="69" max="69" width="10.5703125" hidden="1" customWidth="1"/>
    <col min="70" max="71" width="14.42578125" hidden="1" customWidth="1"/>
    <col min="72" max="72" width="15.85546875" hidden="1" customWidth="1"/>
    <col min="73" max="73" width="18" hidden="1" customWidth="1"/>
    <col min="74" max="82" width="14.140625" hidden="1" customWidth="1"/>
    <col min="83" max="83" width="14.42578125" hidden="1" customWidth="1"/>
    <col min="84" max="84" width="22.42578125" style="14" hidden="1" customWidth="1"/>
    <col min="85" max="85" width="15.140625" style="14" hidden="1" customWidth="1"/>
    <col min="86" max="86" width="12.7109375" style="14" hidden="1" customWidth="1"/>
    <col min="87" max="87" width="16.7109375" style="14" hidden="1" customWidth="1"/>
    <col min="88" max="88" width="13" style="14" hidden="1" customWidth="1"/>
    <col min="89" max="89" width="11.42578125" style="14" hidden="1" customWidth="1"/>
    <col min="90" max="90" width="13.5703125" style="14" hidden="1" customWidth="1"/>
    <col min="91" max="92" width="13.140625" style="14" hidden="1" customWidth="1"/>
    <col min="93" max="93" width="15.28515625" style="14" hidden="1" customWidth="1"/>
    <col min="94" max="94" width="12.85546875" style="14" hidden="1" customWidth="1"/>
    <col min="95" max="96" width="9.140625" style="14" hidden="1" customWidth="1"/>
    <col min="97" max="97" width="9.140625" hidden="1" customWidth="1"/>
    <col min="98" max="98" width="24.5703125" hidden="1" customWidth="1"/>
    <col min="99" max="99" width="15.42578125" hidden="1" customWidth="1"/>
    <col min="100" max="100" width="13.28515625" hidden="1" customWidth="1"/>
    <col min="101" max="101" width="13.85546875" hidden="1" customWidth="1"/>
    <col min="102" max="102" width="16.140625" hidden="1" customWidth="1"/>
    <col min="103" max="103" width="14.7109375" hidden="1" customWidth="1"/>
    <col min="104" max="104" width="15" hidden="1" customWidth="1"/>
    <col min="105" max="105" width="14.28515625" hidden="1" customWidth="1"/>
    <col min="106" max="106" width="12.140625" hidden="1" customWidth="1"/>
    <col min="107" max="107" width="13.7109375" hidden="1" customWidth="1"/>
    <col min="108" max="108" width="13.85546875" hidden="1" customWidth="1"/>
    <col min="109" max="111" width="9.140625" hidden="1" customWidth="1"/>
    <col min="112" max="112" width="23.7109375" hidden="1" customWidth="1"/>
    <col min="113" max="113" width="18.5703125" hidden="1" customWidth="1"/>
    <col min="114" max="114" width="15.7109375" hidden="1" customWidth="1"/>
    <col min="115" max="115" width="15" hidden="1" customWidth="1"/>
    <col min="116" max="116" width="13.5703125" hidden="1" customWidth="1"/>
    <col min="117" max="117" width="15.28515625" hidden="1" customWidth="1"/>
    <col min="118" max="118" width="16.5703125" hidden="1" customWidth="1"/>
    <col min="119" max="119" width="14.7109375" hidden="1" customWidth="1"/>
    <col min="120" max="120" width="15.42578125" hidden="1" customWidth="1"/>
    <col min="121" max="121" width="15.28515625" hidden="1" customWidth="1"/>
    <col min="122" max="122" width="21.42578125" hidden="1" customWidth="1"/>
    <col min="123" max="123" width="11.5703125" hidden="1" customWidth="1"/>
    <col min="124" max="124" width="12.42578125" hidden="1" customWidth="1"/>
    <col min="125" max="125" width="9.140625" hidden="1" customWidth="1"/>
    <col min="126" max="126" width="28.42578125" hidden="1" customWidth="1"/>
    <col min="127" max="127" width="31.140625" hidden="1" customWidth="1"/>
    <col min="128" max="128" width="15" hidden="1" customWidth="1"/>
    <col min="129" max="129" width="14" hidden="1" customWidth="1"/>
    <col min="130" max="130" width="14.42578125" hidden="1" customWidth="1"/>
    <col min="131" max="131" width="13.28515625" hidden="1" customWidth="1"/>
    <col min="132" max="132" width="12.5703125" hidden="1" customWidth="1"/>
    <col min="133" max="133" width="11.5703125" hidden="1" customWidth="1"/>
    <col min="134" max="134" width="9.140625" hidden="1" customWidth="1"/>
    <col min="135" max="135" width="28.7109375" hidden="1" customWidth="1"/>
    <col min="136" max="136" width="30.140625" hidden="1" customWidth="1"/>
    <col min="137" max="137" width="14" hidden="1" customWidth="1"/>
    <col min="138" max="138" width="15.140625" hidden="1" customWidth="1"/>
    <col min="139" max="139" width="15.28515625" hidden="1" customWidth="1"/>
    <col min="140" max="140" width="12.7109375" hidden="1" customWidth="1"/>
    <col min="141" max="143" width="9.140625" hidden="1" customWidth="1"/>
    <col min="144" max="144" width="29.5703125" hidden="1" customWidth="1"/>
    <col min="145" max="145" width="32.5703125" hidden="1" customWidth="1"/>
    <col min="146" max="146" width="17.5703125" hidden="1" customWidth="1"/>
    <col min="147" max="147" width="18.7109375" hidden="1" customWidth="1"/>
    <col min="148" max="148" width="15.140625" hidden="1" customWidth="1"/>
    <col min="149" max="149" width="10.7109375" hidden="1" customWidth="1"/>
    <col min="150" max="150" width="12.85546875" hidden="1" customWidth="1"/>
    <col min="151" max="151" width="11.7109375" hidden="1" customWidth="1"/>
    <col min="152" max="152" width="9.140625" hidden="1" customWidth="1"/>
    <col min="153" max="154" width="26.140625" hidden="1" customWidth="1"/>
    <col min="155" max="155" width="17.28515625" hidden="1" customWidth="1"/>
    <col min="156" max="156" width="16.5703125" hidden="1" customWidth="1"/>
    <col min="157" max="157" width="13.140625" hidden="1" customWidth="1"/>
    <col min="158" max="158" width="16.7109375" hidden="1" customWidth="1"/>
    <col min="159" max="161" width="9.140625" hidden="1" customWidth="1"/>
    <col min="162" max="162" width="15.85546875" hidden="1" customWidth="1"/>
    <col min="163" max="163" width="26.42578125" hidden="1" customWidth="1"/>
    <col min="164" max="164" width="17" hidden="1" customWidth="1"/>
    <col min="165" max="165" width="14.42578125" hidden="1" customWidth="1"/>
    <col min="166" max="166" width="18.140625" hidden="1" customWidth="1"/>
    <col min="167" max="167" width="17.85546875" hidden="1" customWidth="1"/>
    <col min="168" max="170" width="9.140625" hidden="1" customWidth="1"/>
    <col min="171" max="171" width="14.140625" hidden="1" customWidth="1"/>
    <col min="172" max="172" width="24.42578125" hidden="1" customWidth="1"/>
    <col min="173" max="173" width="20.42578125" hidden="1" customWidth="1"/>
    <col min="174" max="174" width="16.140625" hidden="1" customWidth="1"/>
    <col min="175" max="175" width="15.42578125" hidden="1" customWidth="1"/>
    <col min="176" max="176" width="14.42578125" hidden="1" customWidth="1"/>
    <col min="177" max="233" width="0" hidden="1" customWidth="1"/>
    <col min="234" max="16384" width="9.140625" hidden="1"/>
  </cols>
  <sheetData>
    <row r="1" spans="1:83">
      <c r="B1" s="387"/>
      <c r="C1" s="387"/>
      <c r="E1" s="387"/>
      <c r="F1" s="388"/>
      <c r="G1" s="388"/>
      <c r="H1" s="388"/>
      <c r="I1" s="388"/>
      <c r="R1" s="508"/>
      <c r="S1" s="387"/>
      <c r="T1" s="387"/>
      <c r="U1" s="387"/>
      <c r="V1" s="387"/>
      <c r="W1" s="388"/>
      <c r="X1" s="387"/>
      <c r="Y1" s="398"/>
      <c r="Z1" s="387"/>
      <c r="AA1" s="508"/>
      <c r="AB1" s="387"/>
      <c r="AC1" s="387"/>
      <c r="AD1" s="387"/>
      <c r="AE1" s="387"/>
      <c r="AF1" s="387"/>
      <c r="AG1" s="387"/>
      <c r="AH1" s="387"/>
      <c r="AI1" s="387"/>
      <c r="AJ1" s="387"/>
      <c r="AK1" s="387"/>
    </row>
    <row r="2" spans="1:83">
      <c r="B2" s="387"/>
      <c r="C2" s="387"/>
      <c r="E2" s="387"/>
      <c r="F2" s="388"/>
      <c r="G2" s="388"/>
      <c r="H2" s="388"/>
      <c r="I2" s="388"/>
      <c r="R2" s="508"/>
      <c r="S2" s="387"/>
      <c r="T2" s="387"/>
      <c r="U2" s="387"/>
      <c r="V2" s="387"/>
      <c r="W2" s="388"/>
      <c r="X2" s="387"/>
      <c r="Y2" s="398"/>
      <c r="Z2" s="387"/>
      <c r="AA2" s="508"/>
      <c r="AB2" s="387"/>
      <c r="AC2" s="387"/>
      <c r="AD2" s="387"/>
      <c r="AE2" s="387"/>
      <c r="AF2" s="387"/>
      <c r="AG2" s="387"/>
      <c r="AH2" s="387"/>
      <c r="AI2" s="387"/>
      <c r="AJ2" s="387"/>
      <c r="AK2" s="387"/>
    </row>
    <row r="3" spans="1:83">
      <c r="B3" s="387"/>
      <c r="C3" s="387"/>
      <c r="E3" s="387"/>
      <c r="F3" s="388"/>
      <c r="G3" s="388"/>
      <c r="H3" s="388"/>
      <c r="I3" s="388"/>
      <c r="R3" s="508"/>
      <c r="S3" s="387"/>
      <c r="T3" s="387"/>
      <c r="U3" s="387"/>
      <c r="V3" s="387"/>
      <c r="W3" s="388"/>
      <c r="X3" s="387"/>
      <c r="Y3" s="398"/>
      <c r="Z3" s="387"/>
      <c r="AA3" s="508"/>
      <c r="AB3" s="387"/>
      <c r="AC3" s="387"/>
      <c r="AD3" s="387"/>
      <c r="AE3" s="387"/>
      <c r="AF3" s="387"/>
      <c r="AG3" s="387"/>
      <c r="AH3" s="387"/>
      <c r="AI3" s="387"/>
      <c r="AJ3" s="387"/>
      <c r="AK3" s="387"/>
    </row>
    <row r="4" spans="1:83">
      <c r="B4" s="387"/>
      <c r="C4" s="387"/>
      <c r="E4" s="387"/>
      <c r="F4" s="388"/>
      <c r="G4" s="388"/>
      <c r="H4" s="388"/>
      <c r="I4" s="388"/>
      <c r="R4" s="508"/>
      <c r="S4" s="387"/>
      <c r="T4" s="387"/>
      <c r="U4" s="387"/>
      <c r="V4" s="387"/>
      <c r="W4" s="388"/>
      <c r="X4" s="387"/>
      <c r="Y4" s="398"/>
      <c r="Z4" s="387"/>
      <c r="AA4" s="508"/>
      <c r="AB4" s="387"/>
      <c r="AC4" s="387"/>
      <c r="AD4" s="387"/>
      <c r="AE4" s="387"/>
      <c r="AF4" s="387"/>
      <c r="AG4" s="387"/>
      <c r="AH4" s="387"/>
      <c r="AI4" s="387"/>
      <c r="AJ4" s="387"/>
      <c r="AK4" s="387"/>
    </row>
    <row r="5" spans="1:83">
      <c r="B5" s="387"/>
      <c r="C5" s="387"/>
      <c r="E5" s="387"/>
      <c r="F5" s="388"/>
      <c r="G5" s="388"/>
      <c r="H5" s="388"/>
      <c r="I5" s="388"/>
      <c r="R5" s="508"/>
      <c r="S5" s="387"/>
      <c r="T5" s="387"/>
      <c r="U5" s="387"/>
      <c r="V5" s="387"/>
      <c r="W5" s="388"/>
      <c r="X5" s="387"/>
      <c r="Y5" s="398"/>
      <c r="Z5" s="387"/>
      <c r="AA5" s="508"/>
      <c r="AB5" s="387"/>
      <c r="AC5" s="387"/>
      <c r="AD5" s="387"/>
      <c r="AE5" s="387"/>
      <c r="AF5" s="387"/>
      <c r="AG5" s="387"/>
      <c r="AH5" s="387"/>
      <c r="AI5" s="387"/>
      <c r="AJ5" s="387"/>
      <c r="AK5" s="387"/>
    </row>
    <row r="6" spans="1:83">
      <c r="B6" s="387"/>
      <c r="C6" s="387"/>
      <c r="E6" s="387"/>
      <c r="F6" s="388"/>
      <c r="G6" s="388"/>
      <c r="H6" s="388"/>
      <c r="I6" s="388"/>
      <c r="R6" s="508"/>
      <c r="S6" s="387"/>
      <c r="T6" s="387"/>
      <c r="U6" s="387"/>
      <c r="V6" s="387"/>
      <c r="W6" s="388"/>
      <c r="X6" s="387"/>
      <c r="Y6" s="398"/>
      <c r="Z6" s="387"/>
      <c r="AA6" s="508"/>
      <c r="AB6" s="387"/>
      <c r="AC6" s="387"/>
      <c r="AD6" s="387"/>
      <c r="AE6" s="387"/>
      <c r="AF6" s="387"/>
      <c r="AG6" s="387"/>
      <c r="AH6" s="387"/>
      <c r="AI6" s="387"/>
      <c r="AJ6" s="387"/>
      <c r="AK6" s="387"/>
    </row>
    <row r="7" spans="1:83">
      <c r="B7" s="387"/>
      <c r="C7" s="387"/>
      <c r="E7" s="387"/>
      <c r="F7" s="388"/>
      <c r="G7" s="388"/>
      <c r="H7" s="388"/>
      <c r="I7" s="388"/>
      <c r="R7" s="508"/>
      <c r="S7" s="387"/>
      <c r="T7" s="387"/>
      <c r="U7" s="387"/>
      <c r="V7" s="387"/>
      <c r="W7" s="388"/>
      <c r="X7" s="387"/>
      <c r="Y7" s="398"/>
      <c r="Z7" s="387"/>
      <c r="AA7" s="508"/>
      <c r="AB7" s="387"/>
      <c r="AC7" s="387"/>
      <c r="AD7" s="387"/>
      <c r="AE7" s="387"/>
      <c r="AF7" s="387"/>
      <c r="AG7" s="387"/>
      <c r="AH7" s="387"/>
      <c r="AI7" s="387"/>
      <c r="AJ7" s="387"/>
      <c r="AK7" s="387"/>
    </row>
    <row r="8" spans="1:83">
      <c r="B8" s="387"/>
      <c r="C8" s="387"/>
      <c r="E8" s="387"/>
      <c r="F8" s="388"/>
      <c r="G8" s="388"/>
      <c r="H8" s="388"/>
      <c r="I8" s="388"/>
      <c r="R8" s="508"/>
      <c r="S8" s="387"/>
      <c r="T8" s="387"/>
      <c r="U8" s="387"/>
      <c r="V8" s="387"/>
      <c r="W8" s="388"/>
      <c r="X8" s="387"/>
      <c r="Y8" s="398"/>
      <c r="Z8" s="387"/>
      <c r="AA8" s="508"/>
      <c r="AB8" s="387"/>
      <c r="AC8" s="387"/>
      <c r="AD8" s="387"/>
      <c r="AE8" s="387"/>
      <c r="AF8" s="387"/>
      <c r="AG8" s="387"/>
      <c r="AH8" s="387"/>
      <c r="AI8" s="387"/>
      <c r="AJ8" s="387"/>
      <c r="AK8" s="387"/>
    </row>
    <row r="9" spans="1:83">
      <c r="B9" s="387"/>
      <c r="C9" s="387"/>
      <c r="E9" s="387"/>
      <c r="F9" s="388"/>
      <c r="G9" s="388"/>
      <c r="H9" s="388"/>
      <c r="I9" s="388"/>
      <c r="R9" s="508"/>
      <c r="S9" s="387"/>
      <c r="T9" s="387"/>
      <c r="U9" s="387"/>
      <c r="V9" s="387"/>
      <c r="W9" s="388"/>
      <c r="X9" s="387"/>
      <c r="Y9" s="398"/>
      <c r="Z9" s="387"/>
      <c r="AA9" s="508"/>
      <c r="AB9" s="387"/>
      <c r="AC9" s="387"/>
      <c r="AD9" s="387"/>
      <c r="AE9" s="387"/>
      <c r="AF9" s="387"/>
      <c r="AG9" s="387"/>
      <c r="AH9" s="387"/>
      <c r="AI9" s="387"/>
      <c r="AJ9" s="387"/>
      <c r="AK9" s="387"/>
    </row>
    <row r="10" spans="1:83">
      <c r="B10" s="387"/>
      <c r="C10" s="387"/>
      <c r="E10" s="387"/>
      <c r="F10" s="388"/>
      <c r="G10" s="388"/>
      <c r="H10" s="388"/>
      <c r="I10" s="388"/>
      <c r="R10" s="508"/>
      <c r="S10" s="387"/>
      <c r="T10" s="387"/>
      <c r="U10" s="387"/>
      <c r="V10" s="387"/>
      <c r="W10" s="388"/>
      <c r="X10" s="387"/>
      <c r="Y10" s="398"/>
      <c r="Z10" s="387"/>
      <c r="AA10" s="508"/>
      <c r="AB10" s="387"/>
      <c r="AC10" s="387"/>
      <c r="AD10" s="387"/>
      <c r="AE10" s="387"/>
      <c r="AF10" s="387"/>
      <c r="AG10" s="387"/>
      <c r="AH10" s="387"/>
      <c r="AI10" s="387"/>
      <c r="AJ10" s="387"/>
      <c r="AK10" s="387"/>
    </row>
    <row r="11" spans="1:83">
      <c r="B11" s="387"/>
      <c r="C11" s="387"/>
      <c r="E11" s="387"/>
      <c r="F11" s="388"/>
      <c r="G11" s="388"/>
      <c r="H11" s="388"/>
      <c r="I11" s="388"/>
      <c r="R11" s="508"/>
      <c r="S11" s="387"/>
      <c r="T11" s="387"/>
      <c r="U11" s="387"/>
      <c r="V11" s="387"/>
      <c r="W11" s="388"/>
      <c r="X11" s="387"/>
      <c r="Y11" s="398"/>
      <c r="Z11" s="387"/>
      <c r="AA11" s="508"/>
      <c r="AB11" s="387"/>
      <c r="AC11" s="387"/>
      <c r="AD11" s="387"/>
      <c r="AE11" s="387"/>
      <c r="AF11" s="387"/>
      <c r="AG11" s="387"/>
      <c r="AH11" s="387"/>
      <c r="AI11" s="387"/>
      <c r="AJ11" s="387"/>
      <c r="AK11" s="387"/>
    </row>
    <row r="12" spans="1:83">
      <c r="B12" s="387"/>
      <c r="C12" s="387"/>
      <c r="E12" s="387"/>
      <c r="F12" s="388"/>
      <c r="G12" s="388"/>
      <c r="H12" s="388"/>
      <c r="I12" s="388"/>
      <c r="R12" s="508"/>
      <c r="S12" s="387"/>
      <c r="T12" s="387"/>
      <c r="U12" s="387"/>
      <c r="V12" s="387"/>
      <c r="W12" s="388"/>
      <c r="X12" s="387"/>
      <c r="Y12" s="398"/>
      <c r="Z12" s="387"/>
      <c r="AA12" s="508"/>
      <c r="AB12" s="387"/>
      <c r="AC12" s="387"/>
      <c r="AD12" s="387"/>
      <c r="AE12" s="387"/>
      <c r="AF12" s="387"/>
      <c r="AG12" s="387"/>
      <c r="AH12" s="387"/>
      <c r="AI12" s="387"/>
      <c r="AJ12" s="387"/>
      <c r="AK12" s="387"/>
    </row>
    <row r="13" spans="1:83">
      <c r="B13" s="387"/>
      <c r="C13" s="387"/>
      <c r="E13" s="387"/>
      <c r="F13" s="388"/>
      <c r="G13" s="388"/>
      <c r="H13" s="388"/>
      <c r="I13" s="388"/>
      <c r="R13" s="508"/>
      <c r="S13" s="387"/>
      <c r="T13" s="387"/>
      <c r="U13" s="387"/>
      <c r="V13" s="387"/>
      <c r="W13" s="388"/>
      <c r="X13" s="387"/>
      <c r="Y13" s="398"/>
      <c r="Z13" s="387"/>
      <c r="AA13" s="508"/>
      <c r="AB13" s="387"/>
      <c r="AC13" s="387"/>
      <c r="AD13" s="387"/>
      <c r="AE13" s="387"/>
      <c r="AF13" s="387"/>
      <c r="AG13" s="387"/>
      <c r="AH13" s="387"/>
      <c r="AI13" s="387"/>
      <c r="AJ13" s="387"/>
      <c r="AK13" s="387"/>
    </row>
    <row r="14" spans="1:83" ht="15.75">
      <c r="B14" s="974" t="s">
        <v>1315</v>
      </c>
      <c r="C14" s="975"/>
      <c r="D14" s="975"/>
      <c r="E14" s="975"/>
      <c r="F14" s="975"/>
      <c r="G14" s="975"/>
      <c r="H14" s="975"/>
      <c r="I14" s="976"/>
      <c r="K14" s="1120" t="s">
        <v>1316</v>
      </c>
      <c r="L14" s="1120"/>
      <c r="M14" s="1120"/>
      <c r="N14" s="1120"/>
      <c r="O14" s="1120"/>
      <c r="P14" s="1121"/>
      <c r="R14" s="1120" t="s">
        <v>1317</v>
      </c>
      <c r="S14" s="1120"/>
      <c r="T14" s="1120"/>
      <c r="U14" s="1120"/>
      <c r="V14" s="1120"/>
      <c r="W14" s="1120"/>
      <c r="X14" s="1120"/>
      <c r="Y14" s="1120"/>
      <c r="Z14" s="387"/>
      <c r="AA14" s="1120" t="s">
        <v>1318</v>
      </c>
      <c r="AB14" s="1120"/>
      <c r="AC14" s="1120"/>
      <c r="AD14" s="1120"/>
      <c r="AE14" s="1120"/>
      <c r="AF14" s="1120"/>
      <c r="AG14" s="1120"/>
      <c r="AH14" s="1120"/>
      <c r="AI14" s="1120"/>
      <c r="AJ14" s="1120"/>
      <c r="AK14" s="1120"/>
      <c r="AM14" s="1005" t="s">
        <v>1319</v>
      </c>
      <c r="AN14" s="1005"/>
      <c r="AO14" s="1005"/>
      <c r="AP14" s="1005"/>
      <c r="AQ14" s="1005"/>
      <c r="AR14" s="1005"/>
    </row>
    <row r="15" spans="1:83">
      <c r="A15" s="389"/>
      <c r="B15" s="728" t="s">
        <v>679</v>
      </c>
      <c r="C15" s="938" t="s">
        <v>802</v>
      </c>
      <c r="D15" s="938"/>
      <c r="E15" s="718"/>
      <c r="F15" s="718"/>
      <c r="G15" s="718"/>
      <c r="H15" s="718"/>
      <c r="I15" s="719"/>
      <c r="K15" s="387"/>
      <c r="R15" s="508"/>
      <c r="S15" s="387"/>
      <c r="T15" s="387"/>
      <c r="U15" s="387"/>
      <c r="V15" s="387"/>
      <c r="W15" s="388"/>
      <c r="X15" s="387"/>
      <c r="Y15" s="398"/>
      <c r="Z15" s="387"/>
      <c r="AA15" s="508"/>
      <c r="AB15" s="387"/>
      <c r="AC15" s="387"/>
      <c r="AD15" s="387"/>
      <c r="AE15" s="387"/>
      <c r="AF15" s="387"/>
      <c r="AG15" s="387"/>
      <c r="AH15" s="387"/>
      <c r="AI15" s="387"/>
      <c r="AJ15" s="387"/>
      <c r="AK15" s="387"/>
    </row>
    <row r="16" spans="1:83" ht="15.75" customHeight="1">
      <c r="A16" s="398"/>
      <c r="B16" s="729"/>
      <c r="C16" s="209"/>
      <c r="D16" s="209"/>
      <c r="E16" s="207"/>
      <c r="F16" s="1134" t="s">
        <v>672</v>
      </c>
      <c r="G16" s="1088"/>
      <c r="H16" s="1088"/>
      <c r="I16" s="1089"/>
      <c r="J16" s="409"/>
      <c r="K16" s="1114" t="s">
        <v>1320</v>
      </c>
      <c r="L16" s="1115"/>
      <c r="M16" s="1115"/>
      <c r="N16" s="1115"/>
      <c r="O16" s="1115"/>
      <c r="P16" s="1116"/>
      <c r="R16" s="1122" t="s">
        <v>1321</v>
      </c>
      <c r="S16" s="1123"/>
      <c r="T16" s="1123"/>
      <c r="U16" s="1123"/>
      <c r="V16" s="1123"/>
      <c r="W16" s="1123"/>
      <c r="X16" s="1123"/>
      <c r="Y16" s="1124"/>
      <c r="Z16" s="387"/>
      <c r="AA16" s="974" t="s">
        <v>1322</v>
      </c>
      <c r="AB16" s="975"/>
      <c r="AC16" s="975"/>
      <c r="AD16" s="975"/>
      <c r="AE16" s="975"/>
      <c r="AF16" s="975"/>
      <c r="AG16" s="975"/>
      <c r="AH16" s="975"/>
      <c r="AI16" s="975"/>
      <c r="AJ16" s="975"/>
      <c r="AK16" s="976"/>
      <c r="AM16" s="1111" t="s">
        <v>1323</v>
      </c>
      <c r="AN16" s="1112"/>
      <c r="AO16" s="1112"/>
      <c r="AP16" s="1112"/>
      <c r="AQ16" s="1112"/>
      <c r="AR16" s="1113"/>
      <c r="BQ16" s="261"/>
      <c r="CE16" s="261"/>
    </row>
    <row r="17" spans="1:124" ht="30">
      <c r="B17" s="108"/>
      <c r="C17" s="1132" t="s">
        <v>1316</v>
      </c>
      <c r="D17" s="1133"/>
      <c r="E17" s="205" t="s">
        <v>1240</v>
      </c>
      <c r="F17" s="205" t="s">
        <v>59</v>
      </c>
      <c r="G17" s="205" t="s">
        <v>61</v>
      </c>
      <c r="H17" s="205" t="s">
        <v>60</v>
      </c>
      <c r="I17" s="205" t="s">
        <v>62</v>
      </c>
      <c r="J17" s="388"/>
      <c r="K17" s="186" t="s">
        <v>1239</v>
      </c>
      <c r="L17" s="187" t="s">
        <v>1082</v>
      </c>
      <c r="M17" s="187" t="s">
        <v>683</v>
      </c>
      <c r="N17" s="187" t="s">
        <v>676</v>
      </c>
      <c r="O17" s="187" t="s">
        <v>677</v>
      </c>
      <c r="P17" s="722" t="s">
        <v>1234</v>
      </c>
      <c r="R17" s="510" t="s">
        <v>1324</v>
      </c>
      <c r="S17" s="519" t="s">
        <v>1325</v>
      </c>
      <c r="T17" s="519" t="s">
        <v>1326</v>
      </c>
      <c r="U17" s="189" t="s">
        <v>1327</v>
      </c>
      <c r="V17" s="189" t="s">
        <v>683</v>
      </c>
      <c r="W17" s="189" t="s">
        <v>676</v>
      </c>
      <c r="X17" s="189" t="s">
        <v>677</v>
      </c>
      <c r="Y17" s="724" t="s">
        <v>1234</v>
      </c>
      <c r="Z17" s="387"/>
      <c r="AA17" s="510" t="s">
        <v>67</v>
      </c>
      <c r="AB17" s="519" t="s">
        <v>673</v>
      </c>
      <c r="AC17" s="519" t="s">
        <v>674</v>
      </c>
      <c r="AD17" s="519" t="s">
        <v>675</v>
      </c>
      <c r="AE17" s="189" t="s">
        <v>676</v>
      </c>
      <c r="AF17" s="519" t="s">
        <v>674</v>
      </c>
      <c r="AG17" s="519" t="s">
        <v>675</v>
      </c>
      <c r="AH17" s="189" t="s">
        <v>677</v>
      </c>
      <c r="AI17" s="519" t="s">
        <v>674</v>
      </c>
      <c r="AJ17" s="519" t="s">
        <v>675</v>
      </c>
      <c r="AK17" s="724" t="s">
        <v>678</v>
      </c>
      <c r="AM17" s="510" t="s">
        <v>1081</v>
      </c>
      <c r="AN17" s="519" t="s">
        <v>67</v>
      </c>
      <c r="AO17" s="519" t="s">
        <v>673</v>
      </c>
      <c r="AP17" s="189" t="s">
        <v>676</v>
      </c>
      <c r="AQ17" s="189" t="s">
        <v>677</v>
      </c>
      <c r="AR17" s="724" t="s">
        <v>1234</v>
      </c>
      <c r="CE17" s="172"/>
    </row>
    <row r="18" spans="1:124">
      <c r="B18" s="205">
        <v>1</v>
      </c>
      <c r="C18" s="180" t="s">
        <v>606</v>
      </c>
      <c r="D18" s="720"/>
      <c r="E18" s="20"/>
      <c r="F18" s="20"/>
      <c r="G18" s="20"/>
      <c r="H18" s="20"/>
      <c r="I18" s="20"/>
      <c r="J18" s="398"/>
      <c r="K18" s="40"/>
      <c r="L18" s="27"/>
      <c r="M18" s="27"/>
      <c r="N18" s="27"/>
      <c r="O18" s="27"/>
      <c r="P18" s="27"/>
      <c r="R18" s="186"/>
      <c r="S18" s="255"/>
      <c r="T18" s="716"/>
      <c r="U18" s="716"/>
      <c r="V18" s="187"/>
      <c r="W18" s="255"/>
      <c r="X18" s="255"/>
      <c r="Y18" s="725"/>
      <c r="Z18" s="387"/>
      <c r="AA18" s="503"/>
      <c r="AB18" s="256"/>
      <c r="AC18" s="256"/>
      <c r="AD18" s="256"/>
      <c r="AE18" s="256"/>
      <c r="AF18" s="256"/>
      <c r="AG18" s="256"/>
      <c r="AH18" s="256"/>
      <c r="AI18" s="256"/>
      <c r="AJ18" s="256"/>
      <c r="AK18" s="726"/>
      <c r="AM18" s="1126" t="s">
        <v>357</v>
      </c>
      <c r="AN18" s="1127"/>
      <c r="AO18" s="1127"/>
      <c r="AP18" s="1127"/>
      <c r="AQ18" s="1127"/>
      <c r="AR18" s="1128"/>
      <c r="AU18"/>
      <c r="AV18"/>
      <c r="CF18"/>
      <c r="CG18"/>
      <c r="CH18"/>
      <c r="CI18"/>
      <c r="CJ18"/>
      <c r="CK18"/>
      <c r="CL18"/>
      <c r="CM18"/>
      <c r="CN18"/>
      <c r="CO18"/>
      <c r="CP18"/>
      <c r="CQ18"/>
      <c r="CR18"/>
    </row>
    <row r="19" spans="1:124">
      <c r="B19" s="205" t="s">
        <v>1328</v>
      </c>
      <c r="C19" s="180" t="s">
        <v>1329</v>
      </c>
      <c r="D19" s="115" t="s">
        <v>1330</v>
      </c>
      <c r="E19" s="110">
        <f>P19</f>
        <v>5.6933333333333325</v>
      </c>
      <c r="F19" s="110">
        <f>SUM(E19*(1-0.25))</f>
        <v>4.2699999999999996</v>
      </c>
      <c r="G19" s="110">
        <f>SUM(E19*(1-0.5))</f>
        <v>2.8466666666666662</v>
      </c>
      <c r="H19" s="110">
        <f>SUM(E19*(1-0.75))</f>
        <v>1.4233333333333331</v>
      </c>
      <c r="I19" s="110">
        <f>SUM(E19*(1-0.9))</f>
        <v>0.56933333333333314</v>
      </c>
      <c r="J19" s="398"/>
      <c r="K19" s="1135" t="s">
        <v>1331</v>
      </c>
      <c r="L19" s="1136" t="s">
        <v>1330</v>
      </c>
      <c r="M19" s="110">
        <v>10</v>
      </c>
      <c r="N19" s="110">
        <v>3.5</v>
      </c>
      <c r="O19" s="110">
        <v>3.58</v>
      </c>
      <c r="P19" s="112">
        <f t="shared" ref="P19" si="0">AVERAGE(M19:O19)</f>
        <v>5.6933333333333325</v>
      </c>
      <c r="R19" s="186"/>
      <c r="S19" s="255"/>
      <c r="T19" s="716"/>
      <c r="U19" s="716"/>
      <c r="V19" s="187"/>
      <c r="W19" s="255"/>
      <c r="X19" s="255"/>
      <c r="Y19" s="725"/>
      <c r="Z19" s="387"/>
      <c r="AA19" s="503"/>
      <c r="AB19" s="256"/>
      <c r="AC19" s="256"/>
      <c r="AD19" s="256"/>
      <c r="AE19" s="256"/>
      <c r="AF19" s="256"/>
      <c r="AG19" s="256"/>
      <c r="AH19" s="256"/>
      <c r="AI19" s="256"/>
      <c r="AJ19" s="256"/>
      <c r="AK19" s="726"/>
      <c r="AM19" s="715"/>
      <c r="AN19" s="716"/>
      <c r="AO19" s="716"/>
      <c r="AP19" s="716"/>
      <c r="AQ19" s="716"/>
      <c r="AR19" s="873"/>
      <c r="AU19"/>
      <c r="AV19"/>
      <c r="CF19"/>
      <c r="CG19"/>
      <c r="CH19"/>
      <c r="CI19"/>
      <c r="CJ19"/>
      <c r="CK19"/>
      <c r="CL19"/>
      <c r="CM19"/>
      <c r="CN19"/>
      <c r="CO19"/>
      <c r="CP19"/>
      <c r="CQ19"/>
      <c r="CR19"/>
    </row>
    <row r="20" spans="1:124" ht="15" customHeight="1">
      <c r="B20" s="205" t="s">
        <v>1218</v>
      </c>
      <c r="C20" s="180" t="s">
        <v>614</v>
      </c>
      <c r="D20" s="720"/>
      <c r="E20" s="20"/>
      <c r="F20" s="20"/>
      <c r="G20" s="20"/>
      <c r="H20" s="20"/>
      <c r="I20" s="20"/>
      <c r="K20" s="1135"/>
      <c r="L20" s="1137"/>
      <c r="M20" s="110"/>
      <c r="N20" s="110"/>
      <c r="O20" s="110"/>
      <c r="P20" s="112"/>
      <c r="R20" s="511" t="s">
        <v>149</v>
      </c>
      <c r="S20" s="420">
        <v>0.2</v>
      </c>
      <c r="T20" s="250">
        <v>12.5</v>
      </c>
      <c r="U20" s="250">
        <v>2.5</v>
      </c>
      <c r="V20" s="251">
        <v>39</v>
      </c>
      <c r="W20" s="251">
        <v>54</v>
      </c>
      <c r="X20" s="251">
        <v>72</v>
      </c>
      <c r="Y20" s="252">
        <f t="shared" ref="Y20:Y39" si="1">AVERAGE(V20:X20)</f>
        <v>55</v>
      </c>
      <c r="Z20" s="387"/>
      <c r="AA20" s="449" t="s">
        <v>88</v>
      </c>
      <c r="AB20" s="185">
        <v>24.75</v>
      </c>
      <c r="AC20" s="376">
        <v>50</v>
      </c>
      <c r="AD20" s="185">
        <f>SUM(AB20/AC20)</f>
        <v>0.495</v>
      </c>
      <c r="AE20" s="254">
        <v>19.350000000000001</v>
      </c>
      <c r="AF20" s="376">
        <v>50</v>
      </c>
      <c r="AG20" s="254">
        <f>SUM(AE20/AF20)</f>
        <v>0.38700000000000001</v>
      </c>
      <c r="AH20" s="254">
        <v>8.1</v>
      </c>
      <c r="AI20" s="376">
        <v>50</v>
      </c>
      <c r="AJ20" s="254">
        <f>SUM(AH20/AI20)</f>
        <v>0.16200000000000001</v>
      </c>
      <c r="AK20" s="112">
        <f>AVERAGE(AD20,AG20,AJ20)</f>
        <v>0.34800000000000003</v>
      </c>
      <c r="AM20" s="205" t="s">
        <v>360</v>
      </c>
      <c r="AN20" s="20" t="s">
        <v>1332</v>
      </c>
      <c r="AO20" s="254">
        <v>849.9</v>
      </c>
      <c r="AP20" s="254">
        <v>629.9</v>
      </c>
      <c r="AQ20" s="254">
        <v>599.9</v>
      </c>
      <c r="AR20" s="257">
        <f t="shared" ref="AR20:AR40" si="2">AVERAGE(AO20:AQ20)</f>
        <v>693.23333333333323</v>
      </c>
      <c r="AU20"/>
      <c r="AV20"/>
      <c r="CF20"/>
      <c r="CG20"/>
      <c r="CH20"/>
      <c r="CI20"/>
      <c r="CJ20"/>
      <c r="CK20"/>
      <c r="CL20"/>
      <c r="CM20"/>
      <c r="CN20"/>
      <c r="CO20"/>
      <c r="CP20"/>
      <c r="CQ20"/>
      <c r="CR20"/>
    </row>
    <row r="21" spans="1:124">
      <c r="B21" s="205"/>
      <c r="C21" s="20" t="s">
        <v>77</v>
      </c>
      <c r="D21" s="20" t="s">
        <v>1333</v>
      </c>
      <c r="E21" s="110">
        <f t="shared" ref="E21:E58" si="3">P26</f>
        <v>62.933333333333337</v>
      </c>
      <c r="F21" s="110">
        <f>SUM(E21*(1-0.25))</f>
        <v>47.2</v>
      </c>
      <c r="G21" s="110">
        <f>SUM(E21*(1-0.5))</f>
        <v>31.466666666666669</v>
      </c>
      <c r="H21" s="110">
        <f>SUM(E21*(1-0.75))</f>
        <v>15.733333333333334</v>
      </c>
      <c r="I21" s="110">
        <f>SUM(E21*(1-0.9))</f>
        <v>6.2933333333333321</v>
      </c>
      <c r="K21" s="387"/>
      <c r="R21" s="512" t="s">
        <v>153</v>
      </c>
      <c r="S21" s="246">
        <v>0.2</v>
      </c>
      <c r="T21" s="253">
        <v>15</v>
      </c>
      <c r="U21" s="253">
        <v>3</v>
      </c>
      <c r="V21" s="254">
        <v>19.8</v>
      </c>
      <c r="W21" s="254">
        <v>56.94</v>
      </c>
      <c r="X21" s="254">
        <v>103.66</v>
      </c>
      <c r="Y21" s="183">
        <f t="shared" si="1"/>
        <v>60.133333333333326</v>
      </c>
      <c r="Z21" s="387"/>
      <c r="AA21" s="449" t="s">
        <v>92</v>
      </c>
      <c r="AB21" s="254">
        <v>17.100000000000001</v>
      </c>
      <c r="AC21" s="376">
        <v>50</v>
      </c>
      <c r="AD21" s="185">
        <f>SUM(AB21/AC21)</f>
        <v>0.34200000000000003</v>
      </c>
      <c r="AE21" s="254">
        <v>5.76</v>
      </c>
      <c r="AF21" s="376">
        <v>10</v>
      </c>
      <c r="AG21" s="254">
        <f>SUM(AE21/AF21)</f>
        <v>0.57599999999999996</v>
      </c>
      <c r="AH21" s="254">
        <v>6.3</v>
      </c>
      <c r="AI21" s="376">
        <v>50</v>
      </c>
      <c r="AJ21" s="254">
        <f>SUM(AH21/AI21)</f>
        <v>0.126</v>
      </c>
      <c r="AK21" s="112">
        <f t="shared" ref="AK21:AK56" si="4">AVERAGE(AD21,AG21,AJ21)</f>
        <v>0.34800000000000003</v>
      </c>
      <c r="AM21" s="205"/>
      <c r="AN21" s="20" t="s">
        <v>1334</v>
      </c>
      <c r="AO21" s="254">
        <v>999.9</v>
      </c>
      <c r="AP21" s="254">
        <v>1049.9000000000001</v>
      </c>
      <c r="AQ21" s="254">
        <v>929.9</v>
      </c>
      <c r="AR21" s="257">
        <f t="shared" si="2"/>
        <v>993.23333333333346</v>
      </c>
      <c r="AU21"/>
      <c r="AV21"/>
      <c r="CF21"/>
      <c r="CG21"/>
      <c r="CH21"/>
      <c r="CI21"/>
      <c r="CJ21"/>
      <c r="CK21"/>
      <c r="CL21"/>
      <c r="CM21"/>
      <c r="CN21"/>
      <c r="CO21"/>
      <c r="CP21"/>
      <c r="CQ21"/>
      <c r="CR21"/>
    </row>
    <row r="22" spans="1:124" s="14" customFormat="1">
      <c r="A22" s="388"/>
      <c r="B22" s="205"/>
      <c r="C22" s="20"/>
      <c r="D22" s="20" t="s">
        <v>1335</v>
      </c>
      <c r="E22" s="110">
        <f t="shared" si="3"/>
        <v>28.4</v>
      </c>
      <c r="F22" s="110">
        <f t="shared" ref="F22:F85" si="5">SUM(E22*(1-0.25))</f>
        <v>21.299999999999997</v>
      </c>
      <c r="G22" s="110">
        <f t="shared" ref="G22:G58" si="6">SUM(E22*(1-0.5))</f>
        <v>14.2</v>
      </c>
      <c r="H22" s="110">
        <f t="shared" ref="H22:H58" si="7">SUM(E22*(1-0.75))</f>
        <v>7.1</v>
      </c>
      <c r="I22" s="110">
        <f t="shared" ref="I22:I58" si="8">SUM(E22*(1-0.9))</f>
        <v>2.8399999999999994</v>
      </c>
      <c r="J22" s="387"/>
      <c r="K22" s="387"/>
      <c r="L22" s="387"/>
      <c r="M22" s="387"/>
      <c r="N22" s="387"/>
      <c r="O22" s="387"/>
      <c r="P22" s="387"/>
      <c r="Q22" s="388"/>
      <c r="R22" s="512" t="s">
        <v>156</v>
      </c>
      <c r="S22" s="246">
        <v>0.2</v>
      </c>
      <c r="T22" s="253">
        <v>20</v>
      </c>
      <c r="U22" s="253">
        <v>4</v>
      </c>
      <c r="V22" s="254">
        <v>17.600000000000001</v>
      </c>
      <c r="W22" s="254">
        <v>39.99</v>
      </c>
      <c r="X22" s="254">
        <v>71.5</v>
      </c>
      <c r="Y22" s="183">
        <f t="shared" si="1"/>
        <v>43.03</v>
      </c>
      <c r="Z22" s="388"/>
      <c r="AA22" s="205" t="s">
        <v>97</v>
      </c>
      <c r="AB22" s="254">
        <v>6.3</v>
      </c>
      <c r="AC22" s="20">
        <v>50</v>
      </c>
      <c r="AD22" s="185">
        <f>SUM(AB22/AC22)</f>
        <v>0.126</v>
      </c>
      <c r="AE22" s="254">
        <v>10.17</v>
      </c>
      <c r="AF22" s="20">
        <v>50</v>
      </c>
      <c r="AG22" s="254">
        <f>SUM(AE22/AF22)</f>
        <v>0.2034</v>
      </c>
      <c r="AH22" s="254">
        <v>5.4</v>
      </c>
      <c r="AI22" s="20">
        <v>5</v>
      </c>
      <c r="AJ22" s="254">
        <f>SUM(AH22/AI22)</f>
        <v>1.08</v>
      </c>
      <c r="AK22" s="112">
        <f t="shared" si="4"/>
        <v>0.46980000000000005</v>
      </c>
      <c r="AL22" s="388"/>
      <c r="AM22" s="205" t="s">
        <v>362</v>
      </c>
      <c r="AN22" s="20" t="s">
        <v>1336</v>
      </c>
      <c r="AO22" s="254">
        <v>229</v>
      </c>
      <c r="AP22" s="254">
        <v>355</v>
      </c>
      <c r="AQ22" s="254">
        <v>398</v>
      </c>
      <c r="AR22" s="112">
        <f t="shared" si="2"/>
        <v>327.33333333333331</v>
      </c>
      <c r="AS22" s="388"/>
    </row>
    <row r="23" spans="1:124" s="14" customFormat="1" ht="15.75">
      <c r="A23" s="398"/>
      <c r="B23" s="205"/>
      <c r="C23" s="20"/>
      <c r="D23" s="20" t="s">
        <v>1337</v>
      </c>
      <c r="E23" s="110">
        <f t="shared" si="3"/>
        <v>21.7</v>
      </c>
      <c r="F23" s="110">
        <f t="shared" si="5"/>
        <v>16.274999999999999</v>
      </c>
      <c r="G23" s="110">
        <f t="shared" si="6"/>
        <v>10.85</v>
      </c>
      <c r="H23" s="110">
        <f t="shared" si="7"/>
        <v>5.4249999999999998</v>
      </c>
      <c r="I23" s="110">
        <f t="shared" si="8"/>
        <v>2.1699999999999995</v>
      </c>
      <c r="J23" s="387"/>
      <c r="K23" s="1114" t="s">
        <v>1338</v>
      </c>
      <c r="L23" s="1115"/>
      <c r="M23" s="1115"/>
      <c r="N23" s="1115"/>
      <c r="O23" s="1115"/>
      <c r="P23" s="1116"/>
      <c r="Q23" s="388"/>
      <c r="R23" s="512" t="s">
        <v>160</v>
      </c>
      <c r="S23" s="246">
        <v>0.2</v>
      </c>
      <c r="T23" s="253">
        <v>25</v>
      </c>
      <c r="U23" s="253">
        <v>5</v>
      </c>
      <c r="V23" s="254">
        <v>16.5</v>
      </c>
      <c r="W23" s="254">
        <v>33.28</v>
      </c>
      <c r="X23" s="254">
        <v>65.7</v>
      </c>
      <c r="Y23" s="183">
        <f t="shared" si="1"/>
        <v>38.493333333333332</v>
      </c>
      <c r="Z23" s="388"/>
      <c r="AA23" s="449" t="s">
        <v>102</v>
      </c>
      <c r="AB23" s="254">
        <v>21.15</v>
      </c>
      <c r="AC23" s="376">
        <v>50</v>
      </c>
      <c r="AD23" s="185">
        <f t="shared" ref="AD23:AD43" si="9">SUM(AB23/AC23)</f>
        <v>0.42299999999999999</v>
      </c>
      <c r="AE23" s="254">
        <v>9.9</v>
      </c>
      <c r="AF23" s="376">
        <v>20</v>
      </c>
      <c r="AG23" s="254">
        <f t="shared" ref="AG23:AG40" si="10">SUM(AE23/AF23)</f>
        <v>0.495</v>
      </c>
      <c r="AH23" s="254">
        <v>6.75</v>
      </c>
      <c r="AI23" s="376">
        <v>50</v>
      </c>
      <c r="AJ23" s="254">
        <f t="shared" ref="AJ23:AJ30" si="11">SUM(AH23/AI23)</f>
        <v>0.13500000000000001</v>
      </c>
      <c r="AK23" s="112">
        <f t="shared" si="4"/>
        <v>0.35099999999999998</v>
      </c>
      <c r="AL23" s="388"/>
      <c r="AM23" s="108"/>
      <c r="AN23" s="115" t="s">
        <v>1339</v>
      </c>
      <c r="AO23" s="254">
        <v>1525.4</v>
      </c>
      <c r="AP23" s="254">
        <v>1418.99</v>
      </c>
      <c r="AQ23" s="254">
        <v>1417.99</v>
      </c>
      <c r="AR23" s="112">
        <f t="shared" si="2"/>
        <v>1454.1266666666668</v>
      </c>
      <c r="AS23" s="388"/>
      <c r="BQ23" s="194"/>
    </row>
    <row r="24" spans="1:124" s="14" customFormat="1" ht="30">
      <c r="A24" s="398"/>
      <c r="B24" s="180"/>
      <c r="C24" s="20"/>
      <c r="D24" s="20" t="s">
        <v>1340</v>
      </c>
      <c r="E24" s="110">
        <f t="shared" si="3"/>
        <v>96.713333333333324</v>
      </c>
      <c r="F24" s="110">
        <f t="shared" si="5"/>
        <v>72.534999999999997</v>
      </c>
      <c r="G24" s="110">
        <f t="shared" si="6"/>
        <v>48.356666666666662</v>
      </c>
      <c r="H24" s="110">
        <f t="shared" si="7"/>
        <v>24.178333333333331</v>
      </c>
      <c r="I24" s="110">
        <f t="shared" si="8"/>
        <v>9.6713333333333296</v>
      </c>
      <c r="J24" s="387"/>
      <c r="K24" s="186" t="s">
        <v>1239</v>
      </c>
      <c r="L24" s="187" t="s">
        <v>1082</v>
      </c>
      <c r="M24" s="187" t="s">
        <v>683</v>
      </c>
      <c r="N24" s="187" t="s">
        <v>676</v>
      </c>
      <c r="O24" s="187" t="s">
        <v>677</v>
      </c>
      <c r="P24" s="722" t="s">
        <v>1234</v>
      </c>
      <c r="Q24" s="388"/>
      <c r="R24" s="512" t="s">
        <v>164</v>
      </c>
      <c r="S24" s="115">
        <v>0.25</v>
      </c>
      <c r="T24" s="253">
        <v>6</v>
      </c>
      <c r="U24" s="253">
        <v>1.2</v>
      </c>
      <c r="V24" s="254">
        <v>75</v>
      </c>
      <c r="W24" s="254">
        <v>84</v>
      </c>
      <c r="X24" s="254">
        <v>221.9</v>
      </c>
      <c r="Y24" s="183">
        <f t="shared" si="1"/>
        <v>126.96666666666665</v>
      </c>
      <c r="Z24" s="388"/>
      <c r="AA24" s="205" t="s">
        <v>107</v>
      </c>
      <c r="AB24" s="254">
        <v>7.02</v>
      </c>
      <c r="AC24" s="20">
        <v>50</v>
      </c>
      <c r="AD24" s="185">
        <f t="shared" si="9"/>
        <v>0.1404</v>
      </c>
      <c r="AE24" s="254">
        <v>11.34</v>
      </c>
      <c r="AF24" s="20">
        <v>50</v>
      </c>
      <c r="AG24" s="254">
        <f t="shared" si="10"/>
        <v>0.2268</v>
      </c>
      <c r="AH24" s="254">
        <v>5.4</v>
      </c>
      <c r="AI24" s="20">
        <v>5</v>
      </c>
      <c r="AJ24" s="254">
        <f t="shared" si="11"/>
        <v>1.08</v>
      </c>
      <c r="AK24" s="112">
        <f t="shared" si="4"/>
        <v>0.4824</v>
      </c>
      <c r="AL24" s="388"/>
      <c r="AM24" s="108"/>
      <c r="AN24" s="115" t="s">
        <v>1341</v>
      </c>
      <c r="AO24" s="254">
        <v>677.6</v>
      </c>
      <c r="AP24" s="254">
        <v>629.99</v>
      </c>
      <c r="AQ24" s="254">
        <v>630.99</v>
      </c>
      <c r="AR24" s="112">
        <f t="shared" si="2"/>
        <v>646.19333333333338</v>
      </c>
      <c r="AS24" s="388"/>
    </row>
    <row r="25" spans="1:124" s="14" customFormat="1">
      <c r="A25" s="398"/>
      <c r="B25" s="205"/>
      <c r="C25" s="17"/>
      <c r="D25" s="20" t="s">
        <v>1342</v>
      </c>
      <c r="E25" s="110">
        <f t="shared" si="3"/>
        <v>86.473333333333315</v>
      </c>
      <c r="F25" s="110">
        <f t="shared" si="5"/>
        <v>64.85499999999999</v>
      </c>
      <c r="G25" s="110">
        <f t="shared" si="6"/>
        <v>43.236666666666657</v>
      </c>
      <c r="H25" s="110">
        <f t="shared" si="7"/>
        <v>21.618333333333329</v>
      </c>
      <c r="I25" s="110">
        <f t="shared" si="8"/>
        <v>8.6473333333333304</v>
      </c>
      <c r="J25" s="387"/>
      <c r="K25" s="108"/>
      <c r="L25" s="17"/>
      <c r="M25" s="17"/>
      <c r="N25" s="17"/>
      <c r="O25" s="17"/>
      <c r="P25" s="17"/>
      <c r="Q25" s="388"/>
      <c r="R25" s="512" t="s">
        <v>168</v>
      </c>
      <c r="S25" s="115">
        <v>0.25</v>
      </c>
      <c r="T25" s="115">
        <v>10</v>
      </c>
      <c r="U25" s="421">
        <v>2</v>
      </c>
      <c r="V25" s="254">
        <v>120</v>
      </c>
      <c r="W25" s="254">
        <v>194.1</v>
      </c>
      <c r="X25" s="254">
        <v>199.84</v>
      </c>
      <c r="Y25" s="183">
        <f t="shared" si="1"/>
        <v>171.31333333333336</v>
      </c>
      <c r="Z25" s="388"/>
      <c r="AA25" s="205" t="s">
        <v>112</v>
      </c>
      <c r="AB25" s="254">
        <v>17.100000000000001</v>
      </c>
      <c r="AC25" s="376">
        <v>50</v>
      </c>
      <c r="AD25" s="185">
        <f t="shared" si="9"/>
        <v>0.34200000000000003</v>
      </c>
      <c r="AE25" s="254">
        <v>8.1</v>
      </c>
      <c r="AF25" s="376">
        <v>20</v>
      </c>
      <c r="AG25" s="254">
        <f t="shared" si="10"/>
        <v>0.40499999999999997</v>
      </c>
      <c r="AH25" s="254">
        <v>8.64</v>
      </c>
      <c r="AI25" s="376">
        <v>20</v>
      </c>
      <c r="AJ25" s="254">
        <f t="shared" si="11"/>
        <v>0.43200000000000005</v>
      </c>
      <c r="AK25" s="112">
        <f t="shared" si="4"/>
        <v>0.39300000000000002</v>
      </c>
      <c r="AL25" s="388"/>
      <c r="AM25" s="205" t="s">
        <v>365</v>
      </c>
      <c r="AN25" s="115" t="s">
        <v>1343</v>
      </c>
      <c r="AO25" s="254">
        <v>585.79999999999995</v>
      </c>
      <c r="AP25" s="254">
        <v>460</v>
      </c>
      <c r="AQ25" s="254">
        <v>499</v>
      </c>
      <c r="AR25" s="112">
        <f t="shared" si="2"/>
        <v>514.93333333333328</v>
      </c>
      <c r="AS25" s="388"/>
    </row>
    <row r="26" spans="1:124" s="14" customFormat="1">
      <c r="A26" s="388"/>
      <c r="B26" s="205"/>
      <c r="C26" s="17"/>
      <c r="D26" s="20" t="s">
        <v>1344</v>
      </c>
      <c r="E26" s="110">
        <f t="shared" si="3"/>
        <v>82.690000000000012</v>
      </c>
      <c r="F26" s="110">
        <f t="shared" si="5"/>
        <v>62.017500000000013</v>
      </c>
      <c r="G26" s="110">
        <f t="shared" si="6"/>
        <v>41.345000000000006</v>
      </c>
      <c r="H26" s="110">
        <f t="shared" si="7"/>
        <v>20.672500000000003</v>
      </c>
      <c r="I26" s="110">
        <f t="shared" si="8"/>
        <v>8.2690000000000001</v>
      </c>
      <c r="J26" s="387"/>
      <c r="K26" s="205" t="s">
        <v>77</v>
      </c>
      <c r="L26" s="20" t="s">
        <v>1333</v>
      </c>
      <c r="M26" s="110">
        <v>69</v>
      </c>
      <c r="N26" s="110">
        <v>59.9</v>
      </c>
      <c r="O26" s="110">
        <v>59.9</v>
      </c>
      <c r="P26" s="112">
        <f t="shared" ref="P26:P38" si="12">AVERAGE(M26:O26)</f>
        <v>62.933333333333337</v>
      </c>
      <c r="Q26" s="388"/>
      <c r="R26" s="512" t="s">
        <v>172</v>
      </c>
      <c r="S26" s="115">
        <v>0.25</v>
      </c>
      <c r="T26" s="115">
        <v>12</v>
      </c>
      <c r="U26" s="421">
        <v>2.4</v>
      </c>
      <c r="V26" s="254">
        <v>89.95</v>
      </c>
      <c r="W26" s="245">
        <v>158.78</v>
      </c>
      <c r="X26" s="245">
        <v>255</v>
      </c>
      <c r="Y26" s="183">
        <f t="shared" si="1"/>
        <v>167.91</v>
      </c>
      <c r="Z26" s="388"/>
      <c r="AA26" s="205" t="s">
        <v>117</v>
      </c>
      <c r="AB26" s="254">
        <v>8.1</v>
      </c>
      <c r="AC26" s="20">
        <v>50</v>
      </c>
      <c r="AD26" s="185">
        <f t="shared" si="9"/>
        <v>0.16200000000000001</v>
      </c>
      <c r="AE26" s="254">
        <v>12.15</v>
      </c>
      <c r="AF26" s="20">
        <v>50</v>
      </c>
      <c r="AG26" s="254">
        <f t="shared" si="10"/>
        <v>0.24299999999999999</v>
      </c>
      <c r="AH26" s="254">
        <v>1.71</v>
      </c>
      <c r="AI26" s="115">
        <v>10</v>
      </c>
      <c r="AJ26" s="254">
        <f t="shared" si="11"/>
        <v>0.17099999999999999</v>
      </c>
      <c r="AK26" s="112">
        <f t="shared" si="4"/>
        <v>0.19200000000000003</v>
      </c>
      <c r="AL26" s="388"/>
      <c r="AM26" s="205"/>
      <c r="AN26" s="115" t="s">
        <v>1345</v>
      </c>
      <c r="AO26" s="254">
        <v>566</v>
      </c>
      <c r="AP26" s="254">
        <v>379</v>
      </c>
      <c r="AQ26" s="254">
        <v>629.9</v>
      </c>
      <c r="AR26" s="112">
        <f t="shared" si="2"/>
        <v>524.9666666666667</v>
      </c>
      <c r="AS26" s="388"/>
    </row>
    <row r="27" spans="1:124" s="14" customFormat="1">
      <c r="A27" s="388"/>
      <c r="B27" s="205"/>
      <c r="C27" s="17"/>
      <c r="D27" s="20" t="s">
        <v>1346</v>
      </c>
      <c r="E27" s="110">
        <f t="shared" si="3"/>
        <v>34.99</v>
      </c>
      <c r="F27" s="110">
        <f t="shared" si="5"/>
        <v>26.2425</v>
      </c>
      <c r="G27" s="110">
        <f t="shared" si="6"/>
        <v>17.495000000000001</v>
      </c>
      <c r="H27" s="110">
        <f t="shared" si="7"/>
        <v>8.7475000000000005</v>
      </c>
      <c r="I27" s="110">
        <f t="shared" si="8"/>
        <v>3.4989999999999992</v>
      </c>
      <c r="J27" s="387"/>
      <c r="K27" s="205"/>
      <c r="L27" s="20" t="s">
        <v>1335</v>
      </c>
      <c r="M27" s="110">
        <v>30.9</v>
      </c>
      <c r="N27" s="110">
        <v>25.9</v>
      </c>
      <c r="O27" s="110">
        <v>42</v>
      </c>
      <c r="P27" s="112">
        <f>AVERAGE(M27:N27)</f>
        <v>28.4</v>
      </c>
      <c r="Q27" s="388"/>
      <c r="R27" s="512" t="s">
        <v>176</v>
      </c>
      <c r="S27" s="115">
        <v>0.25</v>
      </c>
      <c r="T27" s="421">
        <v>15</v>
      </c>
      <c r="U27" s="421">
        <v>3</v>
      </c>
      <c r="V27" s="245">
        <v>23.89</v>
      </c>
      <c r="W27" s="245">
        <v>104.54</v>
      </c>
      <c r="X27" s="245">
        <v>364.03</v>
      </c>
      <c r="Y27" s="125">
        <f t="shared" si="1"/>
        <v>164.15333333333334</v>
      </c>
      <c r="Z27" s="388"/>
      <c r="AA27" s="205" t="s">
        <v>120</v>
      </c>
      <c r="AB27" s="254">
        <v>14.85</v>
      </c>
      <c r="AC27" s="376">
        <v>50</v>
      </c>
      <c r="AD27" s="185">
        <f t="shared" si="9"/>
        <v>0.29699999999999999</v>
      </c>
      <c r="AE27" s="254">
        <v>8.1</v>
      </c>
      <c r="AF27" s="376">
        <v>20</v>
      </c>
      <c r="AG27" s="254">
        <f t="shared" si="10"/>
        <v>0.40499999999999997</v>
      </c>
      <c r="AH27" s="254">
        <v>8.64</v>
      </c>
      <c r="AI27" s="376">
        <v>20</v>
      </c>
      <c r="AJ27" s="254">
        <f t="shared" si="11"/>
        <v>0.43200000000000005</v>
      </c>
      <c r="AK27" s="112">
        <f t="shared" si="4"/>
        <v>0.37799999999999995</v>
      </c>
      <c r="AL27" s="388"/>
      <c r="AM27" s="180"/>
      <c r="AN27" s="115" t="s">
        <v>1347</v>
      </c>
      <c r="AO27" s="254">
        <v>483.2</v>
      </c>
      <c r="AP27" s="254">
        <v>344</v>
      </c>
      <c r="AQ27" s="254">
        <v>399.9</v>
      </c>
      <c r="AR27" s="112">
        <f t="shared" si="2"/>
        <v>409.0333333333333</v>
      </c>
      <c r="AS27" s="388"/>
    </row>
    <row r="28" spans="1:124" s="14" customFormat="1">
      <c r="A28" s="388"/>
      <c r="B28" s="205"/>
      <c r="C28" s="20"/>
      <c r="D28" s="20" t="s">
        <v>1348</v>
      </c>
      <c r="E28" s="110">
        <f t="shared" si="3"/>
        <v>31.41</v>
      </c>
      <c r="F28" s="110">
        <f t="shared" si="5"/>
        <v>23.557500000000001</v>
      </c>
      <c r="G28" s="110">
        <f t="shared" si="6"/>
        <v>15.705</v>
      </c>
      <c r="H28" s="110">
        <f t="shared" si="7"/>
        <v>7.8525</v>
      </c>
      <c r="I28" s="110">
        <f t="shared" si="8"/>
        <v>3.1409999999999991</v>
      </c>
      <c r="J28" s="387"/>
      <c r="K28" s="205"/>
      <c r="L28" s="20" t="s">
        <v>1337</v>
      </c>
      <c r="M28" s="110">
        <v>25.9</v>
      </c>
      <c r="N28" s="110">
        <v>17.5</v>
      </c>
      <c r="O28" s="110">
        <v>26.8</v>
      </c>
      <c r="P28" s="112">
        <f>AVERAGE(M28:N28)</f>
        <v>21.7</v>
      </c>
      <c r="Q28" s="388"/>
      <c r="R28" s="512" t="s">
        <v>180</v>
      </c>
      <c r="S28" s="246">
        <v>0.3</v>
      </c>
      <c r="T28" s="421">
        <v>7.5</v>
      </c>
      <c r="U28" s="421">
        <v>1.5</v>
      </c>
      <c r="V28" s="245">
        <v>51.76</v>
      </c>
      <c r="W28" s="245">
        <v>160</v>
      </c>
      <c r="X28" s="245">
        <v>280</v>
      </c>
      <c r="Y28" s="125">
        <f t="shared" si="1"/>
        <v>163.92</v>
      </c>
      <c r="Z28" s="388"/>
      <c r="AA28" s="205" t="s">
        <v>123</v>
      </c>
      <c r="AB28" s="254">
        <v>5.4</v>
      </c>
      <c r="AC28" s="20">
        <v>5</v>
      </c>
      <c r="AD28" s="185">
        <f t="shared" si="9"/>
        <v>1.08</v>
      </c>
      <c r="AE28" s="254">
        <v>8.1</v>
      </c>
      <c r="AF28" s="20">
        <v>20</v>
      </c>
      <c r="AG28" s="254">
        <f t="shared" si="10"/>
        <v>0.40499999999999997</v>
      </c>
      <c r="AH28" s="254">
        <v>9.4499999999999993</v>
      </c>
      <c r="AI28" s="20">
        <v>10</v>
      </c>
      <c r="AJ28" s="254">
        <f t="shared" si="11"/>
        <v>0.94499999999999995</v>
      </c>
      <c r="AK28" s="112">
        <f t="shared" si="4"/>
        <v>0.81</v>
      </c>
      <c r="AL28" s="388"/>
      <c r="AM28" s="205"/>
      <c r="AN28" s="115" t="s">
        <v>1349</v>
      </c>
      <c r="AO28" s="254">
        <v>727.1</v>
      </c>
      <c r="AP28" s="254">
        <v>462</v>
      </c>
      <c r="AQ28" s="254">
        <v>559.9</v>
      </c>
      <c r="AR28" s="112">
        <f t="shared" si="2"/>
        <v>583</v>
      </c>
      <c r="AS28" s="388"/>
      <c r="DK28" s="194"/>
      <c r="DL28" s="194"/>
      <c r="DN28" s="194"/>
      <c r="DO28" s="194"/>
      <c r="DQ28" s="194"/>
      <c r="DR28" s="194"/>
      <c r="DS28" s="194"/>
      <c r="DT28" s="194"/>
    </row>
    <row r="29" spans="1:124" s="14" customFormat="1">
      <c r="A29" s="388"/>
      <c r="B29" s="205"/>
      <c r="C29" s="20"/>
      <c r="D29" s="20" t="s">
        <v>1350</v>
      </c>
      <c r="E29" s="110">
        <f t="shared" si="3"/>
        <v>114.98333333333335</v>
      </c>
      <c r="F29" s="110">
        <f t="shared" si="5"/>
        <v>86.237500000000011</v>
      </c>
      <c r="G29" s="110">
        <f t="shared" si="6"/>
        <v>57.491666666666674</v>
      </c>
      <c r="H29" s="110">
        <f t="shared" si="7"/>
        <v>28.745833333333337</v>
      </c>
      <c r="I29" s="110">
        <f t="shared" si="8"/>
        <v>11.498333333333333</v>
      </c>
      <c r="J29" s="387"/>
      <c r="K29" s="205"/>
      <c r="L29" s="20" t="s">
        <v>1340</v>
      </c>
      <c r="M29" s="110">
        <v>99.99</v>
      </c>
      <c r="N29" s="110">
        <v>69.900000000000006</v>
      </c>
      <c r="O29" s="110">
        <v>120.25</v>
      </c>
      <c r="P29" s="112">
        <f t="shared" si="12"/>
        <v>96.713333333333324</v>
      </c>
      <c r="Q29" s="388"/>
      <c r="R29" s="512" t="s">
        <v>183</v>
      </c>
      <c r="S29" s="246">
        <v>0.3</v>
      </c>
      <c r="T29" s="421">
        <v>10</v>
      </c>
      <c r="U29" s="421">
        <v>2</v>
      </c>
      <c r="V29" s="245">
        <v>96</v>
      </c>
      <c r="W29" s="245">
        <v>175</v>
      </c>
      <c r="X29" s="245">
        <v>210.9</v>
      </c>
      <c r="Y29" s="125">
        <f t="shared" si="1"/>
        <v>160.63333333333333</v>
      </c>
      <c r="Z29" s="388"/>
      <c r="AA29" s="205" t="s">
        <v>127</v>
      </c>
      <c r="AB29" s="254">
        <v>14.85</v>
      </c>
      <c r="AC29" s="376">
        <v>50</v>
      </c>
      <c r="AD29" s="185">
        <f t="shared" si="9"/>
        <v>0.29699999999999999</v>
      </c>
      <c r="AE29" s="254">
        <v>8.1</v>
      </c>
      <c r="AF29" s="376">
        <v>20</v>
      </c>
      <c r="AG29" s="254">
        <f t="shared" si="10"/>
        <v>0.40499999999999997</v>
      </c>
      <c r="AH29" s="254">
        <v>7.92</v>
      </c>
      <c r="AI29" s="376">
        <v>20</v>
      </c>
      <c r="AJ29" s="254">
        <f t="shared" si="11"/>
        <v>0.39600000000000002</v>
      </c>
      <c r="AK29" s="112">
        <f t="shared" si="4"/>
        <v>0.36599999999999994</v>
      </c>
      <c r="AL29" s="388"/>
      <c r="AM29" s="205"/>
      <c r="AN29" s="115" t="s">
        <v>1351</v>
      </c>
      <c r="AO29" s="254">
        <v>831.35</v>
      </c>
      <c r="AP29" s="254">
        <v>693.2</v>
      </c>
      <c r="AQ29" s="254">
        <v>758</v>
      </c>
      <c r="AR29" s="112">
        <f t="shared" si="2"/>
        <v>760.85</v>
      </c>
      <c r="AS29" s="388"/>
      <c r="DK29" s="194"/>
      <c r="DL29" s="194"/>
      <c r="DN29" s="194"/>
      <c r="DO29" s="194"/>
      <c r="DQ29" s="194"/>
      <c r="DR29" s="194"/>
      <c r="DS29" s="194"/>
      <c r="DT29" s="194"/>
    </row>
    <row r="30" spans="1:124" s="14" customFormat="1">
      <c r="A30" s="388"/>
      <c r="B30" s="180"/>
      <c r="C30" s="20"/>
      <c r="D30" s="20" t="s">
        <v>1352</v>
      </c>
      <c r="E30" s="110">
        <f t="shared" si="3"/>
        <v>29.725000000000001</v>
      </c>
      <c r="F30" s="110">
        <f t="shared" si="5"/>
        <v>22.293750000000003</v>
      </c>
      <c r="G30" s="110">
        <f t="shared" si="6"/>
        <v>14.862500000000001</v>
      </c>
      <c r="H30" s="110">
        <f t="shared" si="7"/>
        <v>7.4312500000000004</v>
      </c>
      <c r="I30" s="110">
        <f t="shared" si="8"/>
        <v>2.9724999999999997</v>
      </c>
      <c r="J30" s="387"/>
      <c r="K30" s="108"/>
      <c r="L30" s="20" t="s">
        <v>1342</v>
      </c>
      <c r="M30" s="110">
        <v>65.72</v>
      </c>
      <c r="N30" s="110">
        <v>93.8</v>
      </c>
      <c r="O30" s="110">
        <v>99.9</v>
      </c>
      <c r="P30" s="112">
        <f t="shared" si="12"/>
        <v>86.473333333333315</v>
      </c>
      <c r="Q30" s="388"/>
      <c r="R30" s="512" t="s">
        <v>186</v>
      </c>
      <c r="S30" s="246">
        <v>0.3</v>
      </c>
      <c r="T30" s="421">
        <v>12</v>
      </c>
      <c r="U30" s="421">
        <v>2.4</v>
      </c>
      <c r="V30" s="245">
        <v>103.2</v>
      </c>
      <c r="W30" s="245">
        <v>194</v>
      </c>
      <c r="X30" s="245">
        <v>238.8</v>
      </c>
      <c r="Y30" s="125">
        <f t="shared" si="1"/>
        <v>178.66666666666666</v>
      </c>
      <c r="Z30" s="388"/>
      <c r="AA30" s="180" t="s">
        <v>131</v>
      </c>
      <c r="AB30" s="254">
        <v>8.1</v>
      </c>
      <c r="AC30" s="20">
        <v>20</v>
      </c>
      <c r="AD30" s="185">
        <f t="shared" si="9"/>
        <v>0.40499999999999997</v>
      </c>
      <c r="AE30" s="254">
        <v>13.77</v>
      </c>
      <c r="AF30" s="20">
        <v>16</v>
      </c>
      <c r="AG30" s="254">
        <f t="shared" si="10"/>
        <v>0.86062499999999997</v>
      </c>
      <c r="AH30" s="254">
        <v>20.25</v>
      </c>
      <c r="AI30" s="20">
        <v>10</v>
      </c>
      <c r="AJ30" s="254">
        <f t="shared" si="11"/>
        <v>2.0249999999999999</v>
      </c>
      <c r="AK30" s="112">
        <f t="shared" si="4"/>
        <v>1.096875</v>
      </c>
      <c r="AL30" s="388"/>
      <c r="AM30" s="205"/>
      <c r="AN30" s="115" t="s">
        <v>1353</v>
      </c>
      <c r="AO30" s="254">
        <v>607.4</v>
      </c>
      <c r="AP30" s="254">
        <v>599.9</v>
      </c>
      <c r="AQ30" s="254">
        <v>549</v>
      </c>
      <c r="AR30" s="112">
        <f t="shared" si="2"/>
        <v>585.43333333333328</v>
      </c>
      <c r="AS30" s="388"/>
      <c r="DI30" s="194"/>
      <c r="DK30" s="194"/>
      <c r="DL30" s="194"/>
      <c r="DN30" s="194"/>
      <c r="DO30" s="194"/>
      <c r="DQ30" s="194"/>
      <c r="DR30" s="194"/>
      <c r="DS30" s="194"/>
      <c r="DT30" s="194"/>
    </row>
    <row r="31" spans="1:124" s="14" customFormat="1" ht="24" customHeight="1">
      <c r="A31" s="388"/>
      <c r="B31" s="205"/>
      <c r="C31" s="20"/>
      <c r="D31" s="20" t="s">
        <v>1354</v>
      </c>
      <c r="E31" s="110">
        <f t="shared" si="3"/>
        <v>63.26</v>
      </c>
      <c r="F31" s="110">
        <f t="shared" si="5"/>
        <v>47.445</v>
      </c>
      <c r="G31" s="110">
        <f t="shared" si="6"/>
        <v>31.63</v>
      </c>
      <c r="H31" s="110">
        <f t="shared" si="7"/>
        <v>15.815</v>
      </c>
      <c r="I31" s="110">
        <f t="shared" si="8"/>
        <v>6.3259999999999987</v>
      </c>
      <c r="J31" s="387"/>
      <c r="K31" s="108"/>
      <c r="L31" s="20" t="s">
        <v>1344</v>
      </c>
      <c r="M31" s="110">
        <v>59.55</v>
      </c>
      <c r="N31" s="110">
        <v>105.62</v>
      </c>
      <c r="O31" s="110">
        <v>82.9</v>
      </c>
      <c r="P31" s="112">
        <f t="shared" si="12"/>
        <v>82.690000000000012</v>
      </c>
      <c r="Q31" s="388"/>
      <c r="R31" s="180" t="s">
        <v>190</v>
      </c>
      <c r="S31" s="246">
        <v>0.3</v>
      </c>
      <c r="T31" s="115">
        <v>15</v>
      </c>
      <c r="U31" s="115">
        <v>3</v>
      </c>
      <c r="V31" s="245">
        <v>52</v>
      </c>
      <c r="W31" s="245">
        <v>169</v>
      </c>
      <c r="X31" s="245">
        <v>215</v>
      </c>
      <c r="Y31" s="125">
        <f t="shared" si="1"/>
        <v>145.33333333333334</v>
      </c>
      <c r="Z31" s="388"/>
      <c r="AA31" s="180" t="s">
        <v>133</v>
      </c>
      <c r="AB31" s="185">
        <v>11.79</v>
      </c>
      <c r="AC31" s="376">
        <v>50</v>
      </c>
      <c r="AD31" s="185">
        <f t="shared" si="9"/>
        <v>0.23579999999999998</v>
      </c>
      <c r="AE31" s="254">
        <v>9</v>
      </c>
      <c r="AF31" s="376">
        <v>20</v>
      </c>
      <c r="AG31" s="254">
        <f t="shared" si="10"/>
        <v>0.45</v>
      </c>
      <c r="AH31" s="254">
        <v>8.64</v>
      </c>
      <c r="AI31" s="376">
        <v>20</v>
      </c>
      <c r="AJ31" s="254">
        <f>SUM(AH31/AI31)</f>
        <v>0.43200000000000005</v>
      </c>
      <c r="AK31" s="112">
        <f t="shared" si="4"/>
        <v>0.37259999999999999</v>
      </c>
      <c r="AL31" s="388"/>
      <c r="AM31" s="205"/>
      <c r="AN31" s="115" t="s">
        <v>1355</v>
      </c>
      <c r="AO31" s="254">
        <v>306</v>
      </c>
      <c r="AP31" s="254">
        <v>399</v>
      </c>
      <c r="AQ31" s="254">
        <v>299.89999999999998</v>
      </c>
      <c r="AR31" s="112">
        <f t="shared" si="2"/>
        <v>334.96666666666664</v>
      </c>
      <c r="AS31" s="388"/>
      <c r="DI31" s="194"/>
      <c r="DK31" s="194"/>
      <c r="DL31" s="194"/>
      <c r="DN31" s="194"/>
      <c r="DO31" s="194"/>
      <c r="DQ31" s="194"/>
      <c r="DR31" s="194"/>
      <c r="DS31" s="194"/>
      <c r="DT31" s="194"/>
    </row>
    <row r="32" spans="1:124" s="14" customFormat="1">
      <c r="A32" s="388"/>
      <c r="B32" s="205"/>
      <c r="C32" s="20" t="s">
        <v>82</v>
      </c>
      <c r="D32" s="115" t="s">
        <v>1356</v>
      </c>
      <c r="E32" s="110">
        <f t="shared" si="3"/>
        <v>78.296666666666667</v>
      </c>
      <c r="F32" s="110">
        <f t="shared" si="5"/>
        <v>58.722499999999997</v>
      </c>
      <c r="G32" s="110">
        <f t="shared" si="6"/>
        <v>39.148333333333333</v>
      </c>
      <c r="H32" s="110">
        <f t="shared" si="7"/>
        <v>19.574166666666667</v>
      </c>
      <c r="I32" s="110">
        <f t="shared" si="8"/>
        <v>7.8296666666666646</v>
      </c>
      <c r="J32" s="387"/>
      <c r="K32" s="108"/>
      <c r="L32" s="20" t="s">
        <v>1346</v>
      </c>
      <c r="M32" s="110">
        <v>34.99</v>
      </c>
      <c r="N32" s="110">
        <v>34.99</v>
      </c>
      <c r="O32" s="110">
        <v>34.99</v>
      </c>
      <c r="P32" s="112">
        <f t="shared" si="12"/>
        <v>34.99</v>
      </c>
      <c r="Q32" s="388"/>
      <c r="R32" s="512" t="s">
        <v>193</v>
      </c>
      <c r="S32" s="246">
        <v>0.3</v>
      </c>
      <c r="T32" s="421">
        <v>18</v>
      </c>
      <c r="U32" s="421">
        <v>3.6</v>
      </c>
      <c r="V32" s="245">
        <v>81.209999999999994</v>
      </c>
      <c r="W32" s="245">
        <v>113.04</v>
      </c>
      <c r="X32" s="245">
        <v>224.54</v>
      </c>
      <c r="Y32" s="125">
        <f t="shared" si="1"/>
        <v>139.59666666666666</v>
      </c>
      <c r="Z32" s="407"/>
      <c r="AA32" s="180" t="s">
        <v>136</v>
      </c>
      <c r="AB32" s="254">
        <v>8.1</v>
      </c>
      <c r="AC32" s="20">
        <v>20</v>
      </c>
      <c r="AD32" s="185">
        <f t="shared" si="9"/>
        <v>0.40499999999999997</v>
      </c>
      <c r="AE32" s="254">
        <v>13.77</v>
      </c>
      <c r="AF32" s="20">
        <v>16</v>
      </c>
      <c r="AG32" s="254">
        <f t="shared" si="10"/>
        <v>0.86062499999999997</v>
      </c>
      <c r="AH32" s="254">
        <v>20.25</v>
      </c>
      <c r="AI32" s="20">
        <v>9</v>
      </c>
      <c r="AJ32" s="254">
        <f>SUM(AH32/AI32)</f>
        <v>2.25</v>
      </c>
      <c r="AK32" s="112">
        <f t="shared" si="4"/>
        <v>1.171875</v>
      </c>
      <c r="AL32" s="388"/>
      <c r="AM32" s="205"/>
      <c r="AN32" s="115" t="s">
        <v>1357</v>
      </c>
      <c r="AO32" s="254">
        <v>868.4</v>
      </c>
      <c r="AP32" s="254">
        <v>800</v>
      </c>
      <c r="AQ32" s="254">
        <v>710.9</v>
      </c>
      <c r="AR32" s="112">
        <f t="shared" si="2"/>
        <v>793.1</v>
      </c>
      <c r="AS32" s="388"/>
      <c r="DK32" s="194"/>
      <c r="DL32" s="194"/>
      <c r="DN32" s="194"/>
      <c r="DO32" s="194"/>
      <c r="DQ32" s="194"/>
      <c r="DR32" s="194"/>
      <c r="DS32" s="194"/>
      <c r="DT32" s="194"/>
    </row>
    <row r="33" spans="1:160" s="14" customFormat="1">
      <c r="A33" s="388"/>
      <c r="B33" s="205"/>
      <c r="C33" s="20" t="s">
        <v>621</v>
      </c>
      <c r="D33" s="115" t="s">
        <v>1358</v>
      </c>
      <c r="E33" s="110">
        <f t="shared" si="3"/>
        <v>113.29333333333334</v>
      </c>
      <c r="F33" s="110">
        <f t="shared" si="5"/>
        <v>84.97</v>
      </c>
      <c r="G33" s="110">
        <f t="shared" si="6"/>
        <v>56.646666666666668</v>
      </c>
      <c r="H33" s="110">
        <f t="shared" si="7"/>
        <v>28.323333333333334</v>
      </c>
      <c r="I33" s="110">
        <f t="shared" si="8"/>
        <v>11.329333333333331</v>
      </c>
      <c r="J33" s="387"/>
      <c r="K33" s="205"/>
      <c r="L33" s="20" t="s">
        <v>1348</v>
      </c>
      <c r="M33" s="110">
        <v>17.920000000000002</v>
      </c>
      <c r="N33" s="110">
        <v>44.9</v>
      </c>
      <c r="O33" s="110">
        <v>37.9</v>
      </c>
      <c r="P33" s="112">
        <f>AVERAGE(M33:N33)</f>
        <v>31.41</v>
      </c>
      <c r="Q33" s="388"/>
      <c r="R33" s="180" t="s">
        <v>197</v>
      </c>
      <c r="S33" s="246">
        <v>0.3</v>
      </c>
      <c r="T33" s="115">
        <v>20</v>
      </c>
      <c r="U33" s="115">
        <v>4</v>
      </c>
      <c r="V33" s="245">
        <v>68.5</v>
      </c>
      <c r="W33" s="245">
        <v>148</v>
      </c>
      <c r="X33" s="245">
        <v>219</v>
      </c>
      <c r="Y33" s="125">
        <f t="shared" si="1"/>
        <v>145.16666666666666</v>
      </c>
      <c r="Z33" s="408"/>
      <c r="AA33" s="205" t="s">
        <v>139</v>
      </c>
      <c r="AB33" s="185">
        <v>11.25</v>
      </c>
      <c r="AC33" s="376">
        <v>50</v>
      </c>
      <c r="AD33" s="185">
        <f t="shared" si="9"/>
        <v>0.22500000000000001</v>
      </c>
      <c r="AE33" s="185">
        <v>7.2</v>
      </c>
      <c r="AF33" s="376">
        <v>10</v>
      </c>
      <c r="AG33" s="185">
        <f t="shared" si="10"/>
        <v>0.72</v>
      </c>
      <c r="AH33" s="254">
        <v>6.48</v>
      </c>
      <c r="AI33" s="376">
        <v>10</v>
      </c>
      <c r="AJ33" s="254">
        <f t="shared" ref="AJ33:AJ42" si="13">SUM(AH33/AI33)</f>
        <v>0.64800000000000002</v>
      </c>
      <c r="AK33" s="112">
        <f t="shared" si="4"/>
        <v>0.53100000000000003</v>
      </c>
      <c r="AL33" s="388"/>
      <c r="AM33" s="205"/>
      <c r="AN33" s="115" t="s">
        <v>1359</v>
      </c>
      <c r="AO33" s="254">
        <v>639.79999999999995</v>
      </c>
      <c r="AP33" s="254">
        <v>535</v>
      </c>
      <c r="AQ33" s="254">
        <v>574.54999999999995</v>
      </c>
      <c r="AR33" s="112">
        <f t="shared" si="2"/>
        <v>583.11666666666667</v>
      </c>
      <c r="AS33" s="388"/>
      <c r="DR33" s="194"/>
      <c r="DS33" s="194"/>
      <c r="DT33" s="194"/>
    </row>
    <row r="34" spans="1:160" s="14" customFormat="1">
      <c r="A34" s="388"/>
      <c r="B34" s="205"/>
      <c r="C34" s="20" t="s">
        <v>91</v>
      </c>
      <c r="D34" s="115" t="s">
        <v>1337</v>
      </c>
      <c r="E34" s="110">
        <f t="shared" si="3"/>
        <v>16.350000000000001</v>
      </c>
      <c r="F34" s="110">
        <f t="shared" si="5"/>
        <v>12.262500000000001</v>
      </c>
      <c r="G34" s="110">
        <f t="shared" si="6"/>
        <v>8.1750000000000007</v>
      </c>
      <c r="H34" s="110">
        <f t="shared" si="7"/>
        <v>4.0875000000000004</v>
      </c>
      <c r="I34" s="110">
        <f t="shared" si="8"/>
        <v>1.6349999999999998</v>
      </c>
      <c r="J34" s="387"/>
      <c r="K34" s="205"/>
      <c r="L34" s="20" t="s">
        <v>1350</v>
      </c>
      <c r="M34" s="110">
        <v>90.05</v>
      </c>
      <c r="N34" s="110">
        <v>99</v>
      </c>
      <c r="O34" s="110">
        <v>155.9</v>
      </c>
      <c r="P34" s="112">
        <f t="shared" si="12"/>
        <v>114.98333333333335</v>
      </c>
      <c r="Q34" s="388"/>
      <c r="R34" s="512" t="s">
        <v>201</v>
      </c>
      <c r="S34" s="246">
        <v>0.3</v>
      </c>
      <c r="T34" s="421">
        <v>25</v>
      </c>
      <c r="U34" s="421">
        <v>5</v>
      </c>
      <c r="V34" s="245">
        <v>156</v>
      </c>
      <c r="W34" s="245">
        <v>159</v>
      </c>
      <c r="X34" s="245">
        <v>369</v>
      </c>
      <c r="Y34" s="125">
        <f t="shared" si="1"/>
        <v>228</v>
      </c>
      <c r="Z34" s="388"/>
      <c r="AA34" s="205" t="s">
        <v>142</v>
      </c>
      <c r="AB34" s="185">
        <v>10.8</v>
      </c>
      <c r="AC34" s="376">
        <v>50</v>
      </c>
      <c r="AD34" s="185">
        <f t="shared" si="9"/>
        <v>0.21600000000000003</v>
      </c>
      <c r="AE34" s="185">
        <v>7.92</v>
      </c>
      <c r="AF34" s="376">
        <v>10</v>
      </c>
      <c r="AG34" s="185">
        <f t="shared" si="10"/>
        <v>0.79200000000000004</v>
      </c>
      <c r="AH34" s="254">
        <v>6.3</v>
      </c>
      <c r="AI34" s="376">
        <v>10</v>
      </c>
      <c r="AJ34" s="254">
        <f t="shared" si="13"/>
        <v>0.63</v>
      </c>
      <c r="AK34" s="112">
        <f t="shared" si="4"/>
        <v>0.54599999999999993</v>
      </c>
      <c r="AL34" s="388"/>
      <c r="AM34" s="205" t="s">
        <v>366</v>
      </c>
      <c r="AN34" s="115" t="s">
        <v>1360</v>
      </c>
      <c r="AO34" s="254">
        <v>238</v>
      </c>
      <c r="AP34" s="254">
        <v>305.89999999999998</v>
      </c>
      <c r="AQ34" s="254">
        <v>389.9</v>
      </c>
      <c r="AR34" s="112">
        <f t="shared" si="2"/>
        <v>311.26666666666665</v>
      </c>
      <c r="AS34" s="388"/>
      <c r="DD34" s="194"/>
      <c r="DE34" s="194"/>
      <c r="DF34" s="194"/>
      <c r="DL34" s="194"/>
      <c r="DN34" s="194"/>
      <c r="DO34" s="194"/>
      <c r="DQ34" s="194"/>
      <c r="DR34" s="194"/>
      <c r="DS34" s="194"/>
      <c r="DT34" s="194"/>
    </row>
    <row r="35" spans="1:160" s="14" customFormat="1">
      <c r="A35" s="388"/>
      <c r="B35" s="205"/>
      <c r="C35" s="17"/>
      <c r="D35" s="167" t="s">
        <v>1361</v>
      </c>
      <c r="E35" s="110">
        <f t="shared" si="3"/>
        <v>29.799999999999997</v>
      </c>
      <c r="F35" s="110">
        <f t="shared" si="5"/>
        <v>22.349999999999998</v>
      </c>
      <c r="G35" s="110">
        <f t="shared" si="6"/>
        <v>14.899999999999999</v>
      </c>
      <c r="H35" s="110">
        <f t="shared" si="7"/>
        <v>7.4499999999999993</v>
      </c>
      <c r="I35" s="110">
        <f t="shared" si="8"/>
        <v>2.9799999999999991</v>
      </c>
      <c r="J35" s="387"/>
      <c r="K35" s="205"/>
      <c r="L35" s="20" t="s">
        <v>1352</v>
      </c>
      <c r="M35" s="110">
        <v>24.46</v>
      </c>
      <c r="N35" s="110">
        <v>34.99</v>
      </c>
      <c r="O35" s="110">
        <v>32.99</v>
      </c>
      <c r="P35" s="112">
        <f>AVERAGE(M35:N35)</f>
        <v>29.725000000000001</v>
      </c>
      <c r="Q35" s="388"/>
      <c r="R35" s="512" t="s">
        <v>205</v>
      </c>
      <c r="S35" s="246">
        <v>0.3</v>
      </c>
      <c r="T35" s="421">
        <v>30</v>
      </c>
      <c r="U35" s="421">
        <v>6</v>
      </c>
      <c r="V35" s="245">
        <v>32.700000000000003</v>
      </c>
      <c r="W35" s="245">
        <v>89.7</v>
      </c>
      <c r="X35" s="245">
        <v>169</v>
      </c>
      <c r="Y35" s="125">
        <f t="shared" si="1"/>
        <v>97.133333333333326</v>
      </c>
      <c r="Z35" s="388"/>
      <c r="AA35" s="205" t="s">
        <v>146</v>
      </c>
      <c r="AB35" s="185">
        <v>6.48</v>
      </c>
      <c r="AC35" s="20">
        <v>10</v>
      </c>
      <c r="AD35" s="185">
        <f t="shared" si="9"/>
        <v>0.64800000000000002</v>
      </c>
      <c r="AE35" s="185">
        <v>7.92</v>
      </c>
      <c r="AF35" s="376">
        <v>10</v>
      </c>
      <c r="AG35" s="185">
        <f t="shared" si="10"/>
        <v>0.79200000000000004</v>
      </c>
      <c r="AH35" s="254">
        <v>15.3</v>
      </c>
      <c r="AI35" s="376">
        <v>50</v>
      </c>
      <c r="AJ35" s="254">
        <f t="shared" si="13"/>
        <v>0.30599999999999999</v>
      </c>
      <c r="AK35" s="112">
        <f t="shared" si="4"/>
        <v>0.58199999999999996</v>
      </c>
      <c r="AL35" s="388"/>
      <c r="AM35" s="205"/>
      <c r="AN35" s="115" t="s">
        <v>1362</v>
      </c>
      <c r="AO35" s="254">
        <v>663</v>
      </c>
      <c r="AP35" s="254">
        <v>699.2</v>
      </c>
      <c r="AQ35" s="254">
        <v>624.9</v>
      </c>
      <c r="AR35" s="112">
        <f t="shared" si="2"/>
        <v>662.36666666666667</v>
      </c>
      <c r="AS35" s="388"/>
      <c r="DD35" s="194"/>
      <c r="DE35" s="194"/>
      <c r="DF35" s="194"/>
      <c r="DL35" s="194"/>
      <c r="DN35" s="194"/>
      <c r="DO35" s="194"/>
      <c r="DQ35" s="194"/>
      <c r="DR35" s="194"/>
      <c r="DS35" s="194"/>
      <c r="DT35" s="194"/>
    </row>
    <row r="36" spans="1:160" s="14" customFormat="1">
      <c r="A36" s="388"/>
      <c r="B36" s="180"/>
      <c r="C36" s="20" t="s">
        <v>96</v>
      </c>
      <c r="D36" s="20" t="s">
        <v>1337</v>
      </c>
      <c r="E36" s="110">
        <f t="shared" si="3"/>
        <v>39.033333333333331</v>
      </c>
      <c r="F36" s="110">
        <f t="shared" si="5"/>
        <v>29.274999999999999</v>
      </c>
      <c r="G36" s="110">
        <f t="shared" si="6"/>
        <v>19.516666666666666</v>
      </c>
      <c r="H36" s="110">
        <f t="shared" si="7"/>
        <v>9.7583333333333329</v>
      </c>
      <c r="I36" s="110">
        <f t="shared" si="8"/>
        <v>3.9033333333333324</v>
      </c>
      <c r="J36" s="387"/>
      <c r="K36" s="205"/>
      <c r="L36" s="20" t="s">
        <v>1354</v>
      </c>
      <c r="M36" s="110">
        <v>64.900000000000006</v>
      </c>
      <c r="N36" s="110">
        <v>59.88</v>
      </c>
      <c r="O36" s="110">
        <v>65</v>
      </c>
      <c r="P36" s="112">
        <f t="shared" si="12"/>
        <v>63.26</v>
      </c>
      <c r="Q36" s="388"/>
      <c r="R36" s="512" t="s">
        <v>208</v>
      </c>
      <c r="S36" s="246">
        <v>0.35</v>
      </c>
      <c r="T36" s="421">
        <v>10</v>
      </c>
      <c r="U36" s="421">
        <v>2</v>
      </c>
      <c r="V36" s="245">
        <v>77.430000000000007</v>
      </c>
      <c r="W36" s="245">
        <v>127.39</v>
      </c>
      <c r="X36" s="245">
        <v>186.35</v>
      </c>
      <c r="Y36" s="125">
        <f t="shared" si="1"/>
        <v>130.38999999999999</v>
      </c>
      <c r="Z36" s="399"/>
      <c r="AA36" s="205" t="s">
        <v>150</v>
      </c>
      <c r="AB36" s="185">
        <v>6.48</v>
      </c>
      <c r="AC36" s="20">
        <v>10</v>
      </c>
      <c r="AD36" s="185">
        <f t="shared" si="9"/>
        <v>0.64800000000000002</v>
      </c>
      <c r="AE36" s="185">
        <v>9</v>
      </c>
      <c r="AF36" s="20">
        <v>10</v>
      </c>
      <c r="AG36" s="185">
        <f t="shared" si="10"/>
        <v>0.9</v>
      </c>
      <c r="AH36" s="254">
        <v>9.9</v>
      </c>
      <c r="AI36" s="376">
        <v>25</v>
      </c>
      <c r="AJ36" s="254">
        <f t="shared" si="13"/>
        <v>0.39600000000000002</v>
      </c>
      <c r="AK36" s="112">
        <f t="shared" si="4"/>
        <v>0.64800000000000002</v>
      </c>
      <c r="AL36" s="388"/>
      <c r="AM36" s="205"/>
      <c r="AN36" s="115" t="s">
        <v>1363</v>
      </c>
      <c r="AO36" s="254">
        <v>640.70000000000005</v>
      </c>
      <c r="AP36" s="254">
        <v>440</v>
      </c>
      <c r="AQ36" s="254">
        <v>588</v>
      </c>
      <c r="AR36" s="257">
        <f t="shared" si="2"/>
        <v>556.23333333333335</v>
      </c>
      <c r="AS36" s="388"/>
      <c r="CU36" s="194"/>
      <c r="CW36" s="194"/>
      <c r="CX36" s="194"/>
      <c r="CZ36" s="194"/>
      <c r="DA36" s="194"/>
      <c r="DC36" s="194"/>
      <c r="DN36" s="194"/>
      <c r="DQ36" s="194"/>
    </row>
    <row r="37" spans="1:160" s="14" customFormat="1">
      <c r="A37" s="388"/>
      <c r="B37" s="205"/>
      <c r="C37" s="17"/>
      <c r="D37" s="20" t="s">
        <v>1364</v>
      </c>
      <c r="E37" s="110">
        <f t="shared" si="3"/>
        <v>121.05</v>
      </c>
      <c r="F37" s="110">
        <f t="shared" si="5"/>
        <v>90.787499999999994</v>
      </c>
      <c r="G37" s="110">
        <f t="shared" si="6"/>
        <v>60.524999999999999</v>
      </c>
      <c r="H37" s="110">
        <f t="shared" si="7"/>
        <v>30.262499999999999</v>
      </c>
      <c r="I37" s="110">
        <f t="shared" si="8"/>
        <v>12.104999999999997</v>
      </c>
      <c r="J37" s="387"/>
      <c r="K37" s="205" t="s">
        <v>82</v>
      </c>
      <c r="L37" s="115" t="s">
        <v>1356</v>
      </c>
      <c r="M37" s="110">
        <v>54</v>
      </c>
      <c r="N37" s="110">
        <v>114.99</v>
      </c>
      <c r="O37" s="110">
        <v>65.900000000000006</v>
      </c>
      <c r="P37" s="112">
        <f t="shared" si="12"/>
        <v>78.296666666666667</v>
      </c>
      <c r="Q37" s="388"/>
      <c r="R37" s="512" t="s">
        <v>211</v>
      </c>
      <c r="S37" s="246">
        <v>0.35</v>
      </c>
      <c r="T37" s="421">
        <v>12</v>
      </c>
      <c r="U37" s="421">
        <v>2.4</v>
      </c>
      <c r="V37" s="245">
        <v>176.9</v>
      </c>
      <c r="W37" s="245">
        <v>205.65</v>
      </c>
      <c r="X37" s="245">
        <v>368.62</v>
      </c>
      <c r="Y37" s="125">
        <f t="shared" si="1"/>
        <v>250.39000000000001</v>
      </c>
      <c r="Z37" s="399"/>
      <c r="AA37" s="205" t="s">
        <v>154</v>
      </c>
      <c r="AB37" s="185">
        <v>7.2</v>
      </c>
      <c r="AC37" s="20">
        <v>10</v>
      </c>
      <c r="AD37" s="185">
        <f t="shared" si="9"/>
        <v>0.72</v>
      </c>
      <c r="AE37" s="185">
        <v>9</v>
      </c>
      <c r="AF37" s="20">
        <v>10</v>
      </c>
      <c r="AG37" s="185">
        <f t="shared" si="10"/>
        <v>0.9</v>
      </c>
      <c r="AH37" s="254">
        <v>11.7</v>
      </c>
      <c r="AI37" s="376">
        <v>25</v>
      </c>
      <c r="AJ37" s="254">
        <f t="shared" si="13"/>
        <v>0.46799999999999997</v>
      </c>
      <c r="AK37" s="112">
        <f t="shared" si="4"/>
        <v>0.69600000000000006</v>
      </c>
      <c r="AL37" s="388"/>
      <c r="AM37" s="205"/>
      <c r="AN37" s="115" t="s">
        <v>1365</v>
      </c>
      <c r="AO37" s="254">
        <v>570.5</v>
      </c>
      <c r="AP37" s="254">
        <v>574.20000000000005</v>
      </c>
      <c r="AQ37" s="254">
        <v>630</v>
      </c>
      <c r="AR37" s="257">
        <f t="shared" si="2"/>
        <v>591.56666666666672</v>
      </c>
      <c r="AS37" s="388"/>
      <c r="CU37" s="194"/>
      <c r="CW37" s="194"/>
      <c r="CX37" s="194"/>
      <c r="CZ37" s="194"/>
      <c r="DA37" s="194"/>
      <c r="DC37" s="194"/>
      <c r="DN37" s="194"/>
      <c r="DQ37" s="194"/>
    </row>
    <row r="38" spans="1:160" s="14" customFormat="1">
      <c r="A38" s="388"/>
      <c r="B38" s="205"/>
      <c r="C38" s="17"/>
      <c r="D38" s="20" t="s">
        <v>1366</v>
      </c>
      <c r="E38" s="110">
        <f t="shared" si="3"/>
        <v>28.85</v>
      </c>
      <c r="F38" s="110">
        <f t="shared" si="5"/>
        <v>21.637500000000003</v>
      </c>
      <c r="G38" s="110">
        <f t="shared" si="6"/>
        <v>14.425000000000001</v>
      </c>
      <c r="H38" s="110">
        <f t="shared" si="7"/>
        <v>7.2125000000000004</v>
      </c>
      <c r="I38" s="110">
        <f t="shared" si="8"/>
        <v>2.8849999999999993</v>
      </c>
      <c r="J38" s="387"/>
      <c r="K38" s="205" t="s">
        <v>621</v>
      </c>
      <c r="L38" s="115" t="s">
        <v>1358</v>
      </c>
      <c r="M38" s="110">
        <v>145.99</v>
      </c>
      <c r="N38" s="110">
        <v>47.9</v>
      </c>
      <c r="O38" s="110">
        <v>145.99</v>
      </c>
      <c r="P38" s="112">
        <f t="shared" si="12"/>
        <v>113.29333333333334</v>
      </c>
      <c r="Q38" s="388"/>
      <c r="R38" s="512" t="s">
        <v>215</v>
      </c>
      <c r="S38" s="246">
        <v>0.4</v>
      </c>
      <c r="T38" s="421">
        <v>10</v>
      </c>
      <c r="U38" s="421">
        <v>2</v>
      </c>
      <c r="V38" s="245">
        <v>120</v>
      </c>
      <c r="W38" s="245">
        <v>159</v>
      </c>
      <c r="X38" s="245">
        <v>237.27</v>
      </c>
      <c r="Y38" s="125">
        <f t="shared" si="1"/>
        <v>172.09</v>
      </c>
      <c r="Z38" s="388"/>
      <c r="AA38" s="205" t="s">
        <v>157</v>
      </c>
      <c r="AB38" s="185">
        <v>5.04</v>
      </c>
      <c r="AC38" s="20">
        <v>5</v>
      </c>
      <c r="AD38" s="185">
        <f t="shared" si="9"/>
        <v>1.008</v>
      </c>
      <c r="AE38" s="185">
        <v>9.9</v>
      </c>
      <c r="AF38" s="20">
        <v>15</v>
      </c>
      <c r="AG38" s="185">
        <f t="shared" si="10"/>
        <v>0.66</v>
      </c>
      <c r="AH38" s="254">
        <v>7.65</v>
      </c>
      <c r="AI38" s="376">
        <v>15</v>
      </c>
      <c r="AJ38" s="254">
        <f t="shared" si="13"/>
        <v>0.51</v>
      </c>
      <c r="AK38" s="112">
        <f t="shared" si="4"/>
        <v>0.72599999999999998</v>
      </c>
      <c r="AL38" s="388"/>
      <c r="AM38" s="205"/>
      <c r="AN38" s="20" t="s">
        <v>1367</v>
      </c>
      <c r="AO38" s="254">
        <v>706.4</v>
      </c>
      <c r="AP38" s="254">
        <v>585.9</v>
      </c>
      <c r="AQ38" s="254">
        <v>584.9</v>
      </c>
      <c r="AR38" s="257">
        <f t="shared" si="2"/>
        <v>625.73333333333323</v>
      </c>
      <c r="AS38" s="388"/>
      <c r="CU38" s="194"/>
      <c r="CW38" s="194"/>
      <c r="CX38" s="194"/>
      <c r="CZ38" s="194"/>
      <c r="DA38" s="194"/>
      <c r="DC38" s="194"/>
      <c r="DN38" s="194"/>
      <c r="DQ38" s="194"/>
    </row>
    <row r="39" spans="1:160" s="14" customFormat="1">
      <c r="A39" s="388"/>
      <c r="B39" s="205"/>
      <c r="C39" s="20"/>
      <c r="D39" s="20" t="s">
        <v>1368</v>
      </c>
      <c r="E39" s="110">
        <f t="shared" si="3"/>
        <v>61.314999999999998</v>
      </c>
      <c r="F39" s="110">
        <f t="shared" si="5"/>
        <v>45.986249999999998</v>
      </c>
      <c r="G39" s="110">
        <f t="shared" si="6"/>
        <v>30.657499999999999</v>
      </c>
      <c r="H39" s="110">
        <f t="shared" si="7"/>
        <v>15.328749999999999</v>
      </c>
      <c r="I39" s="110">
        <f t="shared" si="8"/>
        <v>6.1314999999999982</v>
      </c>
      <c r="J39" s="387"/>
      <c r="K39" s="504" t="s">
        <v>91</v>
      </c>
      <c r="L39" s="115" t="s">
        <v>1337</v>
      </c>
      <c r="M39" s="110">
        <v>10.8</v>
      </c>
      <c r="N39" s="110">
        <v>21.9</v>
      </c>
      <c r="O39" s="110">
        <v>13.9</v>
      </c>
      <c r="P39" s="112">
        <f>AVERAGE(M39:N39)</f>
        <v>16.350000000000001</v>
      </c>
      <c r="Q39" s="388"/>
      <c r="R39" s="512" t="s">
        <v>218</v>
      </c>
      <c r="S39" s="246">
        <v>0.4</v>
      </c>
      <c r="T39" s="421">
        <v>12.5</v>
      </c>
      <c r="U39" s="421">
        <v>2.5</v>
      </c>
      <c r="V39" s="245">
        <v>120</v>
      </c>
      <c r="W39" s="245">
        <v>195</v>
      </c>
      <c r="X39" s="245">
        <v>292.5</v>
      </c>
      <c r="Y39" s="125">
        <f t="shared" si="1"/>
        <v>202.5</v>
      </c>
      <c r="Z39" s="399"/>
      <c r="AA39" s="205" t="s">
        <v>161</v>
      </c>
      <c r="AB39" s="185">
        <v>5.4</v>
      </c>
      <c r="AC39" s="20">
        <v>5</v>
      </c>
      <c r="AD39" s="185">
        <f t="shared" si="9"/>
        <v>1.08</v>
      </c>
      <c r="AE39" s="185">
        <v>9.9</v>
      </c>
      <c r="AF39" s="20">
        <v>15</v>
      </c>
      <c r="AG39" s="185">
        <f t="shared" si="10"/>
        <v>0.66</v>
      </c>
      <c r="AH39" s="254">
        <v>9</v>
      </c>
      <c r="AI39" s="376">
        <v>15</v>
      </c>
      <c r="AJ39" s="254">
        <f t="shared" si="13"/>
        <v>0.6</v>
      </c>
      <c r="AK39" s="112">
        <f t="shared" si="4"/>
        <v>0.78000000000000014</v>
      </c>
      <c r="AL39" s="388"/>
      <c r="AM39" s="205"/>
      <c r="AN39" s="20" t="s">
        <v>1369</v>
      </c>
      <c r="AO39" s="254">
        <v>399</v>
      </c>
      <c r="AP39" s="254">
        <v>409</v>
      </c>
      <c r="AQ39" s="254">
        <v>835.2</v>
      </c>
      <c r="AR39" s="257">
        <f t="shared" si="2"/>
        <v>547.73333333333335</v>
      </c>
      <c r="AS39" s="388"/>
      <c r="CU39" s="194"/>
      <c r="CW39" s="194"/>
      <c r="CX39" s="194"/>
      <c r="CZ39" s="194"/>
      <c r="DA39" s="194"/>
      <c r="DC39" s="194"/>
      <c r="DN39" s="194"/>
      <c r="DQ39" s="194"/>
    </row>
    <row r="40" spans="1:160" s="14" customFormat="1">
      <c r="A40" s="388"/>
      <c r="B40" s="205"/>
      <c r="C40" s="20"/>
      <c r="D40" s="20" t="s">
        <v>1370</v>
      </c>
      <c r="E40" s="110">
        <f t="shared" si="3"/>
        <v>116.83999999999999</v>
      </c>
      <c r="F40" s="110">
        <f t="shared" si="5"/>
        <v>87.63</v>
      </c>
      <c r="G40" s="110">
        <f t="shared" si="6"/>
        <v>58.419999999999995</v>
      </c>
      <c r="H40" s="110">
        <f t="shared" si="7"/>
        <v>29.209999999999997</v>
      </c>
      <c r="I40" s="110">
        <f t="shared" si="8"/>
        <v>11.683999999999996</v>
      </c>
      <c r="J40" s="387"/>
      <c r="K40" s="108"/>
      <c r="L40" s="167" t="s">
        <v>1361</v>
      </c>
      <c r="M40" s="110">
        <v>32.9</v>
      </c>
      <c r="N40" s="110">
        <v>26.7</v>
      </c>
      <c r="O40" s="110">
        <v>20.5</v>
      </c>
      <c r="P40" s="112">
        <f>AVERAGE(M40:N40)</f>
        <v>29.799999999999997</v>
      </c>
      <c r="Q40" s="388"/>
      <c r="R40" s="180" t="s">
        <v>222</v>
      </c>
      <c r="S40" s="246">
        <v>0.4</v>
      </c>
      <c r="T40" s="115">
        <v>15</v>
      </c>
      <c r="U40" s="115">
        <v>3</v>
      </c>
      <c r="V40" s="245">
        <v>78.53</v>
      </c>
      <c r="W40" s="245">
        <v>160</v>
      </c>
      <c r="X40" s="245">
        <v>253.66</v>
      </c>
      <c r="Y40" s="125">
        <f t="shared" ref="Y40:Y57" si="14">AVERAGE(V40:X40)</f>
        <v>164.06333333333333</v>
      </c>
      <c r="Z40" s="399"/>
      <c r="AA40" s="205" t="s">
        <v>165</v>
      </c>
      <c r="AB40" s="185">
        <v>6.3</v>
      </c>
      <c r="AC40" s="20">
        <v>5</v>
      </c>
      <c r="AD40" s="185">
        <f t="shared" si="9"/>
        <v>1.26</v>
      </c>
      <c r="AE40" s="185">
        <v>6.75</v>
      </c>
      <c r="AF40" s="20">
        <v>10</v>
      </c>
      <c r="AG40" s="185">
        <f t="shared" si="10"/>
        <v>0.67500000000000004</v>
      </c>
      <c r="AH40" s="254">
        <v>2.34</v>
      </c>
      <c r="AI40" s="376">
        <v>5</v>
      </c>
      <c r="AJ40" s="254">
        <f t="shared" si="13"/>
        <v>0.46799999999999997</v>
      </c>
      <c r="AK40" s="112">
        <f t="shared" si="4"/>
        <v>0.80100000000000005</v>
      </c>
      <c r="AL40" s="388"/>
      <c r="AM40" s="205"/>
      <c r="AN40" s="20" t="s">
        <v>1371</v>
      </c>
      <c r="AO40" s="254">
        <v>386.1</v>
      </c>
      <c r="AP40" s="254">
        <v>439</v>
      </c>
      <c r="AQ40" s="254">
        <v>392</v>
      </c>
      <c r="AR40" s="257">
        <f t="shared" si="2"/>
        <v>405.7</v>
      </c>
      <c r="AS40" s="388"/>
      <c r="BP40" s="374"/>
      <c r="CG40" s="194"/>
      <c r="CI40" s="194"/>
      <c r="CJ40" s="194"/>
      <c r="CL40" s="194"/>
      <c r="CM40" s="194"/>
      <c r="CO40" s="194"/>
      <c r="CP40" s="194"/>
      <c r="CQ40" s="194"/>
      <c r="CR40" s="194"/>
      <c r="CU40" s="194"/>
      <c r="CW40" s="194"/>
      <c r="CX40" s="194"/>
      <c r="CZ40" s="194"/>
      <c r="DA40" s="194"/>
      <c r="DC40" s="194"/>
    </row>
    <row r="41" spans="1:160" s="14" customFormat="1">
      <c r="A41" s="388"/>
      <c r="B41" s="205"/>
      <c r="C41" s="17"/>
      <c r="D41" s="20" t="s">
        <v>1372</v>
      </c>
      <c r="E41" s="110">
        <f t="shared" si="3"/>
        <v>491.28666666666669</v>
      </c>
      <c r="F41" s="110">
        <f t="shared" si="5"/>
        <v>368.46500000000003</v>
      </c>
      <c r="G41" s="110">
        <f t="shared" si="6"/>
        <v>245.64333333333335</v>
      </c>
      <c r="H41" s="110">
        <f t="shared" si="7"/>
        <v>122.82166666666667</v>
      </c>
      <c r="I41" s="110">
        <f t="shared" si="8"/>
        <v>49.12866666666666</v>
      </c>
      <c r="J41" s="387"/>
      <c r="K41" s="205" t="s">
        <v>96</v>
      </c>
      <c r="L41" s="20" t="s">
        <v>1337</v>
      </c>
      <c r="M41" s="110">
        <v>25</v>
      </c>
      <c r="N41" s="110">
        <v>25</v>
      </c>
      <c r="O41" s="110">
        <v>67.099999999999994</v>
      </c>
      <c r="P41" s="112">
        <f>AVERAGE(M41:O41)</f>
        <v>39.033333333333331</v>
      </c>
      <c r="Q41" s="388"/>
      <c r="R41" s="512" t="s">
        <v>225</v>
      </c>
      <c r="S41" s="246">
        <v>0.4</v>
      </c>
      <c r="T41" s="115">
        <v>20</v>
      </c>
      <c r="U41" s="115">
        <v>4</v>
      </c>
      <c r="V41" s="249">
        <v>103.95</v>
      </c>
      <c r="W41" s="247">
        <v>210</v>
      </c>
      <c r="X41" s="245">
        <v>349.95</v>
      </c>
      <c r="Y41" s="125">
        <f t="shared" si="14"/>
        <v>221.29999999999998</v>
      </c>
      <c r="Z41" s="399"/>
      <c r="AA41" s="205" t="s">
        <v>169</v>
      </c>
      <c r="AB41" s="185">
        <v>7.65</v>
      </c>
      <c r="AC41" s="20">
        <v>5</v>
      </c>
      <c r="AD41" s="185">
        <f t="shared" si="9"/>
        <v>1.53</v>
      </c>
      <c r="AE41" s="185">
        <v>7.65</v>
      </c>
      <c r="AF41" s="115">
        <v>5</v>
      </c>
      <c r="AG41" s="185">
        <f t="shared" ref="AG41:AG56" si="15">SUM(AE41/AF41)</f>
        <v>1.53</v>
      </c>
      <c r="AH41" s="254">
        <v>7.65</v>
      </c>
      <c r="AI41" s="376">
        <v>10</v>
      </c>
      <c r="AJ41" s="254">
        <f t="shared" si="13"/>
        <v>0.76500000000000001</v>
      </c>
      <c r="AK41" s="112">
        <f t="shared" si="4"/>
        <v>1.2750000000000001</v>
      </c>
      <c r="AL41" s="388"/>
      <c r="AM41" s="1125" t="s">
        <v>1373</v>
      </c>
      <c r="AN41" s="1125"/>
      <c r="AO41" s="1125"/>
      <c r="AP41" s="1125"/>
      <c r="AQ41" s="1125"/>
      <c r="AR41" s="1125"/>
      <c r="AS41" s="388"/>
      <c r="CG41" s="194"/>
      <c r="CI41" s="194"/>
      <c r="CJ41" s="194"/>
      <c r="CL41" s="194"/>
      <c r="CM41" s="194"/>
      <c r="CO41" s="194"/>
      <c r="CP41" s="194"/>
      <c r="CQ41" s="194"/>
      <c r="CR41" s="194"/>
      <c r="CT41" s="94"/>
      <c r="CU41" s="194"/>
      <c r="CW41" s="194"/>
      <c r="CX41" s="194"/>
      <c r="CZ41" s="194"/>
      <c r="DA41" s="194"/>
      <c r="DC41" s="194"/>
    </row>
    <row r="42" spans="1:160" s="14" customFormat="1">
      <c r="A42" s="388"/>
      <c r="B42" s="205"/>
      <c r="C42" s="17"/>
      <c r="D42" s="20" t="s">
        <v>1374</v>
      </c>
      <c r="E42" s="110">
        <f t="shared" si="3"/>
        <v>83.944999999999993</v>
      </c>
      <c r="F42" s="110">
        <f t="shared" si="5"/>
        <v>62.958749999999995</v>
      </c>
      <c r="G42" s="110">
        <f t="shared" si="6"/>
        <v>41.972499999999997</v>
      </c>
      <c r="H42" s="110">
        <f t="shared" si="7"/>
        <v>20.986249999999998</v>
      </c>
      <c r="I42" s="110">
        <f t="shared" si="8"/>
        <v>8.3944999999999972</v>
      </c>
      <c r="J42" s="387"/>
      <c r="K42" s="108"/>
      <c r="L42" s="20" t="s">
        <v>1364</v>
      </c>
      <c r="M42" s="110">
        <v>135</v>
      </c>
      <c r="N42" s="110">
        <v>94.05</v>
      </c>
      <c r="O42" s="110">
        <v>134.1</v>
      </c>
      <c r="P42" s="112">
        <f>AVERAGE(M42:O42)</f>
        <v>121.05</v>
      </c>
      <c r="Q42" s="388"/>
      <c r="R42" s="180" t="s">
        <v>228</v>
      </c>
      <c r="S42" s="246">
        <v>0.4</v>
      </c>
      <c r="T42" s="115">
        <v>25</v>
      </c>
      <c r="U42" s="115">
        <v>5</v>
      </c>
      <c r="V42" s="247">
        <v>132</v>
      </c>
      <c r="W42" s="245">
        <v>177</v>
      </c>
      <c r="X42" s="245">
        <v>260</v>
      </c>
      <c r="Y42" s="125">
        <f t="shared" si="14"/>
        <v>189.66666666666666</v>
      </c>
      <c r="Z42" s="399"/>
      <c r="AA42" s="205" t="s">
        <v>173</v>
      </c>
      <c r="AB42" s="377">
        <v>8.1</v>
      </c>
      <c r="AC42" s="20">
        <v>5</v>
      </c>
      <c r="AD42" s="377">
        <f t="shared" si="9"/>
        <v>1.6199999999999999</v>
      </c>
      <c r="AE42" s="377">
        <v>8.1</v>
      </c>
      <c r="AF42" s="20">
        <v>5</v>
      </c>
      <c r="AG42" s="377">
        <f t="shared" si="15"/>
        <v>1.6199999999999999</v>
      </c>
      <c r="AH42" s="254">
        <v>12.77</v>
      </c>
      <c r="AI42" s="376">
        <v>5</v>
      </c>
      <c r="AJ42" s="254">
        <f t="shared" si="13"/>
        <v>2.5539999999999998</v>
      </c>
      <c r="AK42" s="112">
        <f t="shared" si="4"/>
        <v>1.9313333333333331</v>
      </c>
      <c r="AL42" s="388"/>
      <c r="AM42" s="205" t="s">
        <v>389</v>
      </c>
      <c r="AN42" s="20" t="s">
        <v>1375</v>
      </c>
      <c r="AO42" s="254">
        <v>223</v>
      </c>
      <c r="AP42" s="254">
        <v>549</v>
      </c>
      <c r="AQ42" s="254">
        <v>691.74</v>
      </c>
      <c r="AR42" s="257">
        <f>AVERAGE(AO42:AQ42)</f>
        <v>487.91333333333336</v>
      </c>
      <c r="AS42" s="388"/>
      <c r="CG42" s="194"/>
      <c r="CI42" s="194"/>
      <c r="CJ42" s="194"/>
      <c r="CL42" s="194"/>
      <c r="CM42" s="194"/>
      <c r="CO42" s="194"/>
      <c r="CP42" s="194"/>
      <c r="CQ42" s="194"/>
      <c r="CR42" s="194"/>
      <c r="CT42" s="94"/>
      <c r="CU42" s="194"/>
      <c r="CW42" s="194"/>
      <c r="CX42" s="194"/>
      <c r="CZ42" s="194"/>
      <c r="DA42" s="194"/>
      <c r="DC42" s="194"/>
    </row>
    <row r="43" spans="1:160" s="14" customFormat="1">
      <c r="A43" s="388"/>
      <c r="B43" s="205"/>
      <c r="C43" s="17"/>
      <c r="D43" s="20" t="s">
        <v>1376</v>
      </c>
      <c r="E43" s="110">
        <f t="shared" si="3"/>
        <v>16.68</v>
      </c>
      <c r="F43" s="110">
        <f t="shared" si="5"/>
        <v>12.51</v>
      </c>
      <c r="G43" s="110">
        <f t="shared" si="6"/>
        <v>8.34</v>
      </c>
      <c r="H43" s="110">
        <f t="shared" si="7"/>
        <v>4.17</v>
      </c>
      <c r="I43" s="110">
        <f t="shared" si="8"/>
        <v>1.6679999999999997</v>
      </c>
      <c r="J43" s="387"/>
      <c r="K43" s="108"/>
      <c r="L43" s="20" t="s">
        <v>1366</v>
      </c>
      <c r="M43" s="110">
        <v>29.59</v>
      </c>
      <c r="N43" s="110">
        <v>28.11</v>
      </c>
      <c r="O43" s="110">
        <v>37.9</v>
      </c>
      <c r="P43" s="112">
        <f>AVERAGE(M43:N43)</f>
        <v>28.85</v>
      </c>
      <c r="Q43" s="388"/>
      <c r="R43" s="180" t="s">
        <v>231</v>
      </c>
      <c r="S43" s="246">
        <v>0.4</v>
      </c>
      <c r="T43" s="115">
        <v>30</v>
      </c>
      <c r="U43" s="115">
        <v>6</v>
      </c>
      <c r="V43" s="245">
        <v>82</v>
      </c>
      <c r="W43" s="245">
        <v>119</v>
      </c>
      <c r="X43" s="245">
        <v>306.05</v>
      </c>
      <c r="Y43" s="125">
        <f t="shared" si="14"/>
        <v>169.01666666666668</v>
      </c>
      <c r="Z43" s="399"/>
      <c r="AA43" s="180" t="s">
        <v>177</v>
      </c>
      <c r="AB43" s="185">
        <v>11.7</v>
      </c>
      <c r="AC43" s="20">
        <v>5</v>
      </c>
      <c r="AD43" s="185">
        <f t="shared" si="9"/>
        <v>2.34</v>
      </c>
      <c r="AE43" s="185">
        <v>11.7</v>
      </c>
      <c r="AF43" s="20">
        <v>5</v>
      </c>
      <c r="AG43" s="185">
        <f t="shared" si="15"/>
        <v>2.34</v>
      </c>
      <c r="AH43" s="254">
        <v>67.989999999999995</v>
      </c>
      <c r="AI43" s="376">
        <v>100</v>
      </c>
      <c r="AJ43" s="254">
        <f t="shared" ref="AJ43:AJ52" si="16">SUM(AH43/AI43)</f>
        <v>0.67989999999999995</v>
      </c>
      <c r="AK43" s="112">
        <f t="shared" si="4"/>
        <v>1.7866333333333333</v>
      </c>
      <c r="AL43" s="388"/>
      <c r="AM43" s="205"/>
      <c r="AN43" s="20" t="s">
        <v>1377</v>
      </c>
      <c r="AO43" s="254">
        <v>245</v>
      </c>
      <c r="AP43" s="254">
        <v>589</v>
      </c>
      <c r="AQ43" s="254">
        <v>1299</v>
      </c>
      <c r="AR43" s="257">
        <f>AVERAGE(AO43:AQ43)</f>
        <v>711</v>
      </c>
      <c r="AS43" s="388"/>
      <c r="CG43" s="194"/>
      <c r="CI43" s="194"/>
      <c r="CJ43" s="194"/>
      <c r="CL43" s="194"/>
      <c r="CM43" s="194"/>
      <c r="CO43" s="194"/>
      <c r="CP43" s="194"/>
      <c r="CQ43" s="194"/>
      <c r="CR43" s="194"/>
      <c r="CT43" s="94"/>
      <c r="CU43" s="378"/>
      <c r="CV43" s="378"/>
      <c r="CW43" s="378"/>
      <c r="FB43" s="203"/>
      <c r="FC43" s="194"/>
      <c r="FD43" s="194"/>
    </row>
    <row r="44" spans="1:160" s="14" customFormat="1">
      <c r="A44" s="388"/>
      <c r="B44" s="205"/>
      <c r="C44" s="20"/>
      <c r="D44" s="20" t="s">
        <v>1378</v>
      </c>
      <c r="E44" s="110">
        <f t="shared" si="3"/>
        <v>38.083333333333336</v>
      </c>
      <c r="F44" s="110">
        <f t="shared" si="5"/>
        <v>28.5625</v>
      </c>
      <c r="G44" s="110">
        <f t="shared" si="6"/>
        <v>19.041666666666668</v>
      </c>
      <c r="H44" s="110">
        <f t="shared" si="7"/>
        <v>9.5208333333333339</v>
      </c>
      <c r="I44" s="110">
        <f t="shared" si="8"/>
        <v>3.8083333333333327</v>
      </c>
      <c r="J44" s="387"/>
      <c r="K44" s="205"/>
      <c r="L44" s="20" t="s">
        <v>1368</v>
      </c>
      <c r="M44" s="110">
        <v>39.99</v>
      </c>
      <c r="N44" s="110">
        <v>82.64</v>
      </c>
      <c r="O44" s="110">
        <v>47.69</v>
      </c>
      <c r="P44" s="112">
        <f>AVERAGE(M44:N44)</f>
        <v>61.314999999999998</v>
      </c>
      <c r="Q44" s="388"/>
      <c r="R44" s="180" t="s">
        <v>234</v>
      </c>
      <c r="S44" s="246">
        <v>0.4</v>
      </c>
      <c r="T44" s="115">
        <v>35</v>
      </c>
      <c r="U44" s="115">
        <v>7</v>
      </c>
      <c r="V44" s="245">
        <v>109.99</v>
      </c>
      <c r="W44" s="245">
        <v>159</v>
      </c>
      <c r="X44" s="245">
        <v>336.63</v>
      </c>
      <c r="Y44" s="125">
        <f t="shared" si="14"/>
        <v>201.87333333333333</v>
      </c>
      <c r="Z44" s="399"/>
      <c r="AA44" s="205" t="s">
        <v>181</v>
      </c>
      <c r="AB44" s="185">
        <v>5.58</v>
      </c>
      <c r="AC44" s="376">
        <v>10</v>
      </c>
      <c r="AD44" s="185">
        <f t="shared" ref="AD44:AD52" si="17">SUM(AB44/AC44)</f>
        <v>0.55800000000000005</v>
      </c>
      <c r="AE44" s="185">
        <v>9.9</v>
      </c>
      <c r="AF44" s="20">
        <v>10</v>
      </c>
      <c r="AG44" s="185">
        <f t="shared" si="15"/>
        <v>0.99</v>
      </c>
      <c r="AH44" s="185">
        <v>19.8</v>
      </c>
      <c r="AI44" s="376">
        <v>30</v>
      </c>
      <c r="AJ44" s="254">
        <f t="shared" si="16"/>
        <v>0.66</v>
      </c>
      <c r="AK44" s="112">
        <f t="shared" si="4"/>
        <v>0.7360000000000001</v>
      </c>
      <c r="AL44" s="388"/>
      <c r="AM44" s="205" t="s">
        <v>407</v>
      </c>
      <c r="AN44" s="20" t="s">
        <v>1379</v>
      </c>
      <c r="AO44" s="254">
        <v>900</v>
      </c>
      <c r="AP44" s="254">
        <v>970</v>
      </c>
      <c r="AQ44" s="254">
        <v>1050</v>
      </c>
      <c r="AR44" s="257">
        <f>AVERAGE(AO44:AQ44)</f>
        <v>973.33333333333337</v>
      </c>
      <c r="AS44" s="388"/>
      <c r="CG44" s="194"/>
      <c r="CI44" s="194"/>
      <c r="CJ44" s="194"/>
      <c r="CL44" s="194"/>
      <c r="CM44" s="194"/>
      <c r="CO44" s="194"/>
      <c r="CP44" s="194"/>
      <c r="CQ44" s="194"/>
      <c r="CR44" s="194"/>
      <c r="CT44" s="94"/>
      <c r="CU44" s="194"/>
      <c r="CW44" s="194"/>
      <c r="CX44" s="194"/>
      <c r="CZ44" s="194"/>
      <c r="DA44" s="194"/>
      <c r="DC44" s="194"/>
      <c r="FB44" s="203"/>
      <c r="FC44" s="194"/>
      <c r="FD44" s="194"/>
    </row>
    <row r="45" spans="1:160" s="14" customFormat="1">
      <c r="A45" s="388"/>
      <c r="B45" s="205"/>
      <c r="C45" s="20"/>
      <c r="D45" s="20" t="s">
        <v>1380</v>
      </c>
      <c r="E45" s="110">
        <f t="shared" si="3"/>
        <v>337.92333333333335</v>
      </c>
      <c r="F45" s="110">
        <f t="shared" si="5"/>
        <v>253.4425</v>
      </c>
      <c r="G45" s="110">
        <f t="shared" si="6"/>
        <v>168.96166666666667</v>
      </c>
      <c r="H45" s="110">
        <f t="shared" si="7"/>
        <v>84.480833333333337</v>
      </c>
      <c r="I45" s="110">
        <f t="shared" si="8"/>
        <v>33.792333333333325</v>
      </c>
      <c r="J45" s="387"/>
      <c r="K45" s="205"/>
      <c r="L45" s="20" t="s">
        <v>1370</v>
      </c>
      <c r="M45" s="110">
        <v>185</v>
      </c>
      <c r="N45" s="110">
        <v>82.03</v>
      </c>
      <c r="O45" s="110">
        <v>83.49</v>
      </c>
      <c r="P45" s="112">
        <f>AVERAGE(M45:O45)</f>
        <v>116.83999999999999</v>
      </c>
      <c r="Q45" s="388"/>
      <c r="R45" s="180" t="s">
        <v>238</v>
      </c>
      <c r="S45" s="246">
        <v>0.4</v>
      </c>
      <c r="T45" s="115">
        <v>40</v>
      </c>
      <c r="U45" s="115">
        <v>8</v>
      </c>
      <c r="V45" s="245">
        <v>88</v>
      </c>
      <c r="W45" s="245">
        <v>166</v>
      </c>
      <c r="X45" s="247">
        <v>298</v>
      </c>
      <c r="Y45" s="125">
        <f t="shared" si="14"/>
        <v>184</v>
      </c>
      <c r="Z45" s="399"/>
      <c r="AA45" s="205" t="s">
        <v>184</v>
      </c>
      <c r="AB45" s="185">
        <v>16.2</v>
      </c>
      <c r="AC45" s="376">
        <v>6</v>
      </c>
      <c r="AD45" s="185">
        <f t="shared" si="17"/>
        <v>2.6999999999999997</v>
      </c>
      <c r="AE45" s="185">
        <v>5.04</v>
      </c>
      <c r="AF45" s="20">
        <v>10</v>
      </c>
      <c r="AG45" s="185">
        <f t="shared" si="15"/>
        <v>0.504</v>
      </c>
      <c r="AH45" s="185">
        <v>9.9</v>
      </c>
      <c r="AI45" s="376">
        <v>10</v>
      </c>
      <c r="AJ45" s="254">
        <f t="shared" si="16"/>
        <v>0.99</v>
      </c>
      <c r="AK45" s="112">
        <f t="shared" si="4"/>
        <v>1.3979999999999999</v>
      </c>
      <c r="AL45" s="388"/>
      <c r="AM45" s="398"/>
      <c r="AN45" s="388"/>
      <c r="AO45" s="388"/>
      <c r="AP45" s="388"/>
      <c r="AQ45" s="388"/>
      <c r="AR45" s="388"/>
      <c r="AS45" s="388"/>
      <c r="CG45" s="194"/>
      <c r="CI45" s="194"/>
      <c r="CJ45" s="194"/>
      <c r="CL45" s="194"/>
      <c r="CM45" s="194"/>
      <c r="CO45" s="194"/>
      <c r="CP45" s="194"/>
      <c r="CQ45" s="194"/>
      <c r="CR45" s="194"/>
      <c r="DH45" s="94"/>
      <c r="DI45" s="194"/>
      <c r="DK45" s="194"/>
      <c r="DN45" s="194"/>
      <c r="DQ45" s="194"/>
      <c r="EB45" s="194"/>
      <c r="EC45" s="194"/>
      <c r="FB45" s="102"/>
    </row>
    <row r="46" spans="1:160" s="14" customFormat="1">
      <c r="A46" s="388"/>
      <c r="B46" s="205"/>
      <c r="C46" s="20"/>
      <c r="D46" s="20" t="s">
        <v>1381</v>
      </c>
      <c r="E46" s="110">
        <f t="shared" si="3"/>
        <v>48.346666666666671</v>
      </c>
      <c r="F46" s="110">
        <f t="shared" si="5"/>
        <v>36.260000000000005</v>
      </c>
      <c r="G46" s="110">
        <f t="shared" si="6"/>
        <v>24.173333333333336</v>
      </c>
      <c r="H46" s="110">
        <f t="shared" si="7"/>
        <v>12.086666666666668</v>
      </c>
      <c r="I46" s="110">
        <f t="shared" si="8"/>
        <v>4.8346666666666662</v>
      </c>
      <c r="J46" s="387"/>
      <c r="K46" s="108"/>
      <c r="L46" s="20" t="s">
        <v>1372</v>
      </c>
      <c r="M46" s="110">
        <v>449.2</v>
      </c>
      <c r="N46" s="110">
        <v>596.5</v>
      </c>
      <c r="O46" s="110">
        <v>428.16</v>
      </c>
      <c r="P46" s="112">
        <f>AVERAGE(M46:O46)</f>
        <v>491.28666666666669</v>
      </c>
      <c r="Q46" s="388"/>
      <c r="R46" s="180" t="s">
        <v>242</v>
      </c>
      <c r="S46" s="246">
        <v>0.45</v>
      </c>
      <c r="T46" s="115">
        <v>25</v>
      </c>
      <c r="U46" s="115">
        <v>5</v>
      </c>
      <c r="V46" s="245">
        <v>237.99</v>
      </c>
      <c r="W46" s="247">
        <v>279.97000000000003</v>
      </c>
      <c r="X46" s="247">
        <v>339.88</v>
      </c>
      <c r="Y46" s="125">
        <f t="shared" si="14"/>
        <v>285.94666666666666</v>
      </c>
      <c r="Z46" s="388"/>
      <c r="AA46" s="205" t="s">
        <v>187</v>
      </c>
      <c r="AB46" s="185">
        <v>20.88</v>
      </c>
      <c r="AC46" s="20">
        <v>20</v>
      </c>
      <c r="AD46" s="185">
        <f t="shared" si="17"/>
        <v>1.044</v>
      </c>
      <c r="AE46" s="185">
        <v>19.8</v>
      </c>
      <c r="AF46" s="20">
        <v>40</v>
      </c>
      <c r="AG46" s="185">
        <f t="shared" si="15"/>
        <v>0.495</v>
      </c>
      <c r="AH46" s="185">
        <v>7.2</v>
      </c>
      <c r="AI46" s="376">
        <v>15</v>
      </c>
      <c r="AJ46" s="254">
        <f t="shared" si="16"/>
        <v>0.48000000000000004</v>
      </c>
      <c r="AK46" s="112">
        <f t="shared" si="4"/>
        <v>0.67300000000000004</v>
      </c>
      <c r="AL46" s="388"/>
      <c r="AM46" s="398"/>
      <c r="AN46" s="398"/>
      <c r="AO46" s="398"/>
      <c r="AP46" s="398"/>
      <c r="AQ46" s="398"/>
      <c r="AR46" s="398"/>
      <c r="AS46" s="388"/>
      <c r="CG46" s="194"/>
      <c r="CI46" s="194"/>
      <c r="CJ46" s="194"/>
      <c r="CL46" s="194"/>
      <c r="CM46" s="194"/>
      <c r="CO46" s="194"/>
      <c r="CP46" s="194"/>
      <c r="CQ46" s="194"/>
      <c r="CR46" s="194"/>
    </row>
    <row r="47" spans="1:160" s="14" customFormat="1" ht="15.75">
      <c r="A47" s="388"/>
      <c r="B47" s="205"/>
      <c r="C47" s="20"/>
      <c r="D47" s="20" t="s">
        <v>1382</v>
      </c>
      <c r="E47" s="110">
        <f t="shared" si="3"/>
        <v>174.29499999999999</v>
      </c>
      <c r="F47" s="110">
        <f t="shared" si="5"/>
        <v>130.72125</v>
      </c>
      <c r="G47" s="110">
        <f t="shared" si="6"/>
        <v>87.147499999999994</v>
      </c>
      <c r="H47" s="110">
        <f t="shared" si="7"/>
        <v>43.573749999999997</v>
      </c>
      <c r="I47" s="110">
        <f t="shared" si="8"/>
        <v>17.429499999999994</v>
      </c>
      <c r="J47" s="387"/>
      <c r="K47" s="108"/>
      <c r="L47" s="20" t="s">
        <v>1374</v>
      </c>
      <c r="M47" s="110">
        <v>72.989999999999995</v>
      </c>
      <c r="N47" s="110">
        <v>94.9</v>
      </c>
      <c r="O47" s="110">
        <v>91.02</v>
      </c>
      <c r="P47" s="112">
        <f>AVERAGE(M47:N47)</f>
        <v>83.944999999999993</v>
      </c>
      <c r="Q47" s="388"/>
      <c r="R47" s="180" t="s">
        <v>246</v>
      </c>
      <c r="S47" s="246">
        <v>0.5</v>
      </c>
      <c r="T47" s="115">
        <v>15</v>
      </c>
      <c r="U47" s="115">
        <v>3</v>
      </c>
      <c r="V47" s="245">
        <v>120</v>
      </c>
      <c r="W47" s="247">
        <v>195.5</v>
      </c>
      <c r="X47" s="247">
        <v>294.23</v>
      </c>
      <c r="Y47" s="125">
        <f t="shared" si="14"/>
        <v>203.24333333333334</v>
      </c>
      <c r="Z47" s="388"/>
      <c r="AA47" s="205" t="s">
        <v>191</v>
      </c>
      <c r="AB47" s="185">
        <v>12.6</v>
      </c>
      <c r="AC47" s="376">
        <v>25</v>
      </c>
      <c r="AD47" s="185">
        <f t="shared" si="17"/>
        <v>0.504</v>
      </c>
      <c r="AE47" s="185">
        <v>12.15</v>
      </c>
      <c r="AF47" s="20">
        <v>10</v>
      </c>
      <c r="AG47" s="185">
        <f t="shared" si="15"/>
        <v>1.2150000000000001</v>
      </c>
      <c r="AH47" s="185">
        <v>23.49</v>
      </c>
      <c r="AI47" s="376">
        <v>20</v>
      </c>
      <c r="AJ47" s="254">
        <f t="shared" si="16"/>
        <v>1.1744999999999999</v>
      </c>
      <c r="AK47" s="112">
        <f t="shared" si="4"/>
        <v>0.96450000000000002</v>
      </c>
      <c r="AL47" s="388"/>
      <c r="AM47" s="1111" t="s">
        <v>1383</v>
      </c>
      <c r="AN47" s="1112"/>
      <c r="AO47" s="1112"/>
      <c r="AP47" s="1112"/>
      <c r="AQ47" s="1112"/>
      <c r="AR47" s="1113"/>
      <c r="AS47" s="388"/>
      <c r="CG47" s="194"/>
      <c r="CI47" s="194"/>
      <c r="CJ47" s="194"/>
      <c r="CL47" s="194"/>
      <c r="CM47" s="194"/>
      <c r="CO47" s="194"/>
      <c r="CP47" s="194"/>
      <c r="CQ47" s="194"/>
      <c r="CR47" s="194"/>
      <c r="DH47" s="94"/>
      <c r="DI47" s="194"/>
      <c r="DK47" s="194"/>
    </row>
    <row r="48" spans="1:160" s="14" customFormat="1" ht="30">
      <c r="A48" s="388"/>
      <c r="B48" s="205"/>
      <c r="C48" s="20"/>
      <c r="D48" s="20" t="s">
        <v>1384</v>
      </c>
      <c r="E48" s="110">
        <f t="shared" si="3"/>
        <v>111.67999999999999</v>
      </c>
      <c r="F48" s="110">
        <f t="shared" si="5"/>
        <v>83.759999999999991</v>
      </c>
      <c r="G48" s="110">
        <f t="shared" si="6"/>
        <v>55.839999999999996</v>
      </c>
      <c r="H48" s="110">
        <f t="shared" si="7"/>
        <v>27.919999999999998</v>
      </c>
      <c r="I48" s="110">
        <f t="shared" si="8"/>
        <v>11.167999999999997</v>
      </c>
      <c r="J48" s="387"/>
      <c r="K48" s="108"/>
      <c r="L48" s="20" t="s">
        <v>1376</v>
      </c>
      <c r="M48" s="110">
        <v>16.68</v>
      </c>
      <c r="N48" s="110">
        <v>16.68</v>
      </c>
      <c r="O48" s="110">
        <v>16.68</v>
      </c>
      <c r="P48" s="112">
        <f>AVERAGE(M48:N48)</f>
        <v>16.68</v>
      </c>
      <c r="Q48" s="388"/>
      <c r="R48" s="180" t="s">
        <v>250</v>
      </c>
      <c r="S48" s="246">
        <v>0.5</v>
      </c>
      <c r="T48" s="115">
        <v>17.5</v>
      </c>
      <c r="U48" s="115">
        <v>3.5</v>
      </c>
      <c r="V48" s="245">
        <v>239</v>
      </c>
      <c r="W48" s="247">
        <v>329</v>
      </c>
      <c r="X48" s="247">
        <v>273</v>
      </c>
      <c r="Y48" s="125">
        <f t="shared" si="14"/>
        <v>280.33333333333331</v>
      </c>
      <c r="Z48" s="388"/>
      <c r="AA48" s="205" t="s">
        <v>194</v>
      </c>
      <c r="AB48" s="185">
        <v>9</v>
      </c>
      <c r="AC48" s="376">
        <v>5</v>
      </c>
      <c r="AD48" s="185">
        <f t="shared" si="17"/>
        <v>1.8</v>
      </c>
      <c r="AE48" s="185">
        <v>29.25</v>
      </c>
      <c r="AF48" s="20">
        <v>20</v>
      </c>
      <c r="AG48" s="185">
        <f t="shared" si="15"/>
        <v>1.4624999999999999</v>
      </c>
      <c r="AH48" s="185">
        <v>9</v>
      </c>
      <c r="AI48" s="376">
        <v>20</v>
      </c>
      <c r="AJ48" s="254">
        <f t="shared" si="16"/>
        <v>0.45</v>
      </c>
      <c r="AK48" s="112">
        <f t="shared" si="4"/>
        <v>1.2375</v>
      </c>
      <c r="AL48" s="388"/>
      <c r="AM48" s="510" t="s">
        <v>1081</v>
      </c>
      <c r="AN48" s="519" t="s">
        <v>67</v>
      </c>
      <c r="AO48" s="519" t="s">
        <v>673</v>
      </c>
      <c r="AP48" s="189" t="s">
        <v>676</v>
      </c>
      <c r="AQ48" s="189" t="s">
        <v>677</v>
      </c>
      <c r="AR48" s="724" t="s">
        <v>1234</v>
      </c>
      <c r="AS48" s="388"/>
      <c r="CG48" s="194"/>
      <c r="CI48" s="194"/>
      <c r="CJ48" s="194"/>
      <c r="CL48" s="194"/>
      <c r="CM48" s="194"/>
      <c r="CO48" s="194"/>
      <c r="CP48" s="194"/>
      <c r="CQ48" s="194"/>
      <c r="CR48" s="194"/>
      <c r="DH48" s="94"/>
      <c r="DI48" s="194"/>
      <c r="DK48" s="194"/>
    </row>
    <row r="49" spans="1:147" s="14" customFormat="1">
      <c r="A49" s="388"/>
      <c r="B49" s="205"/>
      <c r="C49" s="20"/>
      <c r="D49" s="20" t="s">
        <v>1385</v>
      </c>
      <c r="E49" s="110">
        <f t="shared" si="3"/>
        <v>40.833333333333336</v>
      </c>
      <c r="F49" s="110">
        <f t="shared" si="5"/>
        <v>30.625</v>
      </c>
      <c r="G49" s="110">
        <f t="shared" si="6"/>
        <v>20.416666666666668</v>
      </c>
      <c r="H49" s="110">
        <f t="shared" si="7"/>
        <v>10.208333333333334</v>
      </c>
      <c r="I49" s="110">
        <f t="shared" si="8"/>
        <v>4.083333333333333</v>
      </c>
      <c r="J49" s="387"/>
      <c r="K49" s="205"/>
      <c r="L49" s="20" t="s">
        <v>1378</v>
      </c>
      <c r="M49" s="110">
        <v>45</v>
      </c>
      <c r="N49" s="110">
        <v>42.75</v>
      </c>
      <c r="O49" s="110">
        <v>26.5</v>
      </c>
      <c r="P49" s="112">
        <f>AVERAGE(M49:O49)</f>
        <v>38.083333333333336</v>
      </c>
      <c r="Q49" s="388"/>
      <c r="R49" s="180" t="s">
        <v>254</v>
      </c>
      <c r="S49" s="246">
        <v>0.5</v>
      </c>
      <c r="T49" s="115">
        <v>20</v>
      </c>
      <c r="U49" s="115">
        <v>4</v>
      </c>
      <c r="V49" s="245">
        <v>125.29</v>
      </c>
      <c r="W49" s="247">
        <v>255</v>
      </c>
      <c r="X49" s="247">
        <v>331.5</v>
      </c>
      <c r="Y49" s="125">
        <f t="shared" si="14"/>
        <v>237.26333333333332</v>
      </c>
      <c r="Z49" s="388"/>
      <c r="AA49" s="205" t="s">
        <v>198</v>
      </c>
      <c r="AB49" s="185">
        <v>10.8</v>
      </c>
      <c r="AC49" s="376">
        <v>5</v>
      </c>
      <c r="AD49" s="185">
        <f t="shared" si="17"/>
        <v>2.16</v>
      </c>
      <c r="AE49" s="185">
        <v>34.65</v>
      </c>
      <c r="AF49" s="20">
        <v>20</v>
      </c>
      <c r="AG49" s="185">
        <f t="shared" si="15"/>
        <v>1.7324999999999999</v>
      </c>
      <c r="AH49" s="185">
        <v>9.9</v>
      </c>
      <c r="AI49" s="376">
        <v>10</v>
      </c>
      <c r="AJ49" s="254">
        <f t="shared" si="16"/>
        <v>0.99</v>
      </c>
      <c r="AK49" s="112">
        <f t="shared" si="4"/>
        <v>1.6275000000000002</v>
      </c>
      <c r="AL49" s="388"/>
      <c r="AM49" s="503"/>
      <c r="AN49" s="256"/>
      <c r="AO49" s="256"/>
      <c r="AP49" s="256"/>
      <c r="AQ49" s="256"/>
      <c r="AR49" s="726"/>
      <c r="AS49" s="388"/>
      <c r="CG49" s="194"/>
      <c r="CI49" s="194"/>
      <c r="CJ49" s="194"/>
      <c r="CL49" s="194"/>
      <c r="CM49" s="194"/>
      <c r="CO49" s="194"/>
      <c r="CP49" s="194"/>
      <c r="CQ49" s="194"/>
      <c r="CR49" s="194"/>
    </row>
    <row r="50" spans="1:147" s="14" customFormat="1">
      <c r="A50" s="388"/>
      <c r="B50" s="205"/>
      <c r="C50" s="20" t="s">
        <v>101</v>
      </c>
      <c r="D50" s="20" t="s">
        <v>1386</v>
      </c>
      <c r="E50" s="110">
        <f t="shared" si="3"/>
        <v>59.706666666666671</v>
      </c>
      <c r="F50" s="110">
        <f t="shared" si="5"/>
        <v>44.78</v>
      </c>
      <c r="G50" s="110">
        <f t="shared" si="6"/>
        <v>29.853333333333335</v>
      </c>
      <c r="H50" s="110">
        <f t="shared" si="7"/>
        <v>14.926666666666668</v>
      </c>
      <c r="I50" s="110">
        <f t="shared" si="8"/>
        <v>5.9706666666666655</v>
      </c>
      <c r="J50" s="387"/>
      <c r="K50" s="205"/>
      <c r="L50" s="20" t="s">
        <v>1380</v>
      </c>
      <c r="M50" s="110">
        <v>413.95</v>
      </c>
      <c r="N50" s="110">
        <v>449.82</v>
      </c>
      <c r="O50" s="110">
        <v>150</v>
      </c>
      <c r="P50" s="112">
        <f>AVERAGE(M50:O50)</f>
        <v>337.92333333333335</v>
      </c>
      <c r="Q50" s="388"/>
      <c r="R50" s="180" t="s">
        <v>258</v>
      </c>
      <c r="S50" s="246">
        <v>0.5</v>
      </c>
      <c r="T50" s="115">
        <v>30</v>
      </c>
      <c r="U50" s="115">
        <v>6</v>
      </c>
      <c r="V50" s="247">
        <v>59.89</v>
      </c>
      <c r="W50" s="247">
        <v>190</v>
      </c>
      <c r="X50" s="247">
        <v>398.99</v>
      </c>
      <c r="Y50" s="125">
        <f t="shared" si="14"/>
        <v>216.29333333333332</v>
      </c>
      <c r="Z50" s="388"/>
      <c r="AA50" s="205" t="s">
        <v>202</v>
      </c>
      <c r="AB50" s="185">
        <v>12.6</v>
      </c>
      <c r="AC50" s="376">
        <v>5</v>
      </c>
      <c r="AD50" s="185">
        <f t="shared" si="17"/>
        <v>2.52</v>
      </c>
      <c r="AE50" s="185">
        <v>8.1</v>
      </c>
      <c r="AF50" s="20">
        <v>10</v>
      </c>
      <c r="AG50" s="185">
        <f t="shared" si="15"/>
        <v>0.80999999999999994</v>
      </c>
      <c r="AH50" s="185">
        <v>9.9</v>
      </c>
      <c r="AI50" s="376">
        <v>10</v>
      </c>
      <c r="AJ50" s="254">
        <f t="shared" si="16"/>
        <v>0.99</v>
      </c>
      <c r="AK50" s="112">
        <f t="shared" si="4"/>
        <v>1.4400000000000002</v>
      </c>
      <c r="AL50" s="388"/>
      <c r="AM50" s="205" t="s">
        <v>362</v>
      </c>
      <c r="AN50" s="20" t="s">
        <v>1387</v>
      </c>
      <c r="AO50" s="254">
        <v>50</v>
      </c>
      <c r="AP50" s="254">
        <v>251</v>
      </c>
      <c r="AQ50" s="254">
        <v>236</v>
      </c>
      <c r="AR50" s="257">
        <f t="shared" ref="AR50:AR57" si="18">AVERAGE(AO50:AQ50)</f>
        <v>179</v>
      </c>
      <c r="AS50" s="388"/>
      <c r="CG50" s="194"/>
      <c r="CI50" s="194"/>
      <c r="CJ50" s="194"/>
      <c r="CL50" s="194"/>
      <c r="CM50" s="194"/>
      <c r="CO50" s="194"/>
      <c r="CP50" s="194"/>
      <c r="CQ50" s="194"/>
      <c r="CR50" s="194"/>
      <c r="EN50" s="264"/>
      <c r="EO50" s="264"/>
      <c r="EP50" s="264"/>
      <c r="EQ50" s="264"/>
    </row>
    <row r="51" spans="1:147" s="14" customFormat="1">
      <c r="A51" s="388"/>
      <c r="B51" s="205"/>
      <c r="C51" s="20" t="s">
        <v>106</v>
      </c>
      <c r="D51" s="20" t="s">
        <v>1388</v>
      </c>
      <c r="E51" s="110">
        <f t="shared" si="3"/>
        <v>252.01666666666665</v>
      </c>
      <c r="F51" s="110">
        <f t="shared" si="5"/>
        <v>189.01249999999999</v>
      </c>
      <c r="G51" s="110">
        <f t="shared" si="6"/>
        <v>126.00833333333333</v>
      </c>
      <c r="H51" s="110">
        <f t="shared" si="7"/>
        <v>63.004166666666663</v>
      </c>
      <c r="I51" s="110">
        <f t="shared" si="8"/>
        <v>25.201666666666661</v>
      </c>
      <c r="J51" s="387"/>
      <c r="K51" s="205"/>
      <c r="L51" s="20" t="s">
        <v>1381</v>
      </c>
      <c r="M51" s="110">
        <v>35.840000000000003</v>
      </c>
      <c r="N51" s="110">
        <v>30.27</v>
      </c>
      <c r="O51" s="110">
        <v>78.930000000000007</v>
      </c>
      <c r="P51" s="112">
        <f>AVERAGE(M51:O51)</f>
        <v>48.346666666666671</v>
      </c>
      <c r="Q51" s="388"/>
      <c r="R51" s="180" t="s">
        <v>262</v>
      </c>
      <c r="S51" s="246">
        <v>0.5</v>
      </c>
      <c r="T51" s="115">
        <v>35</v>
      </c>
      <c r="U51" s="115">
        <v>7</v>
      </c>
      <c r="V51" s="247">
        <v>158</v>
      </c>
      <c r="W51" s="247">
        <v>259</v>
      </c>
      <c r="X51" s="247">
        <v>442.84</v>
      </c>
      <c r="Y51" s="183">
        <f t="shared" si="14"/>
        <v>286.61333333333329</v>
      </c>
      <c r="Z51" s="399"/>
      <c r="AA51" s="205" t="s">
        <v>206</v>
      </c>
      <c r="AB51" s="185">
        <v>15.3</v>
      </c>
      <c r="AC51" s="376">
        <v>5</v>
      </c>
      <c r="AD51" s="185">
        <f t="shared" si="17"/>
        <v>3.06</v>
      </c>
      <c r="AE51" s="185">
        <v>34.65</v>
      </c>
      <c r="AF51" s="20">
        <v>10</v>
      </c>
      <c r="AG51" s="185">
        <f t="shared" si="15"/>
        <v>3.4649999999999999</v>
      </c>
      <c r="AH51" s="185">
        <v>9.4499999999999993</v>
      </c>
      <c r="AI51" s="376">
        <v>10</v>
      </c>
      <c r="AJ51" s="254">
        <f t="shared" si="16"/>
        <v>0.94499999999999995</v>
      </c>
      <c r="AK51" s="112">
        <f t="shared" si="4"/>
        <v>2.4900000000000002</v>
      </c>
      <c r="AL51" s="388"/>
      <c r="AM51" s="205"/>
      <c r="AN51" s="115" t="s">
        <v>1389</v>
      </c>
      <c r="AO51" s="254">
        <v>338.3</v>
      </c>
      <c r="AP51" s="254">
        <v>315.99</v>
      </c>
      <c r="AQ51" s="254">
        <v>314.99</v>
      </c>
      <c r="AR51" s="257">
        <f t="shared" si="18"/>
        <v>323.09333333333331</v>
      </c>
      <c r="AS51" s="388"/>
      <c r="CG51" s="194"/>
      <c r="CI51" s="194"/>
      <c r="CJ51" s="194"/>
      <c r="CL51" s="194"/>
      <c r="CM51" s="194"/>
      <c r="CO51" s="194"/>
      <c r="CP51" s="194"/>
      <c r="CQ51" s="194"/>
      <c r="CR51" s="194"/>
      <c r="EN51" s="383"/>
      <c r="EO51" s="264"/>
      <c r="EP51" s="264"/>
      <c r="EQ51" s="259"/>
    </row>
    <row r="52" spans="1:147" s="14" customFormat="1">
      <c r="A52" s="388"/>
      <c r="B52" s="205"/>
      <c r="C52" s="17"/>
      <c r="D52" s="20" t="s">
        <v>1390</v>
      </c>
      <c r="E52" s="110">
        <f t="shared" si="3"/>
        <v>24.933333333333334</v>
      </c>
      <c r="F52" s="110">
        <f t="shared" si="5"/>
        <v>18.7</v>
      </c>
      <c r="G52" s="110">
        <f t="shared" si="6"/>
        <v>12.466666666666667</v>
      </c>
      <c r="H52" s="110">
        <f t="shared" si="7"/>
        <v>6.2333333333333334</v>
      </c>
      <c r="I52" s="110">
        <f t="shared" si="8"/>
        <v>2.4933333333333327</v>
      </c>
      <c r="J52" s="388"/>
      <c r="K52" s="205"/>
      <c r="L52" s="20" t="s">
        <v>1382</v>
      </c>
      <c r="M52" s="110">
        <v>169.67</v>
      </c>
      <c r="N52" s="110">
        <v>178.92</v>
      </c>
      <c r="O52" s="110">
        <v>178.92</v>
      </c>
      <c r="P52" s="112">
        <f>AVERAGE(M52:N52)</f>
        <v>174.29499999999999</v>
      </c>
      <c r="Q52" s="388"/>
      <c r="R52" s="180" t="s">
        <v>265</v>
      </c>
      <c r="S52" s="246">
        <v>0.5</v>
      </c>
      <c r="T52" s="115">
        <v>40</v>
      </c>
      <c r="U52" s="115">
        <v>8</v>
      </c>
      <c r="V52" s="247">
        <v>160</v>
      </c>
      <c r="W52" s="247">
        <v>249</v>
      </c>
      <c r="X52" s="247">
        <v>470.8</v>
      </c>
      <c r="Y52" s="183">
        <f t="shared" si="14"/>
        <v>293.26666666666665</v>
      </c>
      <c r="Z52" s="397"/>
      <c r="AA52" s="205" t="s">
        <v>209</v>
      </c>
      <c r="AB52" s="185">
        <v>17.46</v>
      </c>
      <c r="AC52" s="20">
        <v>10</v>
      </c>
      <c r="AD52" s="185">
        <f t="shared" si="17"/>
        <v>1.746</v>
      </c>
      <c r="AE52" s="185">
        <v>11.07</v>
      </c>
      <c r="AF52" s="20">
        <v>15</v>
      </c>
      <c r="AG52" s="185">
        <f t="shared" si="15"/>
        <v>0.73799999999999999</v>
      </c>
      <c r="AH52" s="185">
        <v>9</v>
      </c>
      <c r="AI52" s="20">
        <v>10</v>
      </c>
      <c r="AJ52" s="254">
        <f t="shared" si="16"/>
        <v>0.9</v>
      </c>
      <c r="AK52" s="112">
        <f t="shared" si="4"/>
        <v>1.1279999999999999</v>
      </c>
      <c r="AL52" s="388"/>
      <c r="AM52" s="205"/>
      <c r="AN52" s="115" t="s">
        <v>1391</v>
      </c>
      <c r="AO52" s="254">
        <v>24</v>
      </c>
      <c r="AP52" s="254">
        <v>26</v>
      </c>
      <c r="AQ52" s="254">
        <v>29</v>
      </c>
      <c r="AR52" s="257">
        <f t="shared" si="18"/>
        <v>26.333333333333332</v>
      </c>
      <c r="AS52" s="388"/>
      <c r="CG52" s="194"/>
      <c r="CI52" s="194"/>
      <c r="CJ52" s="194"/>
      <c r="CL52" s="194"/>
      <c r="CM52" s="194"/>
      <c r="CO52" s="194"/>
      <c r="CP52" s="194"/>
      <c r="CQ52" s="194"/>
      <c r="CR52" s="194"/>
      <c r="EA52" s="194"/>
      <c r="EB52" s="194"/>
      <c r="EC52" s="194"/>
      <c r="EN52" s="264"/>
      <c r="EO52" s="384"/>
      <c r="EP52" s="264"/>
      <c r="EQ52" s="385"/>
    </row>
    <row r="53" spans="1:147" s="14" customFormat="1">
      <c r="A53" s="388"/>
      <c r="B53" s="205"/>
      <c r="C53" s="20"/>
      <c r="D53" s="20" t="s">
        <v>1392</v>
      </c>
      <c r="E53" s="110">
        <f t="shared" si="3"/>
        <v>146.51666666666668</v>
      </c>
      <c r="F53" s="110">
        <f t="shared" si="5"/>
        <v>109.88750000000002</v>
      </c>
      <c r="G53" s="110">
        <f t="shared" si="6"/>
        <v>73.25833333333334</v>
      </c>
      <c r="H53" s="110">
        <f t="shared" si="7"/>
        <v>36.62916666666667</v>
      </c>
      <c r="I53" s="110">
        <f t="shared" si="8"/>
        <v>14.651666666666666</v>
      </c>
      <c r="J53" s="388"/>
      <c r="K53" s="205"/>
      <c r="L53" s="20" t="s">
        <v>1384</v>
      </c>
      <c r="M53" s="110">
        <v>87</v>
      </c>
      <c r="N53" s="110">
        <v>127.2</v>
      </c>
      <c r="O53" s="110">
        <v>120.84</v>
      </c>
      <c r="P53" s="112">
        <f t="shared" ref="P53:P63" si="19">AVERAGE(M53:O53)</f>
        <v>111.67999999999999</v>
      </c>
      <c r="Q53" s="388"/>
      <c r="R53" s="180" t="s">
        <v>269</v>
      </c>
      <c r="S53" s="246">
        <v>0.6</v>
      </c>
      <c r="T53" s="115">
        <v>20</v>
      </c>
      <c r="U53" s="115">
        <v>4</v>
      </c>
      <c r="V53" s="247">
        <v>190</v>
      </c>
      <c r="W53" s="247">
        <v>270</v>
      </c>
      <c r="X53" s="247">
        <v>473.84</v>
      </c>
      <c r="Y53" s="183">
        <f t="shared" si="14"/>
        <v>311.27999999999997</v>
      </c>
      <c r="Z53" s="399"/>
      <c r="AA53" s="205" t="s">
        <v>212</v>
      </c>
      <c r="AB53" s="185">
        <v>34.65</v>
      </c>
      <c r="AC53" s="376">
        <v>10</v>
      </c>
      <c r="AD53" s="185">
        <f>SUM(AB53/AC53)</f>
        <v>3.4649999999999999</v>
      </c>
      <c r="AE53" s="185">
        <v>12.15</v>
      </c>
      <c r="AF53" s="20">
        <v>10</v>
      </c>
      <c r="AG53" s="185">
        <f t="shared" si="15"/>
        <v>1.2150000000000001</v>
      </c>
      <c r="AH53" s="185">
        <v>34.65</v>
      </c>
      <c r="AI53" s="20">
        <v>10</v>
      </c>
      <c r="AJ53" s="254">
        <f>SUM(AH53/AI53)</f>
        <v>3.4649999999999999</v>
      </c>
      <c r="AK53" s="112">
        <f t="shared" si="4"/>
        <v>2.7149999999999999</v>
      </c>
      <c r="AL53" s="388"/>
      <c r="AM53" s="205" t="s">
        <v>365</v>
      </c>
      <c r="AN53" s="115" t="s">
        <v>1393</v>
      </c>
      <c r="AO53" s="254">
        <v>59.3</v>
      </c>
      <c r="AP53" s="254">
        <v>53</v>
      </c>
      <c r="AQ53" s="254">
        <v>94.9</v>
      </c>
      <c r="AR53" s="257">
        <f t="shared" si="18"/>
        <v>69.066666666666663</v>
      </c>
      <c r="AS53" s="388"/>
      <c r="CG53" s="194"/>
      <c r="CI53" s="194"/>
      <c r="CJ53" s="194"/>
      <c r="CL53" s="194"/>
      <c r="CM53" s="194"/>
      <c r="CO53" s="194"/>
      <c r="CP53" s="194"/>
      <c r="CQ53" s="194"/>
      <c r="CR53" s="194"/>
      <c r="EN53" s="264"/>
      <c r="EO53" s="264"/>
      <c r="EP53" s="264"/>
      <c r="EQ53" s="259"/>
    </row>
    <row r="54" spans="1:147" s="14" customFormat="1">
      <c r="A54" s="388"/>
      <c r="B54" s="205"/>
      <c r="C54" s="20"/>
      <c r="D54" s="20" t="s">
        <v>1394</v>
      </c>
      <c r="E54" s="110">
        <f t="shared" si="3"/>
        <v>150.33000000000001</v>
      </c>
      <c r="F54" s="110">
        <f t="shared" si="5"/>
        <v>112.7475</v>
      </c>
      <c r="G54" s="110">
        <f t="shared" si="6"/>
        <v>75.165000000000006</v>
      </c>
      <c r="H54" s="110">
        <f t="shared" si="7"/>
        <v>37.582500000000003</v>
      </c>
      <c r="I54" s="110">
        <f t="shared" si="8"/>
        <v>15.032999999999998</v>
      </c>
      <c r="J54" s="388"/>
      <c r="K54" s="205"/>
      <c r="L54" s="20" t="s">
        <v>1385</v>
      </c>
      <c r="M54" s="110">
        <v>43.9</v>
      </c>
      <c r="N54" s="110">
        <v>36.9</v>
      </c>
      <c r="O54" s="110">
        <v>41.7</v>
      </c>
      <c r="P54" s="112">
        <f t="shared" si="19"/>
        <v>40.833333333333336</v>
      </c>
      <c r="Q54" s="388"/>
      <c r="R54" s="180" t="s">
        <v>273</v>
      </c>
      <c r="S54" s="246">
        <v>0.6</v>
      </c>
      <c r="T54" s="115">
        <v>22.5</v>
      </c>
      <c r="U54" s="115">
        <v>4.5</v>
      </c>
      <c r="V54" s="247">
        <v>367.59</v>
      </c>
      <c r="W54" s="247">
        <v>473.84</v>
      </c>
      <c r="X54" s="247">
        <v>563.65</v>
      </c>
      <c r="Y54" s="183">
        <f t="shared" si="14"/>
        <v>468.35999999999996</v>
      </c>
      <c r="Z54" s="399"/>
      <c r="AA54" s="180" t="s">
        <v>216</v>
      </c>
      <c r="AB54" s="185">
        <v>8.5500000000000007</v>
      </c>
      <c r="AC54" s="20">
        <v>5</v>
      </c>
      <c r="AD54" s="185">
        <f>SUM(AB54/AC54)</f>
        <v>1.7100000000000002</v>
      </c>
      <c r="AE54" s="185">
        <v>36.450000000000003</v>
      </c>
      <c r="AF54" s="20">
        <v>10</v>
      </c>
      <c r="AG54" s="185">
        <f t="shared" si="15"/>
        <v>3.6450000000000005</v>
      </c>
      <c r="AH54" s="185">
        <v>102.32</v>
      </c>
      <c r="AI54" s="20">
        <v>50</v>
      </c>
      <c r="AJ54" s="254">
        <f>SUM(AH54/AI54)</f>
        <v>2.0463999999999998</v>
      </c>
      <c r="AK54" s="112">
        <f t="shared" si="4"/>
        <v>2.4671333333333334</v>
      </c>
      <c r="AL54" s="388"/>
      <c r="AM54" s="205"/>
      <c r="AN54" s="115" t="s">
        <v>1395</v>
      </c>
      <c r="AO54" s="254">
        <v>129.5</v>
      </c>
      <c r="AP54" s="254">
        <v>157.4</v>
      </c>
      <c r="AQ54" s="254">
        <v>198.8</v>
      </c>
      <c r="AR54" s="257">
        <f t="shared" si="18"/>
        <v>161.9</v>
      </c>
      <c r="AS54" s="388"/>
      <c r="CG54" s="194"/>
      <c r="CI54" s="194"/>
      <c r="CJ54" s="194"/>
      <c r="CL54" s="194"/>
      <c r="CM54" s="194"/>
      <c r="CO54" s="194"/>
      <c r="CP54" s="194"/>
      <c r="CQ54" s="194"/>
      <c r="CR54" s="194"/>
      <c r="DZ54" s="194"/>
      <c r="EN54" s="264"/>
      <c r="EO54" s="264"/>
      <c r="EP54" s="264"/>
      <c r="EQ54" s="264"/>
    </row>
    <row r="55" spans="1:147" s="14" customFormat="1">
      <c r="A55" s="388"/>
      <c r="B55" s="205"/>
      <c r="C55" s="20"/>
      <c r="D55" s="20" t="s">
        <v>1396</v>
      </c>
      <c r="E55" s="110">
        <f t="shared" si="3"/>
        <v>198.9</v>
      </c>
      <c r="F55" s="110">
        <f t="shared" si="5"/>
        <v>149.17500000000001</v>
      </c>
      <c r="G55" s="110">
        <f t="shared" si="6"/>
        <v>99.45</v>
      </c>
      <c r="H55" s="110">
        <f t="shared" si="7"/>
        <v>49.725000000000001</v>
      </c>
      <c r="I55" s="110">
        <f t="shared" si="8"/>
        <v>19.889999999999997</v>
      </c>
      <c r="J55" s="388"/>
      <c r="K55" s="205" t="s">
        <v>101</v>
      </c>
      <c r="L55" s="20" t="s">
        <v>1386</v>
      </c>
      <c r="M55" s="110">
        <v>60.72</v>
      </c>
      <c r="N55" s="110">
        <v>57.68</v>
      </c>
      <c r="O55" s="110">
        <v>60.72</v>
      </c>
      <c r="P55" s="112">
        <f t="shared" si="19"/>
        <v>59.706666666666671</v>
      </c>
      <c r="Q55" s="388"/>
      <c r="R55" s="180" t="s">
        <v>277</v>
      </c>
      <c r="S55" s="246">
        <v>0.6</v>
      </c>
      <c r="T55" s="115">
        <v>40</v>
      </c>
      <c r="U55" s="115">
        <v>8</v>
      </c>
      <c r="V55" s="247">
        <v>230</v>
      </c>
      <c r="W55" s="247">
        <v>418</v>
      </c>
      <c r="X55" s="247">
        <v>556</v>
      </c>
      <c r="Y55" s="183">
        <f t="shared" si="14"/>
        <v>401.33333333333331</v>
      </c>
      <c r="Z55" s="388"/>
      <c r="AA55" s="180" t="s">
        <v>219</v>
      </c>
      <c r="AB55" s="185">
        <v>9.5399999999999991</v>
      </c>
      <c r="AC55" s="20">
        <v>5</v>
      </c>
      <c r="AD55" s="185">
        <f>SUM(AB55/AC55)</f>
        <v>1.9079999999999999</v>
      </c>
      <c r="AE55" s="185">
        <v>76.680000000000007</v>
      </c>
      <c r="AF55" s="20">
        <v>2</v>
      </c>
      <c r="AG55" s="185">
        <f t="shared" si="15"/>
        <v>38.340000000000003</v>
      </c>
      <c r="AH55" s="185">
        <v>30.98</v>
      </c>
      <c r="AI55" s="20">
        <v>5</v>
      </c>
      <c r="AJ55" s="254">
        <f>SUM(AH55/AI55)</f>
        <v>6.1959999999999997</v>
      </c>
      <c r="AK55" s="112">
        <f t="shared" si="4"/>
        <v>15.481333333333334</v>
      </c>
      <c r="AL55" s="388"/>
      <c r="AM55" s="205"/>
      <c r="AN55" s="115" t="s">
        <v>1397</v>
      </c>
      <c r="AO55" s="254">
        <v>167.5</v>
      </c>
      <c r="AP55" s="254">
        <v>184.9</v>
      </c>
      <c r="AQ55" s="254">
        <v>184.9</v>
      </c>
      <c r="AR55" s="257">
        <f t="shared" si="18"/>
        <v>179.1</v>
      </c>
      <c r="AS55" s="388"/>
      <c r="CG55" s="194"/>
      <c r="CI55" s="194"/>
      <c r="CJ55" s="194"/>
      <c r="CL55" s="194"/>
      <c r="CM55" s="194"/>
      <c r="CO55" s="194"/>
      <c r="CP55" s="194"/>
      <c r="CQ55" s="194"/>
      <c r="CR55" s="194"/>
      <c r="EN55" s="264"/>
      <c r="EO55" s="264"/>
      <c r="EP55" s="264"/>
      <c r="EQ55" s="259"/>
    </row>
    <row r="56" spans="1:147" s="14" customFormat="1">
      <c r="A56" s="388"/>
      <c r="B56" s="205"/>
      <c r="C56" s="20"/>
      <c r="D56" s="20" t="s">
        <v>1398</v>
      </c>
      <c r="E56" s="110">
        <f t="shared" si="3"/>
        <v>488.7166666666667</v>
      </c>
      <c r="F56" s="110">
        <f t="shared" si="5"/>
        <v>366.53750000000002</v>
      </c>
      <c r="G56" s="110">
        <f t="shared" si="6"/>
        <v>244.35833333333335</v>
      </c>
      <c r="H56" s="110">
        <f t="shared" si="7"/>
        <v>122.17916666666667</v>
      </c>
      <c r="I56" s="110">
        <f t="shared" si="8"/>
        <v>48.871666666666655</v>
      </c>
      <c r="J56" s="388"/>
      <c r="K56" s="205" t="s">
        <v>106</v>
      </c>
      <c r="L56" s="20" t="s">
        <v>1388</v>
      </c>
      <c r="M56" s="110">
        <v>232.67</v>
      </c>
      <c r="N56" s="110">
        <v>254.98</v>
      </c>
      <c r="O56" s="110">
        <v>268.39999999999998</v>
      </c>
      <c r="P56" s="112">
        <f t="shared" si="19"/>
        <v>252.01666666666665</v>
      </c>
      <c r="Q56" s="388"/>
      <c r="R56" s="180" t="s">
        <v>281</v>
      </c>
      <c r="S56" s="246">
        <v>0.6</v>
      </c>
      <c r="T56" s="115">
        <v>50</v>
      </c>
      <c r="U56" s="115">
        <v>10</v>
      </c>
      <c r="V56" s="247">
        <v>140</v>
      </c>
      <c r="W56" s="247">
        <v>310.2</v>
      </c>
      <c r="X56" s="247">
        <v>410</v>
      </c>
      <c r="Y56" s="183">
        <f t="shared" si="14"/>
        <v>286.73333333333335</v>
      </c>
      <c r="Z56" s="387"/>
      <c r="AA56" s="180" t="s">
        <v>223</v>
      </c>
      <c r="AB56" s="185">
        <v>90</v>
      </c>
      <c r="AC56" s="20">
        <v>10</v>
      </c>
      <c r="AD56" s="185">
        <f>SUM(AB56/AC56)</f>
        <v>9</v>
      </c>
      <c r="AE56" s="185">
        <v>119</v>
      </c>
      <c r="AF56" s="20">
        <v>10</v>
      </c>
      <c r="AG56" s="185">
        <f t="shared" si="15"/>
        <v>11.9</v>
      </c>
      <c r="AH56" s="185">
        <v>38.5</v>
      </c>
      <c r="AI56" s="20">
        <v>10</v>
      </c>
      <c r="AJ56" s="254">
        <f>SUM(AH56/AI56)</f>
        <v>3.85</v>
      </c>
      <c r="AK56" s="112">
        <f t="shared" si="4"/>
        <v>8.25</v>
      </c>
      <c r="AL56" s="388"/>
      <c r="AM56" s="180" t="s">
        <v>379</v>
      </c>
      <c r="AN56" s="115" t="s">
        <v>1399</v>
      </c>
      <c r="AO56" s="254">
        <v>84.5</v>
      </c>
      <c r="AP56" s="254">
        <v>135.80000000000001</v>
      </c>
      <c r="AQ56" s="254">
        <v>157.4</v>
      </c>
      <c r="AR56" s="112">
        <f t="shared" si="18"/>
        <v>125.90000000000002</v>
      </c>
      <c r="AS56" s="388"/>
      <c r="CG56" s="194"/>
      <c r="CI56" s="194"/>
      <c r="CJ56" s="194"/>
      <c r="CL56" s="194"/>
      <c r="CM56" s="194"/>
      <c r="CO56" s="194"/>
      <c r="CP56" s="194"/>
      <c r="CQ56" s="194"/>
      <c r="CR56" s="194"/>
      <c r="EN56" s="385"/>
      <c r="EO56" s="264"/>
      <c r="EP56" s="264"/>
      <c r="EQ56" s="264"/>
    </row>
    <row r="57" spans="1:147" s="14" customFormat="1">
      <c r="A57" s="388"/>
      <c r="B57" s="205"/>
      <c r="C57" s="20"/>
      <c r="D57" s="20" t="s">
        <v>1400</v>
      </c>
      <c r="E57" s="110">
        <f t="shared" si="3"/>
        <v>48.456666666666671</v>
      </c>
      <c r="F57" s="110">
        <f t="shared" si="5"/>
        <v>36.342500000000001</v>
      </c>
      <c r="G57" s="110">
        <f t="shared" si="6"/>
        <v>24.228333333333335</v>
      </c>
      <c r="H57" s="110">
        <f t="shared" si="7"/>
        <v>12.114166666666668</v>
      </c>
      <c r="I57" s="110">
        <f t="shared" si="8"/>
        <v>4.8456666666666663</v>
      </c>
      <c r="J57" s="388"/>
      <c r="K57" s="108"/>
      <c r="L57" s="20" t="s">
        <v>1390</v>
      </c>
      <c r="M57" s="110">
        <v>24</v>
      </c>
      <c r="N57" s="110">
        <v>22.8</v>
      </c>
      <c r="O57" s="110">
        <v>28</v>
      </c>
      <c r="P57" s="112">
        <f t="shared" si="19"/>
        <v>24.933333333333334</v>
      </c>
      <c r="Q57" s="388"/>
      <c r="R57" s="180" t="s">
        <v>285</v>
      </c>
      <c r="S57" s="115" t="s">
        <v>1401</v>
      </c>
      <c r="T57" s="115">
        <v>12</v>
      </c>
      <c r="U57" s="115">
        <v>2.4</v>
      </c>
      <c r="V57" s="247">
        <v>96.32</v>
      </c>
      <c r="W57" s="247">
        <v>266.39</v>
      </c>
      <c r="X57" s="247">
        <v>455.09</v>
      </c>
      <c r="Y57" s="183">
        <f t="shared" si="14"/>
        <v>272.59999999999997</v>
      </c>
      <c r="Z57" s="393"/>
      <c r="AA57" s="516"/>
      <c r="AB57" s="419"/>
      <c r="AC57" s="419"/>
      <c r="AD57" s="419"/>
      <c r="AE57" s="419"/>
      <c r="AF57" s="419"/>
      <c r="AG57" s="20"/>
      <c r="AH57" s="20"/>
      <c r="AI57" s="20"/>
      <c r="AJ57" s="20"/>
      <c r="AK57" s="20"/>
      <c r="AL57" s="388"/>
      <c r="AM57" s="205"/>
      <c r="AN57" s="20" t="s">
        <v>1402</v>
      </c>
      <c r="AO57" s="254">
        <v>119.6</v>
      </c>
      <c r="AP57" s="254">
        <v>157.4</v>
      </c>
      <c r="AQ57" s="254">
        <v>105.5</v>
      </c>
      <c r="AR57" s="112">
        <f t="shared" si="18"/>
        <v>127.5</v>
      </c>
      <c r="AS57" s="388"/>
      <c r="BW57" s="374"/>
      <c r="BX57" s="374"/>
      <c r="BY57" s="374"/>
      <c r="BZ57" s="374"/>
      <c r="CA57" s="374"/>
      <c r="CB57" s="374"/>
      <c r="CC57" s="374"/>
      <c r="CD57" s="374"/>
      <c r="CG57" s="194"/>
      <c r="CI57" s="194"/>
      <c r="CJ57" s="194"/>
      <c r="CL57" s="194"/>
      <c r="CM57" s="194"/>
      <c r="CO57" s="194"/>
      <c r="CP57" s="194"/>
      <c r="CQ57" s="194"/>
      <c r="CR57" s="194"/>
      <c r="EN57" s="264"/>
      <c r="EO57" s="264"/>
      <c r="EP57" s="259"/>
      <c r="EQ57" s="264"/>
    </row>
    <row r="58" spans="1:147" s="14" customFormat="1">
      <c r="A58" s="388"/>
      <c r="B58" s="205"/>
      <c r="C58" s="20" t="s">
        <v>111</v>
      </c>
      <c r="D58" s="20" t="s">
        <v>1403</v>
      </c>
      <c r="E58" s="110">
        <f t="shared" si="3"/>
        <v>167.34666666666666</v>
      </c>
      <c r="F58" s="110">
        <f t="shared" si="5"/>
        <v>125.50999999999999</v>
      </c>
      <c r="G58" s="110">
        <f t="shared" si="6"/>
        <v>83.673333333333332</v>
      </c>
      <c r="H58" s="110">
        <f t="shared" si="7"/>
        <v>41.836666666666666</v>
      </c>
      <c r="I58" s="110">
        <f t="shared" si="8"/>
        <v>16.734666666666662</v>
      </c>
      <c r="J58" s="388"/>
      <c r="K58" s="205"/>
      <c r="L58" s="20" t="s">
        <v>1392</v>
      </c>
      <c r="M58" s="110">
        <v>149</v>
      </c>
      <c r="N58" s="110">
        <v>141.55000000000001</v>
      </c>
      <c r="O58" s="110">
        <v>149</v>
      </c>
      <c r="P58" s="112">
        <f t="shared" si="19"/>
        <v>146.51666666666668</v>
      </c>
      <c r="Q58" s="388"/>
      <c r="R58" s="398"/>
      <c r="S58" s="388"/>
      <c r="T58" s="388"/>
      <c r="U58" s="388"/>
      <c r="V58" s="388"/>
      <c r="W58" s="388"/>
      <c r="X58" s="388"/>
      <c r="Y58" s="388"/>
      <c r="Z58" s="388"/>
      <c r="AA58" s="517"/>
      <c r="AB58" s="393"/>
      <c r="AC58" s="393"/>
      <c r="AD58" s="393"/>
      <c r="AE58" s="393"/>
      <c r="AF58" s="393"/>
      <c r="AG58" s="393"/>
      <c r="AH58" s="393"/>
      <c r="AI58" s="393"/>
      <c r="AJ58" s="393"/>
      <c r="AK58" s="393"/>
      <c r="AL58" s="388"/>
      <c r="AM58" s="398"/>
      <c r="AN58" s="388"/>
      <c r="AO58" s="388"/>
      <c r="AP58" s="388"/>
      <c r="AQ58" s="388"/>
      <c r="AR58" s="388"/>
      <c r="AS58" s="388"/>
      <c r="BW58" s="374"/>
      <c r="BX58" s="374"/>
      <c r="BY58" s="374"/>
      <c r="BZ58" s="374"/>
      <c r="CA58" s="374"/>
      <c r="CB58" s="374"/>
      <c r="CC58" s="374"/>
      <c r="CD58" s="374"/>
      <c r="CG58" s="194"/>
      <c r="CI58" s="194"/>
      <c r="CJ58" s="194"/>
      <c r="CL58" s="194"/>
      <c r="CM58" s="194"/>
      <c r="CO58" s="194"/>
      <c r="CP58" s="194"/>
      <c r="CQ58" s="194"/>
      <c r="CR58" s="194"/>
      <c r="EN58" s="264"/>
      <c r="EO58" s="264"/>
      <c r="EP58" s="264"/>
      <c r="EQ58" s="264"/>
    </row>
    <row r="59" spans="1:147" s="14" customFormat="1" ht="15.75">
      <c r="A59" s="388"/>
      <c r="B59" s="205" t="s">
        <v>1220</v>
      </c>
      <c r="C59" s="180" t="s">
        <v>635</v>
      </c>
      <c r="D59" s="20"/>
      <c r="E59" s="20"/>
      <c r="F59" s="20"/>
      <c r="G59" s="20"/>
      <c r="H59" s="20"/>
      <c r="I59" s="20"/>
      <c r="J59" s="388"/>
      <c r="K59" s="205"/>
      <c r="L59" s="20" t="s">
        <v>1394</v>
      </c>
      <c r="M59" s="110">
        <v>173.85</v>
      </c>
      <c r="N59" s="110">
        <v>125</v>
      </c>
      <c r="O59" s="110">
        <v>152.13999999999999</v>
      </c>
      <c r="P59" s="112">
        <f t="shared" si="19"/>
        <v>150.33000000000001</v>
      </c>
      <c r="Q59" s="388"/>
      <c r="R59" s="1122" t="s">
        <v>1404</v>
      </c>
      <c r="S59" s="1123"/>
      <c r="T59" s="1123"/>
      <c r="U59" s="1123"/>
      <c r="V59" s="1123"/>
      <c r="W59" s="1123"/>
      <c r="X59" s="1123"/>
      <c r="Y59" s="1124"/>
      <c r="Z59" s="388"/>
      <c r="AA59" s="977" t="s">
        <v>1405</v>
      </c>
      <c r="AB59" s="978"/>
      <c r="AC59" s="978"/>
      <c r="AD59" s="978"/>
      <c r="AE59" s="978"/>
      <c r="AF59" s="978"/>
      <c r="AG59" s="978"/>
      <c r="AH59" s="978"/>
      <c r="AI59" s="978"/>
      <c r="AJ59" s="978"/>
      <c r="AK59" s="979"/>
      <c r="AL59" s="388"/>
      <c r="AM59" s="1111" t="s">
        <v>1406</v>
      </c>
      <c r="AN59" s="1112"/>
      <c r="AO59" s="1112"/>
      <c r="AP59" s="1112"/>
      <c r="AQ59" s="1112"/>
      <c r="AR59" s="1113"/>
      <c r="AS59" s="388"/>
      <c r="BW59" s="374"/>
      <c r="BX59" s="374"/>
      <c r="BY59" s="374"/>
      <c r="BZ59" s="374"/>
      <c r="CA59" s="374"/>
      <c r="CB59" s="374"/>
      <c r="CC59" s="374"/>
      <c r="CD59" s="374"/>
      <c r="CG59" s="194"/>
      <c r="CI59" s="194"/>
      <c r="CJ59" s="194"/>
      <c r="CL59" s="194"/>
      <c r="CM59" s="194"/>
      <c r="CO59" s="194"/>
      <c r="CP59" s="194"/>
      <c r="CQ59" s="194"/>
      <c r="CR59" s="194"/>
      <c r="EN59" s="264"/>
      <c r="EO59" s="264"/>
      <c r="EP59" s="264"/>
      <c r="EQ59" s="264"/>
    </row>
    <row r="60" spans="1:147" s="14" customFormat="1" ht="30">
      <c r="A60" s="388"/>
      <c r="B60" s="205"/>
      <c r="C60" s="20" t="s">
        <v>77</v>
      </c>
      <c r="D60" s="20" t="s">
        <v>1407</v>
      </c>
      <c r="E60" s="110">
        <f t="shared" ref="E60:E91" si="20">P68</f>
        <v>204.99</v>
      </c>
      <c r="F60" s="110">
        <f t="shared" si="5"/>
        <v>153.74250000000001</v>
      </c>
      <c r="G60" s="110">
        <f>SUM(E60*(1-0.5))</f>
        <v>102.495</v>
      </c>
      <c r="H60" s="110">
        <f>SUM(E60*(1-0.75))</f>
        <v>51.247500000000002</v>
      </c>
      <c r="I60" s="110">
        <f>SUM(E60*(1-0.9))</f>
        <v>20.498999999999995</v>
      </c>
      <c r="J60" s="388"/>
      <c r="K60" s="205"/>
      <c r="L60" s="20" t="s">
        <v>1396</v>
      </c>
      <c r="M60" s="110">
        <v>221.8</v>
      </c>
      <c r="N60" s="110">
        <v>189</v>
      </c>
      <c r="O60" s="110">
        <v>185.9</v>
      </c>
      <c r="P60" s="112">
        <f t="shared" si="19"/>
        <v>198.9</v>
      </c>
      <c r="Q60" s="388"/>
      <c r="R60" s="510" t="s">
        <v>1324</v>
      </c>
      <c r="S60" s="519" t="s">
        <v>1408</v>
      </c>
      <c r="T60" s="519" t="s">
        <v>1326</v>
      </c>
      <c r="U60" s="189" t="s">
        <v>1327</v>
      </c>
      <c r="V60" s="189" t="s">
        <v>683</v>
      </c>
      <c r="W60" s="189" t="s">
        <v>676</v>
      </c>
      <c r="X60" s="189" t="s">
        <v>677</v>
      </c>
      <c r="Y60" s="724" t="s">
        <v>1234</v>
      </c>
      <c r="Z60" s="388"/>
      <c r="AA60" s="510" t="s">
        <v>732</v>
      </c>
      <c r="AB60" s="519" t="s">
        <v>673</v>
      </c>
      <c r="AC60" s="519" t="s">
        <v>674</v>
      </c>
      <c r="AD60" s="519" t="s">
        <v>675</v>
      </c>
      <c r="AE60" s="189" t="s">
        <v>676</v>
      </c>
      <c r="AF60" s="519" t="s">
        <v>674</v>
      </c>
      <c r="AG60" s="519" t="s">
        <v>675</v>
      </c>
      <c r="AH60" s="189" t="s">
        <v>677</v>
      </c>
      <c r="AI60" s="519" t="s">
        <v>674</v>
      </c>
      <c r="AJ60" s="519" t="s">
        <v>675</v>
      </c>
      <c r="AK60" s="724" t="s">
        <v>678</v>
      </c>
      <c r="AL60" s="388"/>
      <c r="AM60" s="510" t="s">
        <v>1081</v>
      </c>
      <c r="AN60" s="519" t="s">
        <v>67</v>
      </c>
      <c r="AO60" s="519" t="s">
        <v>673</v>
      </c>
      <c r="AP60" s="189" t="s">
        <v>676</v>
      </c>
      <c r="AQ60" s="189" t="s">
        <v>677</v>
      </c>
      <c r="AR60" s="724" t="s">
        <v>1234</v>
      </c>
      <c r="AS60" s="388"/>
      <c r="BW60" s="374"/>
      <c r="BX60" s="374"/>
      <c r="BY60" s="374"/>
      <c r="BZ60" s="374"/>
      <c r="CA60" s="374"/>
      <c r="CB60" s="374"/>
      <c r="CC60" s="374"/>
      <c r="CD60" s="374"/>
      <c r="CG60" s="194"/>
      <c r="CI60" s="194"/>
      <c r="CJ60" s="194"/>
      <c r="CL60" s="194"/>
      <c r="CM60" s="194"/>
      <c r="CO60" s="194"/>
      <c r="CP60" s="194"/>
      <c r="CQ60" s="194"/>
      <c r="CR60" s="194"/>
    </row>
    <row r="61" spans="1:147" s="14" customFormat="1">
      <c r="A61" s="388"/>
      <c r="B61" s="205"/>
      <c r="C61" s="115"/>
      <c r="D61" s="20" t="s">
        <v>1409</v>
      </c>
      <c r="E61" s="110">
        <f t="shared" si="20"/>
        <v>104.56666666666668</v>
      </c>
      <c r="F61" s="110">
        <f t="shared" si="5"/>
        <v>78.425000000000011</v>
      </c>
      <c r="G61" s="110">
        <f t="shared" ref="G61:G84" si="21">SUM(E61*(1-0.5))</f>
        <v>52.283333333333339</v>
      </c>
      <c r="H61" s="110">
        <f t="shared" ref="H61:H84" si="22">SUM(E61*(1-0.75))</f>
        <v>26.141666666666669</v>
      </c>
      <c r="I61" s="110">
        <f t="shared" ref="I61:I84" si="23">SUM(E61*(1-0.9))</f>
        <v>10.456666666666665</v>
      </c>
      <c r="J61" s="388"/>
      <c r="K61" s="205"/>
      <c r="L61" s="20" t="s">
        <v>1398</v>
      </c>
      <c r="M61" s="110">
        <v>497</v>
      </c>
      <c r="N61" s="110">
        <v>472.15</v>
      </c>
      <c r="O61" s="110">
        <v>497</v>
      </c>
      <c r="P61" s="112">
        <f t="shared" si="19"/>
        <v>488.7166666666667</v>
      </c>
      <c r="Q61" s="388"/>
      <c r="R61" s="503"/>
      <c r="S61" s="256"/>
      <c r="T61" s="256"/>
      <c r="U61" s="256"/>
      <c r="V61" s="256"/>
      <c r="W61" s="256"/>
      <c r="X61" s="256"/>
      <c r="Y61" s="726"/>
      <c r="Z61" s="388"/>
      <c r="AA61" s="715"/>
      <c r="AB61" s="414"/>
      <c r="AC61" s="414"/>
      <c r="AD61" s="414"/>
      <c r="AE61" s="414"/>
      <c r="AF61" s="414"/>
      <c r="AG61" s="414"/>
      <c r="AH61" s="414"/>
      <c r="AI61" s="414"/>
      <c r="AJ61" s="414"/>
      <c r="AK61" s="727"/>
      <c r="AL61" s="388"/>
      <c r="AM61" s="503"/>
      <c r="AN61" s="256"/>
      <c r="AO61" s="256"/>
      <c r="AP61" s="256"/>
      <c r="AQ61" s="256"/>
      <c r="AR61" s="726"/>
      <c r="AS61" s="388"/>
      <c r="BW61" s="374"/>
      <c r="BX61" s="374"/>
      <c r="BY61" s="374"/>
      <c r="BZ61" s="374"/>
      <c r="CA61" s="374"/>
      <c r="CB61" s="374"/>
      <c r="CC61" s="374"/>
      <c r="CD61" s="374"/>
      <c r="CG61" s="194"/>
      <c r="CI61" s="194"/>
      <c r="CJ61" s="194"/>
      <c r="CL61" s="194"/>
      <c r="CM61" s="194"/>
      <c r="CO61" s="194"/>
      <c r="CP61" s="194"/>
      <c r="CQ61" s="194"/>
      <c r="CR61" s="194"/>
    </row>
    <row r="62" spans="1:147" s="14" customFormat="1">
      <c r="A62" s="388"/>
      <c r="B62" s="205"/>
      <c r="C62" s="20"/>
      <c r="D62" s="20" t="s">
        <v>1410</v>
      </c>
      <c r="E62" s="110">
        <f t="shared" si="20"/>
        <v>187.85</v>
      </c>
      <c r="F62" s="110">
        <f t="shared" si="5"/>
        <v>140.88749999999999</v>
      </c>
      <c r="G62" s="110">
        <f t="shared" si="21"/>
        <v>93.924999999999997</v>
      </c>
      <c r="H62" s="110">
        <f t="shared" si="22"/>
        <v>46.962499999999999</v>
      </c>
      <c r="I62" s="110">
        <f t="shared" si="23"/>
        <v>18.784999999999997</v>
      </c>
      <c r="J62" s="388"/>
      <c r="K62" s="205"/>
      <c r="L62" s="20" t="s">
        <v>1400</v>
      </c>
      <c r="M62" s="110">
        <v>49.28</v>
      </c>
      <c r="N62" s="110">
        <v>46.81</v>
      </c>
      <c r="O62" s="110">
        <v>49.28</v>
      </c>
      <c r="P62" s="112">
        <f t="shared" si="19"/>
        <v>48.456666666666671</v>
      </c>
      <c r="Q62" s="388"/>
      <c r="R62" s="512" t="s">
        <v>201</v>
      </c>
      <c r="S62" s="258">
        <v>0.3</v>
      </c>
      <c r="T62" s="253">
        <v>25</v>
      </c>
      <c r="U62" s="253">
        <v>5</v>
      </c>
      <c r="V62" s="254">
        <v>65.5</v>
      </c>
      <c r="W62" s="254">
        <v>197.25</v>
      </c>
      <c r="X62" s="254">
        <v>369.67</v>
      </c>
      <c r="Y62" s="112">
        <f t="shared" ref="Y62:Y78" si="24">AVERAGE(V62:X62)</f>
        <v>210.8066666666667</v>
      </c>
      <c r="Z62" s="393"/>
      <c r="AA62" s="205" t="s">
        <v>229</v>
      </c>
      <c r="AB62" s="254">
        <v>32</v>
      </c>
      <c r="AC62" s="20">
        <v>10</v>
      </c>
      <c r="AD62" s="254">
        <f>SUM(AB62/AC62)</f>
        <v>3.2</v>
      </c>
      <c r="AE62" s="254">
        <v>9.8000000000000007</v>
      </c>
      <c r="AF62" s="20">
        <v>6</v>
      </c>
      <c r="AG62" s="254">
        <f>SUM(AE62/AF62)</f>
        <v>1.6333333333333335</v>
      </c>
      <c r="AH62" s="254">
        <v>7.2</v>
      </c>
      <c r="AI62" s="20">
        <v>10</v>
      </c>
      <c r="AJ62" s="254">
        <f>SUM(AH62/AI62)</f>
        <v>0.72</v>
      </c>
      <c r="AK62" s="254">
        <f>AVERAGE(AD62,AG62,AJ62)</f>
        <v>1.8511111111111112</v>
      </c>
      <c r="AL62" s="388"/>
      <c r="AM62" s="205" t="s">
        <v>384</v>
      </c>
      <c r="AN62" s="20" t="s">
        <v>1411</v>
      </c>
      <c r="AO62" s="254">
        <v>62.99</v>
      </c>
      <c r="AP62" s="254">
        <v>68</v>
      </c>
      <c r="AQ62" s="254">
        <v>62.99</v>
      </c>
      <c r="AR62" s="112">
        <f t="shared" ref="AR62:AR85" si="25">AVERAGE(AO62:AQ62)</f>
        <v>64.660000000000011</v>
      </c>
      <c r="AS62" s="388"/>
      <c r="BW62" s="374"/>
      <c r="BX62" s="374"/>
      <c r="BY62" s="374"/>
      <c r="BZ62" s="374"/>
      <c r="CA62" s="374"/>
      <c r="CB62" s="374"/>
      <c r="CC62" s="374"/>
      <c r="CD62" s="374"/>
      <c r="CG62" s="194"/>
      <c r="CI62" s="194"/>
      <c r="CJ62" s="194"/>
      <c r="CL62" s="194"/>
      <c r="CM62" s="194"/>
      <c r="CO62" s="194"/>
      <c r="CP62" s="194"/>
      <c r="CQ62" s="194"/>
      <c r="CR62" s="194"/>
    </row>
    <row r="63" spans="1:147" s="14" customFormat="1">
      <c r="A63" s="388"/>
      <c r="B63" s="205"/>
      <c r="C63" s="20"/>
      <c r="D63" s="20" t="s">
        <v>1412</v>
      </c>
      <c r="E63" s="110">
        <f t="shared" si="20"/>
        <v>94.59333333333332</v>
      </c>
      <c r="F63" s="110">
        <f t="shared" si="5"/>
        <v>70.944999999999993</v>
      </c>
      <c r="G63" s="110">
        <f t="shared" si="21"/>
        <v>47.29666666666666</v>
      </c>
      <c r="H63" s="110">
        <f t="shared" si="22"/>
        <v>23.64833333333333</v>
      </c>
      <c r="I63" s="110">
        <f t="shared" si="23"/>
        <v>9.4593333333333298</v>
      </c>
      <c r="J63" s="388"/>
      <c r="K63" s="205" t="s">
        <v>111</v>
      </c>
      <c r="L63" s="20" t="s">
        <v>1403</v>
      </c>
      <c r="M63" s="110">
        <v>163.80000000000001</v>
      </c>
      <c r="N63" s="110">
        <v>168.29</v>
      </c>
      <c r="O63" s="110">
        <v>169.95</v>
      </c>
      <c r="P63" s="112">
        <f t="shared" si="19"/>
        <v>167.34666666666666</v>
      </c>
      <c r="Q63" s="388"/>
      <c r="R63" s="512" t="s">
        <v>205</v>
      </c>
      <c r="S63" s="258">
        <v>0.3</v>
      </c>
      <c r="T63" s="253">
        <v>30</v>
      </c>
      <c r="U63" s="253">
        <v>6</v>
      </c>
      <c r="V63" s="254">
        <v>245</v>
      </c>
      <c r="W63" s="254">
        <v>289</v>
      </c>
      <c r="X63" s="254">
        <v>449.78</v>
      </c>
      <c r="Y63" s="112">
        <f t="shared" si="24"/>
        <v>327.92666666666668</v>
      </c>
      <c r="Z63" s="388"/>
      <c r="AA63" s="205" t="s">
        <v>232</v>
      </c>
      <c r="AB63" s="254">
        <v>32</v>
      </c>
      <c r="AC63" s="20">
        <v>10</v>
      </c>
      <c r="AD63" s="254">
        <f t="shared" ref="AD63:AD71" si="26">SUM(AB63/AC63)</f>
        <v>3.2</v>
      </c>
      <c r="AE63" s="254">
        <v>9.8000000000000007</v>
      </c>
      <c r="AF63" s="20">
        <v>6</v>
      </c>
      <c r="AG63" s="254">
        <f t="shared" ref="AG63:AG71" si="27">SUM(AE63/AF63)</f>
        <v>1.6333333333333335</v>
      </c>
      <c r="AH63" s="254">
        <v>9</v>
      </c>
      <c r="AI63" s="20">
        <v>10</v>
      </c>
      <c r="AJ63" s="254">
        <f t="shared" ref="AJ63:AJ71" si="28">SUM(AH63/AI63)</f>
        <v>0.9</v>
      </c>
      <c r="AK63" s="254">
        <f t="shared" ref="AK63:AK80" si="29">AVERAGE(AD63,AG63,AJ63)</f>
        <v>1.9111111111111114</v>
      </c>
      <c r="AL63" s="388"/>
      <c r="AM63" s="205" t="s">
        <v>360</v>
      </c>
      <c r="AN63" s="20" t="s">
        <v>11</v>
      </c>
      <c r="AO63" s="254">
        <v>37.700000000000003</v>
      </c>
      <c r="AP63" s="254">
        <v>40</v>
      </c>
      <c r="AQ63" s="254">
        <v>45.07</v>
      </c>
      <c r="AR63" s="257">
        <f t="shared" si="25"/>
        <v>40.923333333333339</v>
      </c>
      <c r="AS63" s="388"/>
      <c r="BW63" s="374"/>
      <c r="BX63" s="374"/>
      <c r="BY63" s="374"/>
      <c r="BZ63" s="374"/>
      <c r="CA63" s="374"/>
      <c r="CB63" s="374"/>
      <c r="CC63" s="374"/>
      <c r="CD63" s="374"/>
      <c r="CG63" s="194"/>
      <c r="CI63" s="194"/>
      <c r="CJ63" s="194"/>
      <c r="CL63" s="194"/>
      <c r="CM63" s="194"/>
      <c r="CO63" s="194"/>
      <c r="CP63" s="194"/>
      <c r="CQ63" s="194"/>
      <c r="CR63" s="194"/>
    </row>
    <row r="64" spans="1:147" s="14" customFormat="1">
      <c r="A64" s="388"/>
      <c r="B64" s="205"/>
      <c r="C64" s="20"/>
      <c r="D64" s="20" t="s">
        <v>1413</v>
      </c>
      <c r="E64" s="110">
        <f t="shared" si="20"/>
        <v>503.22666666666663</v>
      </c>
      <c r="F64" s="110">
        <f t="shared" si="5"/>
        <v>377.41999999999996</v>
      </c>
      <c r="G64" s="110">
        <f t="shared" si="21"/>
        <v>251.61333333333332</v>
      </c>
      <c r="H64" s="110">
        <f t="shared" si="22"/>
        <v>125.80666666666666</v>
      </c>
      <c r="I64" s="110">
        <f t="shared" si="23"/>
        <v>50.322666666666649</v>
      </c>
      <c r="J64" s="388"/>
      <c r="K64" s="398"/>
      <c r="L64" s="388"/>
      <c r="M64" s="388"/>
      <c r="N64" s="388"/>
      <c r="O64" s="388"/>
      <c r="P64" s="388"/>
      <c r="Q64" s="388"/>
      <c r="R64" s="512" t="s">
        <v>386</v>
      </c>
      <c r="S64" s="258">
        <v>0.3</v>
      </c>
      <c r="T64" s="253">
        <v>35</v>
      </c>
      <c r="U64" s="253">
        <v>7</v>
      </c>
      <c r="V64" s="254">
        <v>240</v>
      </c>
      <c r="W64" s="254">
        <v>452.78</v>
      </c>
      <c r="X64" s="254">
        <v>716.07</v>
      </c>
      <c r="Y64" s="112">
        <f t="shared" si="24"/>
        <v>469.61666666666662</v>
      </c>
      <c r="Z64" s="388"/>
      <c r="AA64" s="205" t="s">
        <v>235</v>
      </c>
      <c r="AB64" s="254">
        <v>32</v>
      </c>
      <c r="AC64" s="20">
        <v>10</v>
      </c>
      <c r="AD64" s="254">
        <f t="shared" si="26"/>
        <v>3.2</v>
      </c>
      <c r="AE64" s="254">
        <v>9.8000000000000007</v>
      </c>
      <c r="AF64" s="20">
        <v>6</v>
      </c>
      <c r="AG64" s="254">
        <f t="shared" si="27"/>
        <v>1.6333333333333335</v>
      </c>
      <c r="AH64" s="254">
        <v>67</v>
      </c>
      <c r="AI64" s="20">
        <v>8</v>
      </c>
      <c r="AJ64" s="254">
        <f t="shared" si="28"/>
        <v>8.375</v>
      </c>
      <c r="AK64" s="254">
        <f t="shared" si="29"/>
        <v>4.4027777777777777</v>
      </c>
      <c r="AL64" s="388"/>
      <c r="AM64" s="108"/>
      <c r="AN64" s="20" t="s">
        <v>1414</v>
      </c>
      <c r="AO64" s="254">
        <v>66.5</v>
      </c>
      <c r="AP64" s="254">
        <v>79</v>
      </c>
      <c r="AQ64" s="254">
        <v>70.67</v>
      </c>
      <c r="AR64" s="257">
        <f t="shared" si="25"/>
        <v>72.056666666666672</v>
      </c>
      <c r="AS64" s="388"/>
      <c r="BW64" s="374"/>
      <c r="BX64" s="374"/>
      <c r="BY64" s="374"/>
      <c r="BZ64" s="374"/>
      <c r="CA64" s="374"/>
      <c r="CB64" s="374"/>
      <c r="CC64" s="374"/>
      <c r="CD64" s="374"/>
      <c r="CG64" s="194"/>
      <c r="CI64" s="194"/>
      <c r="CJ64" s="194"/>
      <c r="CL64" s="194"/>
      <c r="CM64" s="194"/>
      <c r="CO64" s="194"/>
      <c r="CP64" s="194"/>
      <c r="CQ64" s="194"/>
      <c r="CR64" s="194"/>
    </row>
    <row r="65" spans="1:96" s="14" customFormat="1" ht="15.75">
      <c r="A65" s="388"/>
      <c r="B65" s="205"/>
      <c r="C65" s="20"/>
      <c r="D65" s="20" t="s">
        <v>1415</v>
      </c>
      <c r="E65" s="110">
        <f t="shared" si="20"/>
        <v>319.99</v>
      </c>
      <c r="F65" s="110">
        <f t="shared" si="5"/>
        <v>239.99250000000001</v>
      </c>
      <c r="G65" s="110">
        <f t="shared" si="21"/>
        <v>159.995</v>
      </c>
      <c r="H65" s="110">
        <f t="shared" si="22"/>
        <v>79.997500000000002</v>
      </c>
      <c r="I65" s="110">
        <f t="shared" si="23"/>
        <v>31.998999999999995</v>
      </c>
      <c r="J65" s="388"/>
      <c r="K65" s="1114" t="s">
        <v>1416</v>
      </c>
      <c r="L65" s="1115"/>
      <c r="M65" s="1115"/>
      <c r="N65" s="1115"/>
      <c r="O65" s="1115"/>
      <c r="P65" s="1116"/>
      <c r="Q65" s="388"/>
      <c r="R65" s="512" t="s">
        <v>388</v>
      </c>
      <c r="S65" s="258">
        <v>0.3</v>
      </c>
      <c r="T65" s="253">
        <v>40</v>
      </c>
      <c r="U65" s="253">
        <v>8</v>
      </c>
      <c r="V65" s="254">
        <v>172.88</v>
      </c>
      <c r="W65" s="254">
        <v>277.98</v>
      </c>
      <c r="X65" s="254">
        <v>448.99</v>
      </c>
      <c r="Y65" s="112">
        <f t="shared" si="24"/>
        <v>299.95</v>
      </c>
      <c r="Z65" s="388"/>
      <c r="AA65" s="205" t="s">
        <v>239</v>
      </c>
      <c r="AB65" s="254">
        <v>67</v>
      </c>
      <c r="AC65" s="115">
        <v>7</v>
      </c>
      <c r="AD65" s="254">
        <f t="shared" si="26"/>
        <v>9.5714285714285712</v>
      </c>
      <c r="AE65" s="254">
        <v>39</v>
      </c>
      <c r="AF65" s="20">
        <v>6</v>
      </c>
      <c r="AG65" s="254">
        <f t="shared" si="27"/>
        <v>6.5</v>
      </c>
      <c r="AH65" s="254">
        <v>9.8000000000000007</v>
      </c>
      <c r="AI65" s="20">
        <v>6</v>
      </c>
      <c r="AJ65" s="254">
        <f t="shared" si="28"/>
        <v>1.6333333333333335</v>
      </c>
      <c r="AK65" s="254">
        <f t="shared" si="29"/>
        <v>5.901587301587301</v>
      </c>
      <c r="AL65" s="388"/>
      <c r="AM65" s="205" t="s">
        <v>389</v>
      </c>
      <c r="AN65" s="20" t="s">
        <v>1417</v>
      </c>
      <c r="AO65" s="254">
        <v>84.5</v>
      </c>
      <c r="AP65" s="254">
        <v>89.99</v>
      </c>
      <c r="AQ65" s="254">
        <v>84.99</v>
      </c>
      <c r="AR65" s="257">
        <f t="shared" si="25"/>
        <v>86.493333333333339</v>
      </c>
      <c r="AS65" s="388"/>
      <c r="CG65" s="194"/>
      <c r="CI65" s="194"/>
      <c r="CJ65" s="194"/>
      <c r="CL65" s="194"/>
      <c r="CM65" s="194"/>
      <c r="CO65" s="194"/>
      <c r="CP65" s="194"/>
      <c r="CQ65" s="194"/>
      <c r="CR65" s="194"/>
    </row>
    <row r="66" spans="1:96" s="14" customFormat="1">
      <c r="A66" s="388"/>
      <c r="B66" s="205"/>
      <c r="C66" s="20"/>
      <c r="D66" s="20" t="s">
        <v>384</v>
      </c>
      <c r="E66" s="110">
        <f t="shared" si="20"/>
        <v>211.22666666666666</v>
      </c>
      <c r="F66" s="110">
        <f t="shared" si="5"/>
        <v>158.41999999999999</v>
      </c>
      <c r="G66" s="110">
        <f t="shared" si="21"/>
        <v>105.61333333333333</v>
      </c>
      <c r="H66" s="110">
        <f t="shared" si="22"/>
        <v>52.806666666666665</v>
      </c>
      <c r="I66" s="110">
        <f t="shared" si="23"/>
        <v>21.12266666666666</v>
      </c>
      <c r="J66" s="388"/>
      <c r="K66" s="186" t="s">
        <v>1239</v>
      </c>
      <c r="L66" s="187" t="s">
        <v>1082</v>
      </c>
      <c r="M66" s="187" t="s">
        <v>683</v>
      </c>
      <c r="N66" s="187" t="s">
        <v>676</v>
      </c>
      <c r="O66" s="187" t="s">
        <v>677</v>
      </c>
      <c r="P66" s="872" t="s">
        <v>727</v>
      </c>
      <c r="Q66" s="388"/>
      <c r="R66" s="449" t="s">
        <v>391</v>
      </c>
      <c r="S66" s="258">
        <v>0.35</v>
      </c>
      <c r="T66" s="253">
        <v>20</v>
      </c>
      <c r="U66" s="253">
        <v>4</v>
      </c>
      <c r="V66" s="254">
        <v>80</v>
      </c>
      <c r="W66" s="254">
        <v>320</v>
      </c>
      <c r="X66" s="254">
        <v>750</v>
      </c>
      <c r="Y66" s="112">
        <f t="shared" si="24"/>
        <v>383.33333333333331</v>
      </c>
      <c r="Z66" s="388"/>
      <c r="AA66" s="205" t="s">
        <v>243</v>
      </c>
      <c r="AB66" s="254">
        <v>9.8000000000000007</v>
      </c>
      <c r="AC66" s="20">
        <v>6</v>
      </c>
      <c r="AD66" s="254">
        <f t="shared" si="26"/>
        <v>1.6333333333333335</v>
      </c>
      <c r="AE66" s="254">
        <v>40.479999999999997</v>
      </c>
      <c r="AF66" s="20">
        <v>25</v>
      </c>
      <c r="AG66" s="254">
        <f t="shared" si="27"/>
        <v>1.6192</v>
      </c>
      <c r="AH66" s="254">
        <v>20.25</v>
      </c>
      <c r="AI66" s="20">
        <v>10</v>
      </c>
      <c r="AJ66" s="254">
        <f t="shared" si="28"/>
        <v>2.0249999999999999</v>
      </c>
      <c r="AK66" s="254">
        <f t="shared" si="29"/>
        <v>1.7591777777777777</v>
      </c>
      <c r="AL66" s="388"/>
      <c r="AM66" s="205"/>
      <c r="AN66" s="20" t="s">
        <v>1418</v>
      </c>
      <c r="AO66" s="254">
        <v>123.2</v>
      </c>
      <c r="AP66" s="254">
        <v>121.99</v>
      </c>
      <c r="AQ66" s="254">
        <v>115.99</v>
      </c>
      <c r="AR66" s="257">
        <f t="shared" si="25"/>
        <v>120.39333333333333</v>
      </c>
      <c r="AS66" s="388"/>
      <c r="CG66" s="194"/>
      <c r="CI66" s="194"/>
      <c r="CJ66" s="194"/>
      <c r="CL66" s="194"/>
      <c r="CM66" s="194"/>
      <c r="CO66" s="194"/>
      <c r="CP66" s="194"/>
      <c r="CQ66" s="194"/>
      <c r="CR66" s="194"/>
    </row>
    <row r="67" spans="1:96" s="14" customFormat="1">
      <c r="A67" s="388"/>
      <c r="B67" s="205"/>
      <c r="C67" s="20"/>
      <c r="D67" s="20" t="s">
        <v>1419</v>
      </c>
      <c r="E67" s="110">
        <f t="shared" si="20"/>
        <v>136.62666666666667</v>
      </c>
      <c r="F67" s="110">
        <f t="shared" si="5"/>
        <v>102.47</v>
      </c>
      <c r="G67" s="110">
        <f t="shared" si="21"/>
        <v>68.313333333333333</v>
      </c>
      <c r="H67" s="110">
        <f t="shared" si="22"/>
        <v>34.156666666666666</v>
      </c>
      <c r="I67" s="110">
        <f t="shared" si="23"/>
        <v>13.662666666666663</v>
      </c>
      <c r="J67" s="388"/>
      <c r="K67" s="180"/>
      <c r="L67" s="180"/>
      <c r="M67" s="180"/>
      <c r="N67" s="180"/>
      <c r="O67" s="180"/>
      <c r="P67" s="180"/>
      <c r="Q67" s="388"/>
      <c r="R67" s="449" t="s">
        <v>393</v>
      </c>
      <c r="S67" s="258">
        <v>0.35</v>
      </c>
      <c r="T67" s="118">
        <v>25</v>
      </c>
      <c r="U67" s="118">
        <v>5</v>
      </c>
      <c r="V67" s="254">
        <v>80</v>
      </c>
      <c r="W67" s="254">
        <v>86.4</v>
      </c>
      <c r="X67" s="254">
        <v>69.819999999999993</v>
      </c>
      <c r="Y67" s="112">
        <f t="shared" si="24"/>
        <v>78.739999999999995</v>
      </c>
      <c r="Z67" s="393"/>
      <c r="AA67" s="205" t="s">
        <v>247</v>
      </c>
      <c r="AB67" s="254">
        <v>9.8000000000000007</v>
      </c>
      <c r="AC67" s="115">
        <v>7</v>
      </c>
      <c r="AD67" s="254">
        <f t="shared" si="26"/>
        <v>1.4000000000000001</v>
      </c>
      <c r="AE67" s="254">
        <v>9.8000000000000007</v>
      </c>
      <c r="AF67" s="20">
        <v>6</v>
      </c>
      <c r="AG67" s="254">
        <f t="shared" si="27"/>
        <v>1.6333333333333335</v>
      </c>
      <c r="AH67" s="254">
        <v>23.48</v>
      </c>
      <c r="AI67" s="20">
        <v>25</v>
      </c>
      <c r="AJ67" s="254">
        <f t="shared" si="28"/>
        <v>0.93920000000000003</v>
      </c>
      <c r="AK67" s="254">
        <f t="shared" si="29"/>
        <v>1.3241777777777779</v>
      </c>
      <c r="AL67" s="388"/>
      <c r="AM67" s="205"/>
      <c r="AN67" s="20" t="s">
        <v>1420</v>
      </c>
      <c r="AO67" s="254">
        <v>50.3</v>
      </c>
      <c r="AP67" s="254">
        <v>31.99</v>
      </c>
      <c r="AQ67" s="254">
        <v>39.9</v>
      </c>
      <c r="AR67" s="257">
        <f t="shared" si="25"/>
        <v>40.729999999999997</v>
      </c>
      <c r="AS67" s="388"/>
      <c r="CG67" s="194"/>
      <c r="CI67" s="194"/>
      <c r="CJ67" s="194"/>
      <c r="CL67" s="194"/>
      <c r="CM67" s="194"/>
      <c r="CO67" s="194"/>
      <c r="CP67" s="194"/>
      <c r="CQ67" s="194"/>
      <c r="CR67" s="194"/>
    </row>
    <row r="68" spans="1:96" s="14" customFormat="1">
      <c r="A68" s="388"/>
      <c r="B68" s="205"/>
      <c r="C68" s="20"/>
      <c r="D68" s="20" t="s">
        <v>1421</v>
      </c>
      <c r="E68" s="110">
        <f t="shared" si="20"/>
        <v>104.96333333333332</v>
      </c>
      <c r="F68" s="110">
        <f t="shared" si="5"/>
        <v>78.722499999999997</v>
      </c>
      <c r="G68" s="110">
        <f t="shared" si="21"/>
        <v>52.481666666666662</v>
      </c>
      <c r="H68" s="110">
        <f t="shared" si="22"/>
        <v>26.240833333333331</v>
      </c>
      <c r="I68" s="110">
        <f t="shared" si="23"/>
        <v>10.496333333333331</v>
      </c>
      <c r="J68" s="388"/>
      <c r="K68" s="205" t="s">
        <v>77</v>
      </c>
      <c r="L68" s="20" t="s">
        <v>1407</v>
      </c>
      <c r="M68" s="110">
        <v>194.99</v>
      </c>
      <c r="N68" s="110">
        <v>209.99</v>
      </c>
      <c r="O68" s="110">
        <v>209.99</v>
      </c>
      <c r="P68" s="183">
        <f t="shared" ref="P68:P86" si="30">AVERAGE(M68:O68)</f>
        <v>204.99</v>
      </c>
      <c r="Q68" s="388"/>
      <c r="R68" s="513" t="s">
        <v>397</v>
      </c>
      <c r="S68" s="258">
        <v>0.35</v>
      </c>
      <c r="T68" s="118">
        <v>40</v>
      </c>
      <c r="U68" s="118">
        <v>8</v>
      </c>
      <c r="V68" s="254">
        <v>179.98</v>
      </c>
      <c r="W68" s="254">
        <v>269.99</v>
      </c>
      <c r="X68" s="254">
        <v>423.18</v>
      </c>
      <c r="Y68" s="112">
        <f t="shared" si="24"/>
        <v>291.05</v>
      </c>
      <c r="Z68" s="388"/>
      <c r="AA68" s="180" t="s">
        <v>251</v>
      </c>
      <c r="AB68" s="254">
        <v>9.8000000000000007</v>
      </c>
      <c r="AC68" s="115">
        <v>8</v>
      </c>
      <c r="AD68" s="254">
        <f t="shared" si="26"/>
        <v>1.2250000000000001</v>
      </c>
      <c r="AE68" s="254">
        <v>9.8000000000000007</v>
      </c>
      <c r="AF68" s="20">
        <v>6</v>
      </c>
      <c r="AG68" s="254">
        <f t="shared" si="27"/>
        <v>1.6333333333333335</v>
      </c>
      <c r="AH68" s="254">
        <v>19.940000000000001</v>
      </c>
      <c r="AI68" s="20">
        <v>25</v>
      </c>
      <c r="AJ68" s="254">
        <f t="shared" si="28"/>
        <v>0.79760000000000009</v>
      </c>
      <c r="AK68" s="254">
        <f t="shared" si="29"/>
        <v>1.2186444444444444</v>
      </c>
      <c r="AL68" s="388"/>
      <c r="AM68" s="205"/>
      <c r="AN68" s="20" t="s">
        <v>1422</v>
      </c>
      <c r="AO68" s="254">
        <v>34.9</v>
      </c>
      <c r="AP68" s="254">
        <v>35.99</v>
      </c>
      <c r="AQ68" s="254">
        <v>35.9</v>
      </c>
      <c r="AR68" s="257">
        <f t="shared" si="25"/>
        <v>35.596666666666664</v>
      </c>
      <c r="AS68" s="388"/>
      <c r="CG68" s="194"/>
      <c r="CI68" s="194"/>
      <c r="CJ68" s="194"/>
      <c r="CL68" s="194"/>
      <c r="CM68" s="194"/>
      <c r="CO68" s="194"/>
      <c r="CP68" s="194"/>
      <c r="CQ68" s="194"/>
      <c r="CR68" s="194"/>
    </row>
    <row r="69" spans="1:96" s="14" customFormat="1">
      <c r="A69" s="388"/>
      <c r="B69" s="205"/>
      <c r="C69" s="20"/>
      <c r="D69" s="20" t="s">
        <v>1423</v>
      </c>
      <c r="E69" s="110">
        <f t="shared" si="20"/>
        <v>148.96333333333334</v>
      </c>
      <c r="F69" s="110">
        <f t="shared" si="5"/>
        <v>111.7225</v>
      </c>
      <c r="G69" s="110">
        <f t="shared" si="21"/>
        <v>74.481666666666669</v>
      </c>
      <c r="H69" s="110">
        <f t="shared" si="22"/>
        <v>37.240833333333335</v>
      </c>
      <c r="I69" s="110">
        <f t="shared" si="23"/>
        <v>14.896333333333331</v>
      </c>
      <c r="J69" s="388"/>
      <c r="K69" s="180"/>
      <c r="L69" s="20" t="s">
        <v>1409</v>
      </c>
      <c r="M69" s="110">
        <v>99.9</v>
      </c>
      <c r="N69" s="110">
        <v>99.9</v>
      </c>
      <c r="O69" s="110">
        <v>113.9</v>
      </c>
      <c r="P69" s="112">
        <f t="shared" si="30"/>
        <v>104.56666666666668</v>
      </c>
      <c r="Q69" s="388"/>
      <c r="R69" s="513" t="s">
        <v>400</v>
      </c>
      <c r="S69" s="258">
        <v>0.35</v>
      </c>
      <c r="T69" s="118">
        <v>45</v>
      </c>
      <c r="U69" s="118">
        <v>9</v>
      </c>
      <c r="V69" s="254">
        <v>94.22</v>
      </c>
      <c r="W69" s="254">
        <v>287.17</v>
      </c>
      <c r="X69" s="254">
        <v>497.33</v>
      </c>
      <c r="Y69" s="112">
        <f t="shared" si="24"/>
        <v>292.90666666666669</v>
      </c>
      <c r="Z69" s="388"/>
      <c r="AA69" s="205" t="s">
        <v>255</v>
      </c>
      <c r="AB69" s="254">
        <v>9.8000000000000007</v>
      </c>
      <c r="AC69" s="20">
        <v>6</v>
      </c>
      <c r="AD69" s="254">
        <f t="shared" si="26"/>
        <v>1.6333333333333335</v>
      </c>
      <c r="AE69" s="254">
        <v>6.75</v>
      </c>
      <c r="AF69" s="20">
        <v>10</v>
      </c>
      <c r="AG69" s="254">
        <f t="shared" si="27"/>
        <v>0.67500000000000004</v>
      </c>
      <c r="AH69" s="254">
        <v>74.22</v>
      </c>
      <c r="AI69" s="20">
        <v>100</v>
      </c>
      <c r="AJ69" s="254">
        <f t="shared" si="28"/>
        <v>0.74219999999999997</v>
      </c>
      <c r="AK69" s="254">
        <f t="shared" si="29"/>
        <v>1.0168444444444444</v>
      </c>
      <c r="AL69" s="388"/>
      <c r="AM69" s="205"/>
      <c r="AN69" s="20" t="s">
        <v>1424</v>
      </c>
      <c r="AO69" s="254">
        <v>52.99</v>
      </c>
      <c r="AP69" s="254">
        <v>64.7</v>
      </c>
      <c r="AQ69" s="254">
        <v>52.99</v>
      </c>
      <c r="AR69" s="257">
        <f t="shared" si="25"/>
        <v>56.893333333333338</v>
      </c>
      <c r="AS69" s="388"/>
      <c r="CG69" s="194"/>
      <c r="CI69" s="194"/>
      <c r="CJ69" s="194"/>
      <c r="CL69" s="194"/>
      <c r="CM69" s="194"/>
      <c r="CO69" s="194"/>
      <c r="CP69" s="194"/>
      <c r="CQ69" s="194"/>
      <c r="CR69" s="194"/>
    </row>
    <row r="70" spans="1:96" s="14" customFormat="1">
      <c r="A70" s="388"/>
      <c r="B70" s="205"/>
      <c r="C70" s="20"/>
      <c r="D70" s="20" t="s">
        <v>1340</v>
      </c>
      <c r="E70" s="110">
        <f t="shared" si="20"/>
        <v>84.910000000000011</v>
      </c>
      <c r="F70" s="110">
        <f t="shared" si="5"/>
        <v>63.682500000000005</v>
      </c>
      <c r="G70" s="110">
        <f t="shared" si="21"/>
        <v>42.455000000000005</v>
      </c>
      <c r="H70" s="110">
        <f t="shared" si="22"/>
        <v>21.227500000000003</v>
      </c>
      <c r="I70" s="110">
        <f t="shared" si="23"/>
        <v>8.4909999999999997</v>
      </c>
      <c r="J70" s="388"/>
      <c r="K70" s="205"/>
      <c r="L70" s="20" t="s">
        <v>1410</v>
      </c>
      <c r="M70" s="110">
        <v>209</v>
      </c>
      <c r="N70" s="110">
        <v>166.7</v>
      </c>
      <c r="O70" s="110">
        <v>242.9</v>
      </c>
      <c r="P70" s="112">
        <f>AVERAGE(M70:N70)</f>
        <v>187.85</v>
      </c>
      <c r="Q70" s="388"/>
      <c r="R70" s="449" t="s">
        <v>228</v>
      </c>
      <c r="S70" s="258">
        <v>0.4</v>
      </c>
      <c r="T70" s="118">
        <v>25</v>
      </c>
      <c r="U70" s="118">
        <v>5</v>
      </c>
      <c r="V70" s="254">
        <v>150</v>
      </c>
      <c r="W70" s="254">
        <v>306.97000000000003</v>
      </c>
      <c r="X70" s="254">
        <v>589.12</v>
      </c>
      <c r="Y70" s="113">
        <f t="shared" si="24"/>
        <v>348.69666666666672</v>
      </c>
      <c r="Z70" s="388"/>
      <c r="AA70" s="205" t="s">
        <v>259</v>
      </c>
      <c r="AB70" s="254">
        <v>9.8000000000000007</v>
      </c>
      <c r="AC70" s="20">
        <v>6</v>
      </c>
      <c r="AD70" s="254">
        <f t="shared" si="26"/>
        <v>1.6333333333333335</v>
      </c>
      <c r="AE70" s="254">
        <v>80.819999999999993</v>
      </c>
      <c r="AF70" s="20">
        <v>100</v>
      </c>
      <c r="AG70" s="254">
        <f t="shared" si="27"/>
        <v>0.80819999999999992</v>
      </c>
      <c r="AH70" s="254">
        <v>6.75</v>
      </c>
      <c r="AI70" s="20">
        <v>10</v>
      </c>
      <c r="AJ70" s="254">
        <f t="shared" si="28"/>
        <v>0.67500000000000004</v>
      </c>
      <c r="AK70" s="254">
        <f t="shared" si="29"/>
        <v>1.0388444444444447</v>
      </c>
      <c r="AL70" s="388"/>
      <c r="AM70" s="205"/>
      <c r="AN70" s="20" t="s">
        <v>1425</v>
      </c>
      <c r="AO70" s="254">
        <v>79.900000000000006</v>
      </c>
      <c r="AP70" s="254">
        <v>88</v>
      </c>
      <c r="AQ70" s="254">
        <v>89.99</v>
      </c>
      <c r="AR70" s="257">
        <f t="shared" si="25"/>
        <v>85.963333333333324</v>
      </c>
      <c r="AS70" s="388"/>
      <c r="CG70" s="194"/>
      <c r="CI70" s="194"/>
      <c r="CJ70" s="194"/>
      <c r="CL70" s="194"/>
      <c r="CM70" s="194"/>
      <c r="CO70" s="194"/>
      <c r="CP70" s="194"/>
      <c r="CQ70" s="194"/>
      <c r="CR70" s="194"/>
    </row>
    <row r="71" spans="1:96" s="14" customFormat="1">
      <c r="A71" s="388"/>
      <c r="B71" s="205"/>
      <c r="C71" s="20"/>
      <c r="D71" s="20" t="s">
        <v>1426</v>
      </c>
      <c r="E71" s="110">
        <f t="shared" si="20"/>
        <v>404.99</v>
      </c>
      <c r="F71" s="110">
        <f t="shared" si="5"/>
        <v>303.74250000000001</v>
      </c>
      <c r="G71" s="110">
        <f t="shared" si="21"/>
        <v>202.495</v>
      </c>
      <c r="H71" s="110">
        <f t="shared" si="22"/>
        <v>101.2475</v>
      </c>
      <c r="I71" s="110">
        <f t="shared" si="23"/>
        <v>40.498999999999995</v>
      </c>
      <c r="J71" s="388"/>
      <c r="K71" s="205"/>
      <c r="L71" s="20" t="s">
        <v>1412</v>
      </c>
      <c r="M71" s="110">
        <v>43.8</v>
      </c>
      <c r="N71" s="110">
        <v>49.99</v>
      </c>
      <c r="O71" s="110">
        <v>189.99</v>
      </c>
      <c r="P71" s="112">
        <f t="shared" si="30"/>
        <v>94.59333333333332</v>
      </c>
      <c r="Q71" s="388"/>
      <c r="R71" s="513" t="s">
        <v>406</v>
      </c>
      <c r="S71" s="258">
        <v>0.4</v>
      </c>
      <c r="T71" s="118">
        <v>50</v>
      </c>
      <c r="U71" s="118">
        <v>10</v>
      </c>
      <c r="V71" s="254">
        <v>65.5</v>
      </c>
      <c r="W71" s="254">
        <v>471.27</v>
      </c>
      <c r="X71" s="254">
        <v>850</v>
      </c>
      <c r="Y71" s="113">
        <f t="shared" si="24"/>
        <v>462.25666666666666</v>
      </c>
      <c r="Z71" s="388"/>
      <c r="AA71" s="180" t="s">
        <v>263</v>
      </c>
      <c r="AB71" s="254">
        <v>80.819999999999993</v>
      </c>
      <c r="AC71" s="20">
        <v>100</v>
      </c>
      <c r="AD71" s="254">
        <f t="shared" si="26"/>
        <v>0.80819999999999992</v>
      </c>
      <c r="AE71" s="254">
        <v>6.75</v>
      </c>
      <c r="AF71" s="20">
        <v>10</v>
      </c>
      <c r="AG71" s="254">
        <f t="shared" si="27"/>
        <v>0.67500000000000004</v>
      </c>
      <c r="AH71" s="254">
        <v>60.7</v>
      </c>
      <c r="AI71" s="20">
        <v>100</v>
      </c>
      <c r="AJ71" s="254">
        <f t="shared" si="28"/>
        <v>0.60699999999999998</v>
      </c>
      <c r="AK71" s="254">
        <f t="shared" si="29"/>
        <v>0.69673333333333343</v>
      </c>
      <c r="AL71" s="388"/>
      <c r="AM71" s="205"/>
      <c r="AN71" s="20" t="s">
        <v>1427</v>
      </c>
      <c r="AO71" s="254">
        <v>162.80000000000001</v>
      </c>
      <c r="AP71" s="254">
        <v>159</v>
      </c>
      <c r="AQ71" s="254">
        <v>185</v>
      </c>
      <c r="AR71" s="257">
        <f t="shared" si="25"/>
        <v>168.93333333333334</v>
      </c>
      <c r="AS71" s="388"/>
      <c r="CG71" s="194"/>
      <c r="CI71" s="194"/>
      <c r="CJ71" s="194"/>
      <c r="CL71" s="194"/>
      <c r="CM71" s="194"/>
      <c r="CO71" s="194"/>
      <c r="CP71" s="194"/>
      <c r="CQ71" s="194"/>
      <c r="CR71" s="194"/>
    </row>
    <row r="72" spans="1:96" s="14" customFormat="1">
      <c r="A72" s="388"/>
      <c r="B72" s="205"/>
      <c r="C72" s="20"/>
      <c r="D72" s="20" t="s">
        <v>1428</v>
      </c>
      <c r="E72" s="110">
        <f t="shared" si="20"/>
        <v>597.70333333333338</v>
      </c>
      <c r="F72" s="110">
        <f t="shared" si="5"/>
        <v>448.27750000000003</v>
      </c>
      <c r="G72" s="110">
        <f t="shared" si="21"/>
        <v>298.85166666666669</v>
      </c>
      <c r="H72" s="110">
        <f t="shared" si="22"/>
        <v>149.42583333333334</v>
      </c>
      <c r="I72" s="110">
        <f t="shared" si="23"/>
        <v>59.770333333333326</v>
      </c>
      <c r="J72" s="388"/>
      <c r="K72" s="205"/>
      <c r="L72" s="20" t="s">
        <v>1413</v>
      </c>
      <c r="M72" s="110">
        <v>494.89</v>
      </c>
      <c r="N72" s="110">
        <v>494.89</v>
      </c>
      <c r="O72" s="110">
        <v>519.9</v>
      </c>
      <c r="P72" s="112">
        <f t="shared" si="30"/>
        <v>503.22666666666663</v>
      </c>
      <c r="Q72" s="388"/>
      <c r="R72" s="513" t="s">
        <v>409</v>
      </c>
      <c r="S72" s="258">
        <v>0.4</v>
      </c>
      <c r="T72" s="118">
        <v>60</v>
      </c>
      <c r="U72" s="118">
        <v>12</v>
      </c>
      <c r="V72" s="254">
        <v>77.47</v>
      </c>
      <c r="W72" s="254">
        <v>190</v>
      </c>
      <c r="X72" s="254">
        <v>387.85</v>
      </c>
      <c r="Y72" s="113">
        <f t="shared" si="24"/>
        <v>218.44000000000003</v>
      </c>
      <c r="Z72" s="388"/>
      <c r="AA72" s="205" t="s">
        <v>266</v>
      </c>
      <c r="AB72" s="254">
        <v>49</v>
      </c>
      <c r="AC72" s="20">
        <v>10</v>
      </c>
      <c r="AD72" s="254">
        <f t="shared" ref="AD72:AD78" si="31">SUM(AB72/AC72)</f>
        <v>4.9000000000000004</v>
      </c>
      <c r="AE72" s="254">
        <v>67</v>
      </c>
      <c r="AF72" s="20">
        <v>6</v>
      </c>
      <c r="AG72" s="254">
        <f t="shared" ref="AG72:AG78" si="32">SUM(AE72/AF72)</f>
        <v>11.166666666666666</v>
      </c>
      <c r="AH72" s="254">
        <v>10.8</v>
      </c>
      <c r="AI72" s="20">
        <v>10</v>
      </c>
      <c r="AJ72" s="254">
        <f t="shared" ref="AJ72:AJ78" si="33">SUM(AH72/AI72)</f>
        <v>1.08</v>
      </c>
      <c r="AK72" s="254">
        <f t="shared" si="29"/>
        <v>5.7155555555555564</v>
      </c>
      <c r="AL72" s="388"/>
      <c r="AM72" s="205"/>
      <c r="AN72" s="20" t="s">
        <v>1429</v>
      </c>
      <c r="AO72" s="254">
        <v>105.9</v>
      </c>
      <c r="AP72" s="254">
        <v>83.99</v>
      </c>
      <c r="AQ72" s="254">
        <v>83.99</v>
      </c>
      <c r="AR72" s="257">
        <f t="shared" si="25"/>
        <v>91.293333333333337</v>
      </c>
      <c r="AS72" s="388"/>
      <c r="CG72" s="194"/>
      <c r="CI72" s="194"/>
      <c r="CJ72" s="194"/>
      <c r="CL72" s="194"/>
      <c r="CM72" s="194"/>
      <c r="CO72" s="194"/>
      <c r="CP72" s="194"/>
      <c r="CQ72" s="194"/>
      <c r="CR72" s="194"/>
    </row>
    <row r="73" spans="1:96" s="14" customFormat="1">
      <c r="A73" s="388"/>
      <c r="B73" s="205"/>
      <c r="C73" s="20"/>
      <c r="D73" s="20" t="s">
        <v>1430</v>
      </c>
      <c r="E73" s="110">
        <f t="shared" si="20"/>
        <v>507.98500000000001</v>
      </c>
      <c r="F73" s="110">
        <f t="shared" si="5"/>
        <v>380.98874999999998</v>
      </c>
      <c r="G73" s="110">
        <f t="shared" si="21"/>
        <v>253.99250000000001</v>
      </c>
      <c r="H73" s="110">
        <f t="shared" si="22"/>
        <v>126.99625</v>
      </c>
      <c r="I73" s="110">
        <f t="shared" si="23"/>
        <v>50.79849999999999</v>
      </c>
      <c r="J73" s="388"/>
      <c r="K73" s="205"/>
      <c r="L73" s="20" t="s">
        <v>1415</v>
      </c>
      <c r="M73" s="110">
        <v>359.99</v>
      </c>
      <c r="N73" s="110">
        <v>259.99</v>
      </c>
      <c r="O73" s="110">
        <v>339.99</v>
      </c>
      <c r="P73" s="112">
        <f t="shared" si="30"/>
        <v>319.99</v>
      </c>
      <c r="Q73" s="388"/>
      <c r="R73" s="513" t="s">
        <v>412</v>
      </c>
      <c r="S73" s="258">
        <v>0.4</v>
      </c>
      <c r="T73" s="118">
        <v>70</v>
      </c>
      <c r="U73" s="118">
        <v>14</v>
      </c>
      <c r="V73" s="254">
        <v>79.900000000000006</v>
      </c>
      <c r="W73" s="254">
        <v>240.54</v>
      </c>
      <c r="X73" s="254">
        <v>386.79</v>
      </c>
      <c r="Y73" s="113">
        <f t="shared" si="24"/>
        <v>235.74333333333334</v>
      </c>
      <c r="Z73" s="388"/>
      <c r="AA73" s="205" t="s">
        <v>270</v>
      </c>
      <c r="AB73" s="254">
        <v>11</v>
      </c>
      <c r="AC73" s="20">
        <v>6</v>
      </c>
      <c r="AD73" s="254">
        <f t="shared" si="31"/>
        <v>1.8333333333333333</v>
      </c>
      <c r="AE73" s="254">
        <v>67</v>
      </c>
      <c r="AF73" s="20">
        <v>5</v>
      </c>
      <c r="AG73" s="254">
        <f t="shared" si="32"/>
        <v>13.4</v>
      </c>
      <c r="AH73" s="254">
        <v>10.35</v>
      </c>
      <c r="AI73" s="20">
        <v>10</v>
      </c>
      <c r="AJ73" s="254">
        <f t="shared" si="33"/>
        <v>1.0349999999999999</v>
      </c>
      <c r="AK73" s="254">
        <f t="shared" si="29"/>
        <v>5.4227777777777781</v>
      </c>
      <c r="AL73" s="388"/>
      <c r="AM73" s="205" t="s">
        <v>365</v>
      </c>
      <c r="AN73" s="20" t="s">
        <v>1431</v>
      </c>
      <c r="AO73" s="254">
        <v>39.9</v>
      </c>
      <c r="AP73" s="254">
        <v>35</v>
      </c>
      <c r="AQ73" s="254">
        <v>36</v>
      </c>
      <c r="AR73" s="257">
        <f t="shared" si="25"/>
        <v>36.966666666666669</v>
      </c>
      <c r="AS73" s="388"/>
      <c r="CG73" s="194"/>
      <c r="CI73" s="194"/>
      <c r="CJ73" s="194"/>
      <c r="CL73" s="194"/>
      <c r="CM73" s="194"/>
      <c r="CO73" s="194"/>
      <c r="CP73" s="194"/>
      <c r="CQ73" s="194"/>
      <c r="CR73" s="194"/>
    </row>
    <row r="74" spans="1:96" s="14" customFormat="1">
      <c r="A74" s="388"/>
      <c r="B74" s="205"/>
      <c r="C74" s="20"/>
      <c r="D74" s="20" t="s">
        <v>1432</v>
      </c>
      <c r="E74" s="110">
        <f t="shared" si="20"/>
        <v>516.29333333333341</v>
      </c>
      <c r="F74" s="110">
        <f t="shared" si="5"/>
        <v>387.22</v>
      </c>
      <c r="G74" s="110">
        <f t="shared" si="21"/>
        <v>258.1466666666667</v>
      </c>
      <c r="H74" s="110">
        <f t="shared" si="22"/>
        <v>129.07333333333335</v>
      </c>
      <c r="I74" s="110">
        <f t="shared" si="23"/>
        <v>51.629333333333328</v>
      </c>
      <c r="J74" s="388"/>
      <c r="K74" s="205"/>
      <c r="L74" s="20" t="s">
        <v>384</v>
      </c>
      <c r="M74" s="110">
        <v>203.39</v>
      </c>
      <c r="N74" s="110">
        <v>203.39</v>
      </c>
      <c r="O74" s="110">
        <v>226.9</v>
      </c>
      <c r="P74" s="112">
        <f t="shared" si="30"/>
        <v>211.22666666666666</v>
      </c>
      <c r="Q74" s="388"/>
      <c r="R74" s="449" t="s">
        <v>246</v>
      </c>
      <c r="S74" s="258">
        <v>0.5</v>
      </c>
      <c r="T74" s="118">
        <v>15</v>
      </c>
      <c r="U74" s="118">
        <v>3</v>
      </c>
      <c r="V74" s="254">
        <v>69.89</v>
      </c>
      <c r="W74" s="254">
        <v>209.66</v>
      </c>
      <c r="X74" s="254">
        <v>387.88</v>
      </c>
      <c r="Y74" s="113">
        <f t="shared" si="24"/>
        <v>222.47666666666669</v>
      </c>
      <c r="Z74" s="388"/>
      <c r="AA74" s="205" t="s">
        <v>274</v>
      </c>
      <c r="AB74" s="254">
        <v>9.8000000000000007</v>
      </c>
      <c r="AC74" s="20">
        <v>6</v>
      </c>
      <c r="AD74" s="254">
        <f t="shared" si="31"/>
        <v>1.6333333333333335</v>
      </c>
      <c r="AE74" s="254">
        <v>76</v>
      </c>
      <c r="AF74" s="20">
        <v>6</v>
      </c>
      <c r="AG74" s="254">
        <f t="shared" si="32"/>
        <v>12.666666666666666</v>
      </c>
      <c r="AH74" s="254">
        <v>12.6</v>
      </c>
      <c r="AI74" s="20">
        <v>10</v>
      </c>
      <c r="AJ74" s="254">
        <f t="shared" si="33"/>
        <v>1.26</v>
      </c>
      <c r="AK74" s="254">
        <f t="shared" si="29"/>
        <v>5.1866666666666665</v>
      </c>
      <c r="AL74" s="388"/>
      <c r="AM74" s="205"/>
      <c r="AN74" s="20" t="s">
        <v>1433</v>
      </c>
      <c r="AO74" s="254">
        <v>31.4</v>
      </c>
      <c r="AP74" s="254">
        <v>28</v>
      </c>
      <c r="AQ74" s="254">
        <v>35.35</v>
      </c>
      <c r="AR74" s="257">
        <f t="shared" si="25"/>
        <v>31.583333333333332</v>
      </c>
      <c r="AS74" s="388"/>
      <c r="CG74" s="194"/>
      <c r="CI74" s="194"/>
      <c r="CJ74" s="194"/>
      <c r="CL74" s="194"/>
      <c r="CM74" s="194"/>
      <c r="CO74" s="194"/>
      <c r="CP74" s="194"/>
      <c r="CQ74" s="194"/>
      <c r="CR74" s="194"/>
    </row>
    <row r="75" spans="1:96" s="14" customFormat="1">
      <c r="A75" s="388"/>
      <c r="B75" s="205"/>
      <c r="C75" s="20"/>
      <c r="D75" s="20" t="s">
        <v>1434</v>
      </c>
      <c r="E75" s="110">
        <f t="shared" si="20"/>
        <v>216.125</v>
      </c>
      <c r="F75" s="110">
        <f t="shared" si="5"/>
        <v>162.09375</v>
      </c>
      <c r="G75" s="110">
        <f t="shared" si="21"/>
        <v>108.0625</v>
      </c>
      <c r="H75" s="110">
        <f t="shared" si="22"/>
        <v>54.03125</v>
      </c>
      <c r="I75" s="110">
        <f t="shared" si="23"/>
        <v>21.612499999999994</v>
      </c>
      <c r="J75" s="388"/>
      <c r="K75" s="205"/>
      <c r="L75" s="20" t="s">
        <v>1419</v>
      </c>
      <c r="M75" s="110">
        <v>109.99</v>
      </c>
      <c r="N75" s="110">
        <v>109.99</v>
      </c>
      <c r="O75" s="110">
        <v>189.9</v>
      </c>
      <c r="P75" s="112">
        <f t="shared" si="30"/>
        <v>136.62666666666667</v>
      </c>
      <c r="Q75" s="388"/>
      <c r="R75" s="449" t="s">
        <v>250</v>
      </c>
      <c r="S75" s="258">
        <v>0.5</v>
      </c>
      <c r="T75" s="118">
        <v>17.5</v>
      </c>
      <c r="U75" s="118">
        <v>3.5</v>
      </c>
      <c r="V75" s="254">
        <v>77.58</v>
      </c>
      <c r="W75" s="254">
        <v>232.72</v>
      </c>
      <c r="X75" s="254">
        <v>387.88</v>
      </c>
      <c r="Y75" s="113">
        <f t="shared" si="24"/>
        <v>232.72666666666669</v>
      </c>
      <c r="Z75" s="388"/>
      <c r="AA75" s="205" t="s">
        <v>278</v>
      </c>
      <c r="AB75" s="254">
        <v>9.8000000000000007</v>
      </c>
      <c r="AC75" s="20">
        <v>6</v>
      </c>
      <c r="AD75" s="254">
        <f t="shared" si="31"/>
        <v>1.6333333333333335</v>
      </c>
      <c r="AE75" s="254">
        <v>96</v>
      </c>
      <c r="AF75" s="20">
        <v>5</v>
      </c>
      <c r="AG75" s="254">
        <f t="shared" si="32"/>
        <v>19.2</v>
      </c>
      <c r="AH75" s="254">
        <v>14.4</v>
      </c>
      <c r="AI75" s="20">
        <v>10</v>
      </c>
      <c r="AJ75" s="254">
        <f t="shared" si="33"/>
        <v>1.44</v>
      </c>
      <c r="AK75" s="254">
        <f t="shared" si="29"/>
        <v>7.4244444444444442</v>
      </c>
      <c r="AL75" s="388"/>
      <c r="AM75" s="205" t="s">
        <v>394</v>
      </c>
      <c r="AN75" s="20" t="s">
        <v>1435</v>
      </c>
      <c r="AO75" s="254">
        <v>85</v>
      </c>
      <c r="AP75" s="254">
        <v>109</v>
      </c>
      <c r="AQ75" s="254">
        <v>88.2</v>
      </c>
      <c r="AR75" s="257">
        <f t="shared" si="25"/>
        <v>94.066666666666663</v>
      </c>
      <c r="AS75" s="388"/>
      <c r="CG75" s="194"/>
      <c r="CI75" s="194"/>
      <c r="CJ75" s="194"/>
      <c r="CL75" s="194"/>
      <c r="CM75" s="194"/>
      <c r="CO75" s="194"/>
      <c r="CP75" s="194"/>
      <c r="CQ75" s="194"/>
      <c r="CR75" s="194"/>
    </row>
    <row r="76" spans="1:96" s="14" customFormat="1">
      <c r="A76" s="388"/>
      <c r="B76" s="205"/>
      <c r="C76" s="20"/>
      <c r="D76" s="20" t="s">
        <v>1436</v>
      </c>
      <c r="E76" s="110">
        <f t="shared" si="20"/>
        <v>54.46</v>
      </c>
      <c r="F76" s="110">
        <f t="shared" si="5"/>
        <v>40.844999999999999</v>
      </c>
      <c r="G76" s="110">
        <f t="shared" si="21"/>
        <v>27.23</v>
      </c>
      <c r="H76" s="110">
        <f t="shared" si="22"/>
        <v>13.615</v>
      </c>
      <c r="I76" s="110">
        <f t="shared" si="23"/>
        <v>5.4459999999999988</v>
      </c>
      <c r="J76" s="388"/>
      <c r="K76" s="205"/>
      <c r="L76" s="20" t="s">
        <v>1421</v>
      </c>
      <c r="M76" s="110">
        <v>109.99</v>
      </c>
      <c r="N76" s="110">
        <v>109.99</v>
      </c>
      <c r="O76" s="110">
        <v>94.91</v>
      </c>
      <c r="P76" s="112">
        <f t="shared" si="30"/>
        <v>104.96333333333332</v>
      </c>
      <c r="Q76" s="388"/>
      <c r="R76" s="449" t="s">
        <v>254</v>
      </c>
      <c r="S76" s="258">
        <v>0.5</v>
      </c>
      <c r="T76" s="118">
        <v>20</v>
      </c>
      <c r="U76" s="118">
        <v>4</v>
      </c>
      <c r="V76" s="254">
        <v>75.13</v>
      </c>
      <c r="W76" s="254">
        <v>252.13</v>
      </c>
      <c r="X76" s="254">
        <v>426.66</v>
      </c>
      <c r="Y76" s="113">
        <f t="shared" si="24"/>
        <v>251.3066666666667</v>
      </c>
      <c r="Z76" s="388"/>
      <c r="AA76" s="205" t="s">
        <v>282</v>
      </c>
      <c r="AB76" s="254">
        <v>76</v>
      </c>
      <c r="AC76" s="20">
        <v>4</v>
      </c>
      <c r="AD76" s="254">
        <f t="shared" si="31"/>
        <v>19</v>
      </c>
      <c r="AE76" s="254">
        <v>89</v>
      </c>
      <c r="AF76" s="20">
        <v>4</v>
      </c>
      <c r="AG76" s="254">
        <f t="shared" si="32"/>
        <v>22.25</v>
      </c>
      <c r="AH76" s="254">
        <v>251.22</v>
      </c>
      <c r="AI76" s="20">
        <v>100</v>
      </c>
      <c r="AJ76" s="254">
        <f t="shared" si="33"/>
        <v>2.5122</v>
      </c>
      <c r="AK76" s="254">
        <f t="shared" si="29"/>
        <v>14.587400000000001</v>
      </c>
      <c r="AL76" s="388"/>
      <c r="AM76" s="205" t="s">
        <v>398</v>
      </c>
      <c r="AN76" s="20" t="s">
        <v>1437</v>
      </c>
      <c r="AO76" s="254">
        <v>249</v>
      </c>
      <c r="AP76" s="254">
        <v>299</v>
      </c>
      <c r="AQ76" s="254">
        <v>295.58</v>
      </c>
      <c r="AR76" s="257">
        <f t="shared" si="25"/>
        <v>281.19333333333333</v>
      </c>
      <c r="AS76" s="388"/>
      <c r="CG76" s="194"/>
      <c r="CI76" s="194"/>
      <c r="CJ76" s="194"/>
      <c r="CL76" s="194"/>
      <c r="CM76" s="194"/>
      <c r="CO76" s="194"/>
      <c r="CP76" s="194"/>
      <c r="CQ76" s="194"/>
      <c r="CR76" s="194"/>
    </row>
    <row r="77" spans="1:96" s="14" customFormat="1">
      <c r="A77" s="388"/>
      <c r="B77" s="205"/>
      <c r="C77" s="20"/>
      <c r="D77" s="20" t="s">
        <v>1438</v>
      </c>
      <c r="E77" s="110">
        <f t="shared" si="20"/>
        <v>39.626666666666665</v>
      </c>
      <c r="F77" s="110">
        <f t="shared" si="5"/>
        <v>29.72</v>
      </c>
      <c r="G77" s="110">
        <f t="shared" si="21"/>
        <v>19.813333333333333</v>
      </c>
      <c r="H77" s="110">
        <f t="shared" si="22"/>
        <v>9.9066666666666663</v>
      </c>
      <c r="I77" s="110">
        <f t="shared" si="23"/>
        <v>3.9626666666666654</v>
      </c>
      <c r="J77" s="388"/>
      <c r="K77" s="205"/>
      <c r="L77" s="20" t="s">
        <v>1423</v>
      </c>
      <c r="M77" s="110">
        <v>179.09</v>
      </c>
      <c r="N77" s="110">
        <v>137.9</v>
      </c>
      <c r="O77" s="110">
        <v>129.9</v>
      </c>
      <c r="P77" s="112">
        <f t="shared" si="30"/>
        <v>148.96333333333334</v>
      </c>
      <c r="Q77" s="388"/>
      <c r="R77" s="449" t="s">
        <v>419</v>
      </c>
      <c r="S77" s="258">
        <v>0.5</v>
      </c>
      <c r="T77" s="118">
        <v>25</v>
      </c>
      <c r="U77" s="118">
        <v>5</v>
      </c>
      <c r="V77" s="254">
        <v>83.39</v>
      </c>
      <c r="W77" s="254">
        <v>227.14</v>
      </c>
      <c r="X77" s="254">
        <v>426.66</v>
      </c>
      <c r="Y77" s="113">
        <f t="shared" si="24"/>
        <v>245.73000000000002</v>
      </c>
      <c r="Z77" s="388"/>
      <c r="AA77" s="180" t="s">
        <v>286</v>
      </c>
      <c r="AB77" s="254">
        <v>76</v>
      </c>
      <c r="AC77" s="20">
        <v>3</v>
      </c>
      <c r="AD77" s="254">
        <f t="shared" si="31"/>
        <v>25.333333333333332</v>
      </c>
      <c r="AE77" s="254">
        <v>89</v>
      </c>
      <c r="AF77" s="20">
        <v>3</v>
      </c>
      <c r="AG77" s="254">
        <f t="shared" si="32"/>
        <v>29.666666666666668</v>
      </c>
      <c r="AH77" s="254">
        <v>103.45</v>
      </c>
      <c r="AI77" s="20">
        <v>3</v>
      </c>
      <c r="AJ77" s="254">
        <f t="shared" si="33"/>
        <v>34.483333333333334</v>
      </c>
      <c r="AK77" s="254">
        <f t="shared" si="29"/>
        <v>29.827777777777779</v>
      </c>
      <c r="AL77" s="388"/>
      <c r="AM77" s="205"/>
      <c r="AN77" s="20" t="s">
        <v>1439</v>
      </c>
      <c r="AO77" s="254">
        <v>149</v>
      </c>
      <c r="AP77" s="254">
        <v>149</v>
      </c>
      <c r="AQ77" s="254">
        <v>149</v>
      </c>
      <c r="AR77" s="257">
        <f t="shared" si="25"/>
        <v>149</v>
      </c>
      <c r="AS77" s="388"/>
      <c r="CG77" s="194"/>
      <c r="CI77" s="194"/>
      <c r="CJ77" s="194"/>
      <c r="CL77" s="194"/>
      <c r="CM77" s="194"/>
      <c r="CO77" s="194"/>
      <c r="CP77" s="194"/>
      <c r="CQ77" s="194"/>
      <c r="CR77" s="194"/>
    </row>
    <row r="78" spans="1:96" s="14" customFormat="1">
      <c r="A78" s="388"/>
      <c r="B78" s="205"/>
      <c r="C78" s="20"/>
      <c r="D78" s="20" t="s">
        <v>1440</v>
      </c>
      <c r="E78" s="110">
        <f t="shared" si="20"/>
        <v>738.71999999999991</v>
      </c>
      <c r="F78" s="110">
        <f t="shared" si="5"/>
        <v>554.04</v>
      </c>
      <c r="G78" s="110">
        <f t="shared" si="21"/>
        <v>369.35999999999996</v>
      </c>
      <c r="H78" s="110">
        <f t="shared" si="22"/>
        <v>184.67999999999998</v>
      </c>
      <c r="I78" s="110">
        <f t="shared" si="23"/>
        <v>73.871999999999971</v>
      </c>
      <c r="J78" s="388"/>
      <c r="K78" s="205"/>
      <c r="L78" s="20" t="s">
        <v>1340</v>
      </c>
      <c r="M78" s="110">
        <v>39.75</v>
      </c>
      <c r="N78" s="110">
        <v>64.989999999999995</v>
      </c>
      <c r="O78" s="110">
        <v>149.99</v>
      </c>
      <c r="P78" s="112">
        <f t="shared" si="30"/>
        <v>84.910000000000011</v>
      </c>
      <c r="Q78" s="388"/>
      <c r="R78" s="449" t="s">
        <v>258</v>
      </c>
      <c r="S78" s="258">
        <v>0.5</v>
      </c>
      <c r="T78" s="118">
        <v>30</v>
      </c>
      <c r="U78" s="118">
        <v>6</v>
      </c>
      <c r="V78" s="254">
        <v>150.26</v>
      </c>
      <c r="W78" s="254">
        <v>384.38</v>
      </c>
      <c r="X78" s="254">
        <v>426.66</v>
      </c>
      <c r="Y78" s="113">
        <f t="shared" si="24"/>
        <v>320.43333333333334</v>
      </c>
      <c r="Z78" s="388"/>
      <c r="AA78" s="180" t="s">
        <v>289</v>
      </c>
      <c r="AB78" s="254">
        <v>76</v>
      </c>
      <c r="AC78" s="20">
        <v>3</v>
      </c>
      <c r="AD78" s="254">
        <f t="shared" si="31"/>
        <v>25.333333333333332</v>
      </c>
      <c r="AE78" s="254">
        <v>129</v>
      </c>
      <c r="AF78" s="20">
        <v>3</v>
      </c>
      <c r="AG78" s="254">
        <f t="shared" si="32"/>
        <v>43</v>
      </c>
      <c r="AH78" s="254">
        <v>142</v>
      </c>
      <c r="AI78" s="20">
        <v>3</v>
      </c>
      <c r="AJ78" s="254">
        <f t="shared" si="33"/>
        <v>47.333333333333336</v>
      </c>
      <c r="AK78" s="254">
        <f t="shared" si="29"/>
        <v>38.55555555555555</v>
      </c>
      <c r="AL78" s="388"/>
      <c r="AM78" s="205" t="s">
        <v>401</v>
      </c>
      <c r="AN78" s="20" t="s">
        <v>1441</v>
      </c>
      <c r="AO78" s="254">
        <v>89.9</v>
      </c>
      <c r="AP78" s="254">
        <v>79.900000000000006</v>
      </c>
      <c r="AQ78" s="254">
        <v>79.900000000000006</v>
      </c>
      <c r="AR78" s="257">
        <f t="shared" si="25"/>
        <v>83.233333333333334</v>
      </c>
      <c r="AS78" s="388"/>
      <c r="CG78" s="194"/>
      <c r="CI78" s="194"/>
      <c r="CJ78" s="194"/>
      <c r="CL78" s="194"/>
      <c r="CM78" s="194"/>
      <c r="CO78" s="194"/>
      <c r="CP78" s="194"/>
      <c r="CQ78" s="194"/>
      <c r="CR78" s="194"/>
    </row>
    <row r="79" spans="1:96" s="14" customFormat="1">
      <c r="A79" s="388"/>
      <c r="B79" s="205"/>
      <c r="C79" s="20"/>
      <c r="D79" s="20" t="s">
        <v>1442</v>
      </c>
      <c r="E79" s="110">
        <f t="shared" si="20"/>
        <v>80.293333333333337</v>
      </c>
      <c r="F79" s="110">
        <f t="shared" si="5"/>
        <v>60.22</v>
      </c>
      <c r="G79" s="110">
        <f t="shared" si="21"/>
        <v>40.146666666666668</v>
      </c>
      <c r="H79" s="110">
        <f t="shared" si="22"/>
        <v>20.073333333333334</v>
      </c>
      <c r="I79" s="110">
        <f t="shared" si="23"/>
        <v>8.0293333333333319</v>
      </c>
      <c r="J79" s="388"/>
      <c r="K79" s="205"/>
      <c r="L79" s="20" t="s">
        <v>1426</v>
      </c>
      <c r="M79" s="110">
        <v>429.99</v>
      </c>
      <c r="N79" s="110">
        <v>379.99</v>
      </c>
      <c r="O79" s="110">
        <v>379.99</v>
      </c>
      <c r="P79" s="112">
        <f>AVERAGE(M79:N79)</f>
        <v>404.99</v>
      </c>
      <c r="Q79" s="388"/>
      <c r="R79" s="508"/>
      <c r="S79" s="387"/>
      <c r="T79" s="387"/>
      <c r="U79" s="387"/>
      <c r="V79" s="387"/>
      <c r="W79" s="387"/>
      <c r="X79" s="387"/>
      <c r="Y79" s="387"/>
      <c r="Z79" s="388"/>
      <c r="AA79" s="180" t="s">
        <v>292</v>
      </c>
      <c r="AB79" s="254">
        <v>25.9</v>
      </c>
      <c r="AC79" s="20">
        <v>1</v>
      </c>
      <c r="AD79" s="254">
        <f>SUM(AB79/AC79)</f>
        <v>25.9</v>
      </c>
      <c r="AE79" s="254">
        <v>259.89999999999998</v>
      </c>
      <c r="AF79" s="20">
        <v>10</v>
      </c>
      <c r="AG79" s="254">
        <f>SUM(AE79/AF79)</f>
        <v>25.99</v>
      </c>
      <c r="AH79" s="254">
        <v>139.99</v>
      </c>
      <c r="AI79" s="20">
        <v>5</v>
      </c>
      <c r="AJ79" s="254">
        <f>SUM(AH79/AI79)</f>
        <v>27.998000000000001</v>
      </c>
      <c r="AK79" s="254">
        <f t="shared" si="29"/>
        <v>26.629333333333335</v>
      </c>
      <c r="AL79" s="388"/>
      <c r="AM79" s="205" t="s">
        <v>403</v>
      </c>
      <c r="AN79" s="20" t="s">
        <v>1443</v>
      </c>
      <c r="AO79" s="254">
        <v>86.07</v>
      </c>
      <c r="AP79" s="254">
        <v>99</v>
      </c>
      <c r="AQ79" s="254">
        <v>86.07</v>
      </c>
      <c r="AR79" s="257">
        <f t="shared" si="25"/>
        <v>90.38</v>
      </c>
      <c r="AS79" s="388"/>
      <c r="CG79" s="194"/>
      <c r="CI79" s="194"/>
      <c r="CJ79" s="194"/>
      <c r="CL79" s="194"/>
      <c r="CM79" s="194"/>
      <c r="CO79" s="194"/>
      <c r="CP79" s="194"/>
      <c r="CQ79" s="194"/>
      <c r="CR79" s="194"/>
    </row>
    <row r="80" spans="1:96" s="14" customFormat="1">
      <c r="A80" s="388"/>
      <c r="B80" s="205"/>
      <c r="C80" s="20"/>
      <c r="D80" s="20" t="s">
        <v>1444</v>
      </c>
      <c r="E80" s="110">
        <f t="shared" si="20"/>
        <v>53.980000000000004</v>
      </c>
      <c r="F80" s="110">
        <f t="shared" si="5"/>
        <v>40.484999999999999</v>
      </c>
      <c r="G80" s="110">
        <f t="shared" si="21"/>
        <v>26.990000000000002</v>
      </c>
      <c r="H80" s="110">
        <f t="shared" si="22"/>
        <v>13.495000000000001</v>
      </c>
      <c r="I80" s="110">
        <f t="shared" si="23"/>
        <v>5.3979999999999988</v>
      </c>
      <c r="J80" s="388"/>
      <c r="K80" s="205"/>
      <c r="L80" s="20" t="s">
        <v>1428</v>
      </c>
      <c r="M80" s="110">
        <v>529</v>
      </c>
      <c r="N80" s="110">
        <v>768.4</v>
      </c>
      <c r="O80" s="110">
        <v>495.71</v>
      </c>
      <c r="P80" s="112">
        <f t="shared" si="30"/>
        <v>597.70333333333338</v>
      </c>
      <c r="Q80" s="388"/>
      <c r="R80" s="508"/>
      <c r="S80" s="387"/>
      <c r="T80" s="387"/>
      <c r="U80" s="387"/>
      <c r="V80" s="387"/>
      <c r="W80" s="387"/>
      <c r="X80" s="387"/>
      <c r="Y80" s="387"/>
      <c r="Z80" s="388"/>
      <c r="AA80" s="180" t="s">
        <v>295</v>
      </c>
      <c r="AB80" s="254">
        <v>299</v>
      </c>
      <c r="AC80" s="20">
        <v>10</v>
      </c>
      <c r="AD80" s="254">
        <f>SUM(AB80/AC80)</f>
        <v>29.9</v>
      </c>
      <c r="AE80" s="254">
        <v>159</v>
      </c>
      <c r="AF80" s="20">
        <v>5</v>
      </c>
      <c r="AG80" s="254">
        <f>SUM(AE80/AF80)</f>
        <v>31.8</v>
      </c>
      <c r="AH80" s="254">
        <v>29.9</v>
      </c>
      <c r="AI80" s="20">
        <v>1</v>
      </c>
      <c r="AJ80" s="254">
        <f>SUM(AH80/AI80)</f>
        <v>29.9</v>
      </c>
      <c r="AK80" s="254">
        <f t="shared" si="29"/>
        <v>30.533333333333331</v>
      </c>
      <c r="AL80" s="388"/>
      <c r="AM80" s="205" t="s">
        <v>407</v>
      </c>
      <c r="AN80" s="20" t="s">
        <v>1445</v>
      </c>
      <c r="AO80" s="254">
        <v>53</v>
      </c>
      <c r="AP80" s="254">
        <v>44</v>
      </c>
      <c r="AQ80" s="254">
        <v>50.9</v>
      </c>
      <c r="AR80" s="257">
        <f t="shared" si="25"/>
        <v>49.300000000000004</v>
      </c>
      <c r="AS80" s="388"/>
      <c r="CG80" s="194"/>
      <c r="CI80" s="194"/>
      <c r="CJ80" s="194"/>
      <c r="CL80" s="194"/>
      <c r="CM80" s="194"/>
      <c r="CO80" s="194"/>
      <c r="CP80" s="194"/>
      <c r="CQ80" s="194"/>
      <c r="CR80" s="194"/>
    </row>
    <row r="81" spans="1:96" s="14" customFormat="1">
      <c r="A81" s="388"/>
      <c r="B81" s="205"/>
      <c r="C81" s="20"/>
      <c r="D81" s="20" t="s">
        <v>1446</v>
      </c>
      <c r="E81" s="110">
        <f t="shared" si="20"/>
        <v>525.94000000000005</v>
      </c>
      <c r="F81" s="110">
        <f t="shared" si="5"/>
        <v>394.45500000000004</v>
      </c>
      <c r="G81" s="110">
        <f t="shared" si="21"/>
        <v>262.97000000000003</v>
      </c>
      <c r="H81" s="110">
        <f t="shared" si="22"/>
        <v>131.48500000000001</v>
      </c>
      <c r="I81" s="110">
        <f t="shared" si="23"/>
        <v>52.593999999999994</v>
      </c>
      <c r="J81" s="388"/>
      <c r="K81" s="205"/>
      <c r="L81" s="20" t="s">
        <v>1430</v>
      </c>
      <c r="M81" s="110">
        <v>589.79999999999995</v>
      </c>
      <c r="N81" s="110">
        <v>426.17</v>
      </c>
      <c r="O81" s="110">
        <v>408.41</v>
      </c>
      <c r="P81" s="112">
        <f>AVERAGE(M81:N81)</f>
        <v>507.98500000000001</v>
      </c>
      <c r="Q81" s="388"/>
      <c r="R81" s="508"/>
      <c r="S81" s="387"/>
      <c r="T81" s="387"/>
      <c r="U81" s="387"/>
      <c r="V81" s="387"/>
      <c r="W81" s="387"/>
      <c r="X81" s="387"/>
      <c r="Y81" s="387"/>
      <c r="Z81" s="388"/>
      <c r="AA81" s="398"/>
      <c r="AB81" s="388"/>
      <c r="AC81" s="388"/>
      <c r="AD81" s="388"/>
      <c r="AE81" s="388"/>
      <c r="AF81" s="388"/>
      <c r="AG81" s="388"/>
      <c r="AH81" s="388"/>
      <c r="AI81" s="388"/>
      <c r="AJ81" s="388"/>
      <c r="AK81" s="388"/>
      <c r="AL81" s="388"/>
      <c r="AM81" s="205"/>
      <c r="AN81" s="20" t="s">
        <v>1447</v>
      </c>
      <c r="AO81" s="254">
        <v>88</v>
      </c>
      <c r="AP81" s="254">
        <v>103.6</v>
      </c>
      <c r="AQ81" s="254">
        <v>96.8</v>
      </c>
      <c r="AR81" s="257">
        <f t="shared" si="25"/>
        <v>96.133333333333326</v>
      </c>
      <c r="AS81" s="388"/>
      <c r="CG81" s="194"/>
      <c r="CI81" s="194"/>
      <c r="CJ81" s="194"/>
      <c r="CL81" s="194"/>
      <c r="CM81" s="194"/>
      <c r="CO81" s="194"/>
      <c r="CP81" s="194"/>
      <c r="CQ81" s="194"/>
      <c r="CR81" s="194"/>
    </row>
    <row r="82" spans="1:96" s="14" customFormat="1" ht="15.75">
      <c r="A82" s="388"/>
      <c r="B82" s="205"/>
      <c r="C82" s="20"/>
      <c r="D82" s="20" t="s">
        <v>1448</v>
      </c>
      <c r="E82" s="110">
        <f t="shared" si="20"/>
        <v>61.45000000000001</v>
      </c>
      <c r="F82" s="110">
        <f t="shared" si="5"/>
        <v>46.087500000000006</v>
      </c>
      <c r="G82" s="110">
        <f t="shared" si="21"/>
        <v>30.725000000000005</v>
      </c>
      <c r="H82" s="110">
        <f t="shared" si="22"/>
        <v>15.362500000000002</v>
      </c>
      <c r="I82" s="110">
        <f t="shared" si="23"/>
        <v>6.1449999999999996</v>
      </c>
      <c r="J82" s="388"/>
      <c r="K82" s="205"/>
      <c r="L82" s="20" t="s">
        <v>1432</v>
      </c>
      <c r="M82" s="110">
        <v>342</v>
      </c>
      <c r="N82" s="110">
        <v>676.9</v>
      </c>
      <c r="O82" s="110">
        <v>529.98</v>
      </c>
      <c r="P82" s="112">
        <f t="shared" si="30"/>
        <v>516.29333333333341</v>
      </c>
      <c r="Q82" s="388"/>
      <c r="R82" s="1117" t="s">
        <v>1449</v>
      </c>
      <c r="S82" s="1118"/>
      <c r="T82" s="1118"/>
      <c r="U82" s="1118"/>
      <c r="V82" s="1118"/>
      <c r="W82" s="1118"/>
      <c r="X82" s="1119"/>
      <c r="Y82" s="399"/>
      <c r="Z82" s="388"/>
      <c r="AA82" s="977" t="s">
        <v>1450</v>
      </c>
      <c r="AB82" s="978"/>
      <c r="AC82" s="978"/>
      <c r="AD82" s="978"/>
      <c r="AE82" s="978"/>
      <c r="AF82" s="978"/>
      <c r="AG82" s="978"/>
      <c r="AH82" s="978"/>
      <c r="AI82" s="978"/>
      <c r="AJ82" s="978"/>
      <c r="AK82" s="979"/>
      <c r="AL82" s="388"/>
      <c r="AM82" s="205"/>
      <c r="AN82" s="20" t="s">
        <v>1451</v>
      </c>
      <c r="AO82" s="254">
        <v>138</v>
      </c>
      <c r="AP82" s="254">
        <v>169.9</v>
      </c>
      <c r="AQ82" s="254">
        <v>159</v>
      </c>
      <c r="AR82" s="257">
        <f t="shared" si="25"/>
        <v>155.63333333333333</v>
      </c>
      <c r="AS82" s="388"/>
      <c r="CG82" s="194"/>
      <c r="CI82" s="194"/>
      <c r="CJ82" s="194"/>
      <c r="CL82" s="194"/>
      <c r="CM82" s="194"/>
      <c r="CO82" s="194"/>
      <c r="CP82" s="194"/>
      <c r="CQ82" s="194"/>
      <c r="CR82" s="194"/>
    </row>
    <row r="83" spans="1:96" s="14" customFormat="1" ht="30">
      <c r="A83" s="388"/>
      <c r="B83" s="205"/>
      <c r="C83" s="20"/>
      <c r="D83" s="20" t="s">
        <v>1452</v>
      </c>
      <c r="E83" s="110">
        <f t="shared" si="20"/>
        <v>421.62999999999994</v>
      </c>
      <c r="F83" s="110">
        <f t="shared" si="5"/>
        <v>316.22249999999997</v>
      </c>
      <c r="G83" s="110">
        <f t="shared" si="21"/>
        <v>210.81499999999997</v>
      </c>
      <c r="H83" s="110">
        <f t="shared" si="22"/>
        <v>105.40749999999998</v>
      </c>
      <c r="I83" s="110">
        <f t="shared" si="23"/>
        <v>42.162999999999982</v>
      </c>
      <c r="J83" s="388"/>
      <c r="K83" s="205"/>
      <c r="L83" s="20" t="s">
        <v>1434</v>
      </c>
      <c r="M83" s="110">
        <v>217.25</v>
      </c>
      <c r="N83" s="110">
        <v>215</v>
      </c>
      <c r="O83" s="110">
        <v>249.9</v>
      </c>
      <c r="P83" s="112">
        <f>AVERAGE(M83:N83)</f>
        <v>216.125</v>
      </c>
      <c r="Q83" s="388"/>
      <c r="R83" s="510" t="s">
        <v>1453</v>
      </c>
      <c r="S83" s="189" t="s">
        <v>1327</v>
      </c>
      <c r="T83" s="189" t="s">
        <v>1454</v>
      </c>
      <c r="U83" s="189" t="s">
        <v>683</v>
      </c>
      <c r="V83" s="189" t="s">
        <v>676</v>
      </c>
      <c r="W83" s="189" t="s">
        <v>677</v>
      </c>
      <c r="X83" s="724" t="s">
        <v>1234</v>
      </c>
      <c r="Y83" s="399"/>
      <c r="Z83" s="388"/>
      <c r="AA83" s="510" t="s">
        <v>1455</v>
      </c>
      <c r="AB83" s="519" t="s">
        <v>673</v>
      </c>
      <c r="AC83" s="519" t="s">
        <v>674</v>
      </c>
      <c r="AD83" s="519" t="s">
        <v>675</v>
      </c>
      <c r="AE83" s="189" t="s">
        <v>676</v>
      </c>
      <c r="AF83" s="519" t="s">
        <v>674</v>
      </c>
      <c r="AG83" s="519" t="s">
        <v>675</v>
      </c>
      <c r="AH83" s="189" t="s">
        <v>677</v>
      </c>
      <c r="AI83" s="519" t="s">
        <v>674</v>
      </c>
      <c r="AJ83" s="519" t="s">
        <v>675</v>
      </c>
      <c r="AK83" s="724" t="s">
        <v>678</v>
      </c>
      <c r="AL83" s="388"/>
      <c r="AM83" s="205"/>
      <c r="AN83" s="20" t="s">
        <v>1456</v>
      </c>
      <c r="AO83" s="254">
        <v>45.8</v>
      </c>
      <c r="AP83" s="254">
        <v>46.97</v>
      </c>
      <c r="AQ83" s="254">
        <v>44.2</v>
      </c>
      <c r="AR83" s="257">
        <f t="shared" si="25"/>
        <v>45.656666666666666</v>
      </c>
      <c r="AS83" s="388"/>
      <c r="CG83" s="194"/>
      <c r="CI83" s="194"/>
      <c r="CJ83" s="194"/>
      <c r="CL83" s="194"/>
      <c r="CM83" s="194"/>
      <c r="CO83" s="194"/>
      <c r="CP83" s="194"/>
      <c r="CQ83" s="194"/>
      <c r="CR83" s="194"/>
    </row>
    <row r="84" spans="1:96" s="14" customFormat="1">
      <c r="A84" s="388"/>
      <c r="B84" s="205"/>
      <c r="C84" s="20"/>
      <c r="D84" s="20" t="s">
        <v>1457</v>
      </c>
      <c r="E84" s="110">
        <f t="shared" si="20"/>
        <v>525.495</v>
      </c>
      <c r="F84" s="110">
        <f t="shared" si="5"/>
        <v>394.12125000000003</v>
      </c>
      <c r="G84" s="110">
        <f t="shared" si="21"/>
        <v>262.7475</v>
      </c>
      <c r="H84" s="110">
        <f t="shared" si="22"/>
        <v>131.37375</v>
      </c>
      <c r="I84" s="110">
        <f t="shared" si="23"/>
        <v>52.549499999999988</v>
      </c>
      <c r="J84" s="388"/>
      <c r="K84" s="205"/>
      <c r="L84" s="20" t="s">
        <v>1436</v>
      </c>
      <c r="M84" s="110">
        <v>59.99</v>
      </c>
      <c r="N84" s="110">
        <v>48.93</v>
      </c>
      <c r="O84" s="110">
        <v>62.09</v>
      </c>
      <c r="P84" s="112">
        <f>AVERAGE(M84:N84)</f>
        <v>54.46</v>
      </c>
      <c r="Q84" s="388"/>
      <c r="R84" s="503"/>
      <c r="S84" s="256"/>
      <c r="T84" s="256"/>
      <c r="U84" s="256"/>
      <c r="V84" s="256"/>
      <c r="W84" s="256"/>
      <c r="X84" s="726"/>
      <c r="Y84" s="399"/>
      <c r="Z84" s="388"/>
      <c r="AA84" s="715"/>
      <c r="AB84" s="414"/>
      <c r="AC84" s="414"/>
      <c r="AD84" s="414"/>
      <c r="AE84" s="414"/>
      <c r="AF84" s="414"/>
      <c r="AG84" s="414"/>
      <c r="AH84" s="414"/>
      <c r="AI84" s="414"/>
      <c r="AJ84" s="414"/>
      <c r="AK84" s="727"/>
      <c r="AL84" s="388"/>
      <c r="AM84" s="205"/>
      <c r="AN84" s="20" t="s">
        <v>407</v>
      </c>
      <c r="AO84" s="254">
        <v>35.6</v>
      </c>
      <c r="AP84" s="254">
        <v>46.97</v>
      </c>
      <c r="AQ84" s="254">
        <v>35.6</v>
      </c>
      <c r="AR84" s="257">
        <f t="shared" si="25"/>
        <v>39.389999999999993</v>
      </c>
      <c r="AS84" s="388"/>
      <c r="CG84" s="194"/>
      <c r="CI84" s="194"/>
      <c r="CJ84" s="194"/>
      <c r="CL84" s="194"/>
      <c r="CM84" s="194"/>
      <c r="CO84" s="194"/>
      <c r="CP84" s="194"/>
      <c r="CQ84" s="194"/>
      <c r="CR84" s="194"/>
    </row>
    <row r="85" spans="1:96" s="14" customFormat="1">
      <c r="A85" s="388"/>
      <c r="B85" s="108"/>
      <c r="C85" s="20"/>
      <c r="D85" s="20" t="s">
        <v>1458</v>
      </c>
      <c r="E85" s="110">
        <f t="shared" si="20"/>
        <v>57.823333333333331</v>
      </c>
      <c r="F85" s="110">
        <f t="shared" si="5"/>
        <v>43.3675</v>
      </c>
      <c r="G85" s="110">
        <f t="shared" ref="G85:G148" si="34">SUM(E85*(1-0.5))</f>
        <v>28.911666666666665</v>
      </c>
      <c r="H85" s="110">
        <f t="shared" ref="H85:H148" si="35">SUM(E85*(1-0.75))</f>
        <v>14.455833333333333</v>
      </c>
      <c r="I85" s="110">
        <f t="shared" ref="I85:I148" si="36">SUM(E85*(1-0.9))</f>
        <v>5.782333333333332</v>
      </c>
      <c r="J85" s="388"/>
      <c r="K85" s="205"/>
      <c r="L85" s="20" t="s">
        <v>1438</v>
      </c>
      <c r="M85" s="110">
        <v>29.99</v>
      </c>
      <c r="N85" s="110">
        <v>34.99</v>
      </c>
      <c r="O85" s="110">
        <v>53.9</v>
      </c>
      <c r="P85" s="112">
        <f t="shared" si="30"/>
        <v>39.626666666666665</v>
      </c>
      <c r="Q85" s="388"/>
      <c r="R85" s="180" t="s">
        <v>426</v>
      </c>
      <c r="S85" s="216">
        <v>12</v>
      </c>
      <c r="T85" s="216">
        <v>5</v>
      </c>
      <c r="U85" s="254">
        <v>159.13999999999999</v>
      </c>
      <c r="V85" s="254">
        <v>78.8</v>
      </c>
      <c r="W85" s="254">
        <v>198</v>
      </c>
      <c r="X85" s="183">
        <f t="shared" ref="X85:X92" si="37">AVERAGE(U85:W85)</f>
        <v>145.31333333333333</v>
      </c>
      <c r="Y85" s="399"/>
      <c r="Z85" s="388"/>
      <c r="AA85" s="205" t="s">
        <v>232</v>
      </c>
      <c r="AB85" s="254">
        <v>10.5</v>
      </c>
      <c r="AC85" s="20">
        <v>2</v>
      </c>
      <c r="AD85" s="254">
        <f>SUM(AB85/AC85)</f>
        <v>5.25</v>
      </c>
      <c r="AE85" s="254">
        <v>31.51</v>
      </c>
      <c r="AF85" s="20">
        <v>6</v>
      </c>
      <c r="AG85" s="254">
        <f>SUM(AE85/AF85)</f>
        <v>5.2516666666666669</v>
      </c>
      <c r="AH85" s="254">
        <v>52.51</v>
      </c>
      <c r="AI85" s="20">
        <v>10</v>
      </c>
      <c r="AJ85" s="254">
        <f>SUM(AH85/AI85)</f>
        <v>5.2509999999999994</v>
      </c>
      <c r="AK85" s="254">
        <f>AVERAGE(AD85,AG85,AJ85)</f>
        <v>5.2508888888888885</v>
      </c>
      <c r="AL85" s="388"/>
      <c r="AM85" s="205" t="s">
        <v>410</v>
      </c>
      <c r="AN85" s="20" t="s">
        <v>1459</v>
      </c>
      <c r="AO85" s="254">
        <v>72</v>
      </c>
      <c r="AP85" s="254">
        <v>89.9</v>
      </c>
      <c r="AQ85" s="254">
        <v>89.9</v>
      </c>
      <c r="AR85" s="257">
        <f t="shared" si="25"/>
        <v>83.933333333333337</v>
      </c>
      <c r="AS85" s="388"/>
      <c r="CG85" s="194"/>
      <c r="CI85" s="194"/>
      <c r="CJ85" s="194"/>
      <c r="CL85" s="194"/>
      <c r="CM85" s="194"/>
      <c r="CO85" s="194"/>
      <c r="CP85" s="194"/>
      <c r="CQ85" s="194"/>
      <c r="CR85" s="194"/>
    </row>
    <row r="86" spans="1:96" s="14" customFormat="1">
      <c r="A86" s="388"/>
      <c r="B86" s="108"/>
      <c r="C86" s="20"/>
      <c r="D86" s="20" t="s">
        <v>1460</v>
      </c>
      <c r="E86" s="110">
        <f t="shared" si="20"/>
        <v>79.489999999999995</v>
      </c>
      <c r="F86" s="110">
        <f t="shared" ref="F86:F149" si="38">SUM(E86*(1-0.25))</f>
        <v>59.617499999999993</v>
      </c>
      <c r="G86" s="110">
        <f t="shared" si="34"/>
        <v>39.744999999999997</v>
      </c>
      <c r="H86" s="110">
        <f t="shared" si="35"/>
        <v>19.872499999999999</v>
      </c>
      <c r="I86" s="110">
        <f t="shared" si="36"/>
        <v>7.9489999999999981</v>
      </c>
      <c r="J86" s="388"/>
      <c r="K86" s="205"/>
      <c r="L86" s="20" t="s">
        <v>1440</v>
      </c>
      <c r="M86" s="110">
        <v>849.9</v>
      </c>
      <c r="N86" s="110">
        <v>629.99</v>
      </c>
      <c r="O86" s="110">
        <v>736.27</v>
      </c>
      <c r="P86" s="112">
        <f t="shared" si="30"/>
        <v>738.71999999999991</v>
      </c>
      <c r="Q86" s="388"/>
      <c r="R86" s="180" t="s">
        <v>429</v>
      </c>
      <c r="S86" s="216">
        <v>12</v>
      </c>
      <c r="T86" s="216">
        <v>10</v>
      </c>
      <c r="U86" s="254">
        <v>189.99</v>
      </c>
      <c r="V86" s="254">
        <v>230</v>
      </c>
      <c r="W86" s="254">
        <v>138</v>
      </c>
      <c r="X86" s="257">
        <f t="shared" si="37"/>
        <v>185.99666666666667</v>
      </c>
      <c r="Y86" s="399"/>
      <c r="Z86" s="388"/>
      <c r="AA86" s="180" t="s">
        <v>302</v>
      </c>
      <c r="AB86" s="254">
        <v>18</v>
      </c>
      <c r="AC86" s="14">
        <v>2</v>
      </c>
      <c r="AD86" s="254">
        <f>SUM(AB86/AC86)</f>
        <v>9</v>
      </c>
      <c r="AE86" s="254">
        <v>6</v>
      </c>
      <c r="AF86" s="14">
        <v>1</v>
      </c>
      <c r="AG86" s="254">
        <f>SUM(AE86/AF86)</f>
        <v>6</v>
      </c>
      <c r="AH86" s="254">
        <v>9.9</v>
      </c>
      <c r="AI86" s="14">
        <v>2</v>
      </c>
      <c r="AJ86" s="254">
        <f>SUM(AH86/AI86)</f>
        <v>4.95</v>
      </c>
      <c r="AK86" s="254">
        <f t="shared" ref="AK86:AK98" si="39">AVERAGE(AD86,AG86,AJ86)</f>
        <v>6.6499999999999995</v>
      </c>
      <c r="AL86" s="388"/>
      <c r="AM86" s="398"/>
      <c r="AN86" s="388"/>
      <c r="AO86" s="388"/>
      <c r="AP86" s="388"/>
      <c r="AQ86" s="388"/>
      <c r="AR86" s="388"/>
      <c r="AS86" s="388"/>
      <c r="CG86" s="194"/>
      <c r="CI86" s="194"/>
      <c r="CJ86" s="194"/>
      <c r="CL86" s="194"/>
      <c r="CM86" s="194"/>
      <c r="CO86" s="194"/>
      <c r="CP86" s="194"/>
      <c r="CQ86" s="194"/>
      <c r="CR86" s="194"/>
    </row>
    <row r="87" spans="1:96" s="14" customFormat="1" ht="15.75">
      <c r="A87" s="388"/>
      <c r="B87" s="108"/>
      <c r="C87" s="20"/>
      <c r="D87" s="20" t="s">
        <v>1461</v>
      </c>
      <c r="E87" s="110">
        <f t="shared" si="20"/>
        <v>514.9</v>
      </c>
      <c r="F87" s="110">
        <f t="shared" si="38"/>
        <v>386.17499999999995</v>
      </c>
      <c r="G87" s="110">
        <f t="shared" si="34"/>
        <v>257.45</v>
      </c>
      <c r="H87" s="110">
        <f t="shared" si="35"/>
        <v>128.72499999999999</v>
      </c>
      <c r="I87" s="110">
        <f t="shared" si="36"/>
        <v>51.489999999999988</v>
      </c>
      <c r="J87" s="388"/>
      <c r="K87" s="205"/>
      <c r="L87" s="20" t="s">
        <v>1442</v>
      </c>
      <c r="M87" s="110">
        <v>79.989999999999995</v>
      </c>
      <c r="N87" s="110">
        <v>71.989999999999995</v>
      </c>
      <c r="O87" s="110">
        <v>88.9</v>
      </c>
      <c r="P87" s="112">
        <f>AVERAGE(M87:O87)</f>
        <v>80.293333333333337</v>
      </c>
      <c r="Q87" s="388"/>
      <c r="R87" s="180" t="s">
        <v>432</v>
      </c>
      <c r="S87" s="216">
        <v>12</v>
      </c>
      <c r="T87" s="216">
        <v>15</v>
      </c>
      <c r="U87" s="254">
        <v>395.17</v>
      </c>
      <c r="V87" s="254">
        <v>286</v>
      </c>
      <c r="W87" s="254">
        <v>284</v>
      </c>
      <c r="X87" s="183">
        <f t="shared" si="37"/>
        <v>321.72333333333336</v>
      </c>
      <c r="Y87" s="399"/>
      <c r="Z87" s="388"/>
      <c r="AA87" s="180" t="s">
        <v>235</v>
      </c>
      <c r="AB87" s="254">
        <v>11.06</v>
      </c>
      <c r="AC87" s="20">
        <v>1</v>
      </c>
      <c r="AD87" s="254">
        <f t="shared" ref="AD87:AD96" si="40">SUM(AB87/AC87)</f>
        <v>11.06</v>
      </c>
      <c r="AE87" s="254">
        <v>11.06</v>
      </c>
      <c r="AF87" s="20">
        <v>1</v>
      </c>
      <c r="AG87" s="254">
        <f>SUM(AE87/AF87)</f>
        <v>11.06</v>
      </c>
      <c r="AH87" s="254">
        <v>18.3</v>
      </c>
      <c r="AI87" s="20">
        <v>4</v>
      </c>
      <c r="AJ87" s="254">
        <f t="shared" ref="AJ87:AJ93" si="41">SUM(AH87/AI87)</f>
        <v>4.5750000000000002</v>
      </c>
      <c r="AK87" s="254">
        <f t="shared" si="39"/>
        <v>8.8983333333333334</v>
      </c>
      <c r="AL87" s="388"/>
      <c r="AM87" s="1111" t="s">
        <v>1462</v>
      </c>
      <c r="AN87" s="1112"/>
      <c r="AO87" s="1112"/>
      <c r="AP87" s="1112"/>
      <c r="AQ87" s="1112"/>
      <c r="AR87" s="1113"/>
      <c r="AS87" s="388"/>
      <c r="CG87" s="194"/>
      <c r="CI87" s="194"/>
      <c r="CJ87" s="194"/>
      <c r="CL87" s="194"/>
      <c r="CM87" s="194"/>
      <c r="CO87" s="194"/>
      <c r="CP87" s="194"/>
      <c r="CQ87" s="194"/>
      <c r="CR87" s="194"/>
    </row>
    <row r="88" spans="1:96" ht="30">
      <c r="B88" s="108"/>
      <c r="C88" s="20"/>
      <c r="D88" s="20" t="s">
        <v>1463</v>
      </c>
      <c r="E88" s="110">
        <f t="shared" si="20"/>
        <v>182.86</v>
      </c>
      <c r="F88" s="110">
        <f t="shared" si="38"/>
        <v>137.14500000000001</v>
      </c>
      <c r="G88" s="110">
        <f t="shared" si="34"/>
        <v>91.43</v>
      </c>
      <c r="H88" s="110">
        <f t="shared" si="35"/>
        <v>45.715000000000003</v>
      </c>
      <c r="I88" s="110">
        <f t="shared" si="36"/>
        <v>18.285999999999998</v>
      </c>
      <c r="K88" s="205"/>
      <c r="L88" s="20" t="s">
        <v>1444</v>
      </c>
      <c r="M88" s="110">
        <v>53.9</v>
      </c>
      <c r="N88" s="110">
        <v>54.06</v>
      </c>
      <c r="O88" s="110">
        <v>39.9</v>
      </c>
      <c r="P88" s="112">
        <f>AVERAGE(M88:N88)</f>
        <v>53.980000000000004</v>
      </c>
      <c r="R88" s="180" t="s">
        <v>434</v>
      </c>
      <c r="S88" s="216">
        <v>12</v>
      </c>
      <c r="T88" s="216">
        <v>20</v>
      </c>
      <c r="U88" s="254">
        <v>522.16999999999996</v>
      </c>
      <c r="V88" s="254">
        <v>415</v>
      </c>
      <c r="W88" s="254">
        <v>428</v>
      </c>
      <c r="X88" s="183">
        <f t="shared" si="37"/>
        <v>455.05666666666667</v>
      </c>
      <c r="Y88" s="399"/>
      <c r="Z88" s="387"/>
      <c r="AA88" s="180" t="s">
        <v>306</v>
      </c>
      <c r="AB88" s="254">
        <v>18</v>
      </c>
      <c r="AC88" s="14">
        <v>2</v>
      </c>
      <c r="AD88" s="254">
        <f t="shared" si="40"/>
        <v>9</v>
      </c>
      <c r="AE88" s="254">
        <v>9.5</v>
      </c>
      <c r="AF88" s="14">
        <v>2</v>
      </c>
      <c r="AG88" s="254">
        <f>SUM(AE88/AF88)</f>
        <v>4.75</v>
      </c>
      <c r="AH88" s="254">
        <v>5.99</v>
      </c>
      <c r="AI88" s="14">
        <v>1</v>
      </c>
      <c r="AJ88" s="254">
        <f t="shared" si="41"/>
        <v>5.99</v>
      </c>
      <c r="AK88" s="254">
        <f t="shared" si="39"/>
        <v>6.580000000000001</v>
      </c>
      <c r="AM88" s="510" t="s">
        <v>1081</v>
      </c>
      <c r="AN88" s="519" t="s">
        <v>67</v>
      </c>
      <c r="AO88" s="519" t="s">
        <v>673</v>
      </c>
      <c r="AP88" s="189" t="s">
        <v>676</v>
      </c>
      <c r="AQ88" s="189" t="s">
        <v>677</v>
      </c>
      <c r="AR88" s="724" t="s">
        <v>1234</v>
      </c>
      <c r="CG88" s="194"/>
      <c r="CI88" s="194"/>
      <c r="CJ88" s="194"/>
      <c r="CL88" s="194"/>
      <c r="CM88" s="194"/>
      <c r="CO88" s="194"/>
      <c r="CP88" s="194"/>
      <c r="CQ88" s="194"/>
      <c r="CR88" s="194"/>
    </row>
    <row r="89" spans="1:96">
      <c r="B89" s="108"/>
      <c r="C89" s="20"/>
      <c r="D89" s="20" t="s">
        <v>1464</v>
      </c>
      <c r="E89" s="110">
        <f t="shared" si="20"/>
        <v>189.99</v>
      </c>
      <c r="F89" s="110">
        <f t="shared" si="38"/>
        <v>142.49250000000001</v>
      </c>
      <c r="G89" s="110">
        <f t="shared" si="34"/>
        <v>94.995000000000005</v>
      </c>
      <c r="H89" s="110">
        <f t="shared" si="35"/>
        <v>47.497500000000002</v>
      </c>
      <c r="I89" s="110">
        <f t="shared" si="36"/>
        <v>18.998999999999995</v>
      </c>
      <c r="K89" s="205"/>
      <c r="L89" s="20" t="s">
        <v>1446</v>
      </c>
      <c r="M89" s="110">
        <v>578.96</v>
      </c>
      <c r="N89" s="110">
        <v>578.96</v>
      </c>
      <c r="O89" s="110">
        <v>419.9</v>
      </c>
      <c r="P89" s="112">
        <f>AVERAGE(M89:O89)</f>
        <v>525.94000000000005</v>
      </c>
      <c r="R89" s="180" t="s">
        <v>436</v>
      </c>
      <c r="S89" s="216">
        <v>12</v>
      </c>
      <c r="T89" s="216">
        <v>25</v>
      </c>
      <c r="U89" s="254">
        <v>498</v>
      </c>
      <c r="V89" s="254">
        <v>298.8</v>
      </c>
      <c r="W89" s="254">
        <v>653.69000000000005</v>
      </c>
      <c r="X89" s="183">
        <f t="shared" si="37"/>
        <v>483.49666666666667</v>
      </c>
      <c r="Y89" s="399"/>
      <c r="Z89" s="387"/>
      <c r="AA89" s="205" t="s">
        <v>239</v>
      </c>
      <c r="AB89" s="254">
        <v>9</v>
      </c>
      <c r="AC89" s="20">
        <v>2</v>
      </c>
      <c r="AD89" s="254">
        <f t="shared" si="40"/>
        <v>4.5</v>
      </c>
      <c r="AE89" s="254">
        <v>31.51</v>
      </c>
      <c r="AF89" s="20">
        <v>3</v>
      </c>
      <c r="AG89" s="254">
        <f t="shared" ref="AG89:AG98" si="42">SUM(AE89/AF89)</f>
        <v>10.503333333333334</v>
      </c>
      <c r="AH89" s="254">
        <v>10.5</v>
      </c>
      <c r="AI89" s="20">
        <v>2</v>
      </c>
      <c r="AJ89" s="254">
        <f t="shared" si="41"/>
        <v>5.25</v>
      </c>
      <c r="AK89" s="254">
        <f t="shared" si="39"/>
        <v>6.7511111111111113</v>
      </c>
      <c r="AL89" s="391"/>
      <c r="AM89" s="503"/>
      <c r="AN89" s="256"/>
      <c r="AO89" s="256"/>
      <c r="AP89" s="256"/>
      <c r="AQ89" s="256"/>
      <c r="AR89" s="726"/>
      <c r="AW89" s="14"/>
      <c r="AX89" s="14"/>
      <c r="AZ89" s="14"/>
      <c r="BA89" s="14"/>
      <c r="BB89" s="14"/>
      <c r="BC89" s="14"/>
      <c r="BD89" s="14"/>
      <c r="BE89" s="14"/>
      <c r="CG89" s="194"/>
      <c r="CI89" s="194"/>
      <c r="CJ89" s="194"/>
      <c r="CL89" s="194"/>
      <c r="CM89" s="194"/>
      <c r="CO89" s="194"/>
      <c r="CP89" s="194"/>
      <c r="CQ89" s="194"/>
      <c r="CR89" s="194"/>
    </row>
    <row r="90" spans="1:96">
      <c r="B90" s="449"/>
      <c r="C90" s="20"/>
      <c r="D90" s="20" t="s">
        <v>1465</v>
      </c>
      <c r="E90" s="110">
        <f t="shared" si="20"/>
        <v>1050.2</v>
      </c>
      <c r="F90" s="110">
        <f t="shared" si="38"/>
        <v>787.65000000000009</v>
      </c>
      <c r="G90" s="110">
        <f t="shared" si="34"/>
        <v>525.1</v>
      </c>
      <c r="H90" s="110">
        <f t="shared" si="35"/>
        <v>262.55</v>
      </c>
      <c r="I90" s="110">
        <f t="shared" si="36"/>
        <v>105.01999999999998</v>
      </c>
      <c r="K90" s="205"/>
      <c r="L90" s="20" t="s">
        <v>1448</v>
      </c>
      <c r="M90" s="110">
        <v>54.77</v>
      </c>
      <c r="N90" s="110">
        <v>64.790000000000006</v>
      </c>
      <c r="O90" s="110">
        <v>64.790000000000006</v>
      </c>
      <c r="P90" s="112">
        <f>AVERAGE(M90:O90)</f>
        <v>61.45000000000001</v>
      </c>
      <c r="R90" s="180" t="s">
        <v>441</v>
      </c>
      <c r="S90" s="216">
        <v>12</v>
      </c>
      <c r="T90" s="216">
        <v>30</v>
      </c>
      <c r="U90" s="254">
        <v>772.17</v>
      </c>
      <c r="V90" s="254">
        <v>650</v>
      </c>
      <c r="W90" s="254">
        <v>515</v>
      </c>
      <c r="X90" s="183">
        <f t="shared" si="37"/>
        <v>645.72333333333336</v>
      </c>
      <c r="Y90" s="399"/>
      <c r="Z90" s="387"/>
      <c r="AA90" s="180" t="s">
        <v>311</v>
      </c>
      <c r="AB90" s="254">
        <v>6.9</v>
      </c>
      <c r="AC90" s="14">
        <v>1</v>
      </c>
      <c r="AD90" s="254">
        <f t="shared" si="40"/>
        <v>6.9</v>
      </c>
      <c r="AE90" s="254">
        <v>9.9</v>
      </c>
      <c r="AF90" s="14">
        <v>2</v>
      </c>
      <c r="AG90" s="254">
        <f t="shared" si="42"/>
        <v>4.95</v>
      </c>
      <c r="AH90" s="254">
        <v>4.8</v>
      </c>
      <c r="AI90" s="14">
        <v>1</v>
      </c>
      <c r="AJ90" s="254">
        <f t="shared" si="41"/>
        <v>4.8</v>
      </c>
      <c r="AK90" s="254">
        <f t="shared" si="39"/>
        <v>5.5500000000000007</v>
      </c>
      <c r="AL90" s="388"/>
      <c r="AM90" s="205" t="s">
        <v>384</v>
      </c>
      <c r="AN90" s="20" t="s">
        <v>1466</v>
      </c>
      <c r="AO90" s="254">
        <v>106</v>
      </c>
      <c r="AP90" s="254">
        <v>108.12</v>
      </c>
      <c r="AQ90" s="254">
        <v>108.12</v>
      </c>
      <c r="AR90" s="257">
        <f t="shared" ref="AR90:AR101" si="43">AVERAGE(AO90:AQ90)</f>
        <v>107.41333333333334</v>
      </c>
      <c r="AU90"/>
      <c r="AV90"/>
      <c r="AW90" s="14"/>
      <c r="AX90" s="14"/>
      <c r="AZ90" s="94"/>
      <c r="BA90" s="248"/>
      <c r="BB90" s="206"/>
      <c r="BC90" s="194"/>
      <c r="BD90" s="194"/>
      <c r="BE90" s="194"/>
      <c r="CG90" s="194"/>
      <c r="CI90" s="194"/>
      <c r="CJ90" s="194"/>
      <c r="CL90" s="194"/>
      <c r="CM90" s="194"/>
      <c r="CO90" s="194"/>
      <c r="CP90" s="194"/>
      <c r="CQ90" s="194"/>
      <c r="CR90" s="194"/>
    </row>
    <row r="91" spans="1:96">
      <c r="B91" s="108"/>
      <c r="C91" s="20"/>
      <c r="D91" s="20" t="s">
        <v>1467</v>
      </c>
      <c r="E91" s="110">
        <f t="shared" si="20"/>
        <v>70.656666666666666</v>
      </c>
      <c r="F91" s="110">
        <f t="shared" si="38"/>
        <v>52.9925</v>
      </c>
      <c r="G91" s="110">
        <f t="shared" si="34"/>
        <v>35.328333333333333</v>
      </c>
      <c r="H91" s="110">
        <f t="shared" si="35"/>
        <v>17.664166666666667</v>
      </c>
      <c r="I91" s="110">
        <f t="shared" si="36"/>
        <v>7.0656666666666652</v>
      </c>
      <c r="K91" s="205"/>
      <c r="L91" s="20" t="s">
        <v>1452</v>
      </c>
      <c r="M91" s="110">
        <v>454.9</v>
      </c>
      <c r="N91" s="110">
        <v>449.99</v>
      </c>
      <c r="O91" s="110">
        <v>360</v>
      </c>
      <c r="P91" s="112">
        <f>AVERAGE(M91:O91)</f>
        <v>421.62999999999994</v>
      </c>
      <c r="R91" s="180" t="s">
        <v>445</v>
      </c>
      <c r="S91" s="216">
        <v>12</v>
      </c>
      <c r="T91" s="216">
        <v>35</v>
      </c>
      <c r="U91" s="254">
        <v>439</v>
      </c>
      <c r="V91" s="254">
        <v>1786.1</v>
      </c>
      <c r="W91" s="254">
        <v>484.8</v>
      </c>
      <c r="X91" s="183">
        <f t="shared" si="37"/>
        <v>903.30000000000007</v>
      </c>
      <c r="Y91" s="399"/>
      <c r="Z91" s="387"/>
      <c r="AA91" s="205" t="s">
        <v>243</v>
      </c>
      <c r="AB91" s="254">
        <v>31.51</v>
      </c>
      <c r="AC91" s="20">
        <v>6</v>
      </c>
      <c r="AD91" s="254">
        <f t="shared" si="40"/>
        <v>5.2516666666666669</v>
      </c>
      <c r="AE91" s="254">
        <v>32.51</v>
      </c>
      <c r="AF91" s="20">
        <v>10</v>
      </c>
      <c r="AG91" s="254">
        <f t="shared" si="42"/>
        <v>3.2509999999999999</v>
      </c>
      <c r="AH91" s="254">
        <v>10.5</v>
      </c>
      <c r="AI91" s="20">
        <v>2</v>
      </c>
      <c r="AJ91" s="254">
        <f t="shared" si="41"/>
        <v>5.25</v>
      </c>
      <c r="AK91" s="254">
        <f t="shared" si="39"/>
        <v>4.5842222222222224</v>
      </c>
      <c r="AM91" s="205"/>
      <c r="AN91" s="20" t="s">
        <v>1468</v>
      </c>
      <c r="AO91" s="254">
        <v>129</v>
      </c>
      <c r="AP91" s="254">
        <v>120</v>
      </c>
      <c r="AQ91" s="254">
        <v>109</v>
      </c>
      <c r="AR91" s="257">
        <f t="shared" si="43"/>
        <v>119.33333333333333</v>
      </c>
      <c r="AU91"/>
      <c r="AV91"/>
      <c r="AW91" s="14"/>
      <c r="AX91" s="14"/>
      <c r="AZ91" s="14"/>
      <c r="BA91" s="14"/>
      <c r="BB91" s="14"/>
      <c r="BC91" s="14"/>
      <c r="BD91" s="14"/>
      <c r="BE91" s="14"/>
      <c r="CG91" s="194"/>
      <c r="CI91" s="194"/>
      <c r="CJ91" s="194"/>
      <c r="CL91" s="194"/>
      <c r="CM91" s="194"/>
      <c r="CO91" s="194"/>
      <c r="CP91" s="194"/>
      <c r="CQ91" s="194"/>
      <c r="CR91" s="194"/>
    </row>
    <row r="92" spans="1:96">
      <c r="B92" s="205"/>
      <c r="C92" s="20"/>
      <c r="D92" s="20" t="s">
        <v>1469</v>
      </c>
      <c r="E92" s="110">
        <f t="shared" ref="E92:E123" si="44">P100</f>
        <v>57.400000000000006</v>
      </c>
      <c r="F92" s="110">
        <f t="shared" si="38"/>
        <v>43.050000000000004</v>
      </c>
      <c r="G92" s="110">
        <f t="shared" si="34"/>
        <v>28.700000000000003</v>
      </c>
      <c r="H92" s="110">
        <f t="shared" si="35"/>
        <v>14.350000000000001</v>
      </c>
      <c r="I92" s="110">
        <f t="shared" si="36"/>
        <v>5.7399999999999993</v>
      </c>
      <c r="K92" s="205"/>
      <c r="L92" s="20" t="s">
        <v>1457</v>
      </c>
      <c r="M92" s="110">
        <v>530.99</v>
      </c>
      <c r="N92" s="110">
        <v>520</v>
      </c>
      <c r="O92" s="110">
        <v>588.51</v>
      </c>
      <c r="P92" s="112">
        <f>AVERAGE(M92:N92)</f>
        <v>525.495</v>
      </c>
      <c r="R92" s="180" t="s">
        <v>447</v>
      </c>
      <c r="S92" s="216">
        <v>12</v>
      </c>
      <c r="T92" s="216">
        <v>40</v>
      </c>
      <c r="U92" s="254">
        <v>810</v>
      </c>
      <c r="V92" s="254">
        <v>1376.94</v>
      </c>
      <c r="W92" s="254">
        <v>488.8</v>
      </c>
      <c r="X92" s="183">
        <f t="shared" si="37"/>
        <v>891.91333333333341</v>
      </c>
      <c r="Y92" s="399"/>
      <c r="Z92" s="387"/>
      <c r="AA92" s="180" t="s">
        <v>316</v>
      </c>
      <c r="AB92" s="254">
        <v>6.9</v>
      </c>
      <c r="AC92" s="14">
        <v>1</v>
      </c>
      <c r="AD92" s="254">
        <f t="shared" si="40"/>
        <v>6.9</v>
      </c>
      <c r="AE92" s="254">
        <v>9.9</v>
      </c>
      <c r="AF92" s="14">
        <v>2</v>
      </c>
      <c r="AG92" s="254">
        <f t="shared" si="42"/>
        <v>4.95</v>
      </c>
      <c r="AH92" s="254">
        <v>5.99</v>
      </c>
      <c r="AI92" s="14">
        <v>1</v>
      </c>
      <c r="AJ92" s="254">
        <f t="shared" si="41"/>
        <v>5.99</v>
      </c>
      <c r="AK92" s="254">
        <f t="shared" si="39"/>
        <v>5.9466666666666681</v>
      </c>
      <c r="AM92" s="205" t="s">
        <v>362</v>
      </c>
      <c r="AN92" s="20" t="s">
        <v>1470</v>
      </c>
      <c r="AO92" s="254">
        <v>229</v>
      </c>
      <c r="AP92" s="254">
        <v>399</v>
      </c>
      <c r="AQ92" s="254">
        <v>549</v>
      </c>
      <c r="AR92" s="257">
        <f t="shared" si="43"/>
        <v>392.33333333333331</v>
      </c>
      <c r="AX92" s="14"/>
      <c r="CG92" s="194"/>
      <c r="CI92" s="194"/>
      <c r="CJ92" s="194"/>
      <c r="CL92" s="194"/>
      <c r="CM92" s="194"/>
      <c r="CO92" s="194"/>
      <c r="CP92" s="194"/>
      <c r="CQ92" s="194"/>
      <c r="CR92" s="194"/>
    </row>
    <row r="93" spans="1:96">
      <c r="A93" s="396"/>
      <c r="B93" s="205"/>
      <c r="C93" s="20"/>
      <c r="D93" s="20" t="s">
        <v>1354</v>
      </c>
      <c r="E93" s="110">
        <f t="shared" si="44"/>
        <v>61.57</v>
      </c>
      <c r="F93" s="110">
        <f t="shared" si="38"/>
        <v>46.177500000000002</v>
      </c>
      <c r="G93" s="110">
        <f t="shared" si="34"/>
        <v>30.785</v>
      </c>
      <c r="H93" s="110">
        <f t="shared" si="35"/>
        <v>15.3925</v>
      </c>
      <c r="I93" s="110">
        <f t="shared" si="36"/>
        <v>6.1569999999999983</v>
      </c>
      <c r="J93" s="396"/>
      <c r="K93" s="205"/>
      <c r="L93" s="20" t="s">
        <v>1458</v>
      </c>
      <c r="M93" s="110">
        <v>49.99</v>
      </c>
      <c r="N93" s="110">
        <v>66.489999999999995</v>
      </c>
      <c r="O93" s="110">
        <v>56.99</v>
      </c>
      <c r="P93" s="112">
        <f>AVERAGE(M93:O93)</f>
        <v>57.823333333333331</v>
      </c>
      <c r="R93" s="180" t="s">
        <v>450</v>
      </c>
      <c r="S93" s="216">
        <v>12</v>
      </c>
      <c r="T93" s="216">
        <v>50</v>
      </c>
      <c r="U93" s="254">
        <v>840</v>
      </c>
      <c r="V93" s="254">
        <v>1100</v>
      </c>
      <c r="W93" s="254">
        <v>1290.8</v>
      </c>
      <c r="X93" s="183">
        <f t="shared" ref="X93:X122" si="45">AVERAGE(U93:W93)</f>
        <v>1076.9333333333334</v>
      </c>
      <c r="Y93" s="399"/>
      <c r="Z93" s="387"/>
      <c r="AA93" s="180" t="s">
        <v>247</v>
      </c>
      <c r="AB93" s="254">
        <v>9</v>
      </c>
      <c r="AC93" s="20">
        <v>2</v>
      </c>
      <c r="AD93" s="254">
        <f t="shared" si="40"/>
        <v>4.5</v>
      </c>
      <c r="AE93" s="254">
        <v>99.9</v>
      </c>
      <c r="AF93" s="20">
        <v>20</v>
      </c>
      <c r="AG93" s="254">
        <f t="shared" si="42"/>
        <v>4.9950000000000001</v>
      </c>
      <c r="AH93" s="254">
        <v>199.9</v>
      </c>
      <c r="AI93" s="20">
        <v>40</v>
      </c>
      <c r="AJ93" s="254">
        <f t="shared" si="41"/>
        <v>4.9975000000000005</v>
      </c>
      <c r="AK93" s="254">
        <f t="shared" si="39"/>
        <v>4.8308333333333335</v>
      </c>
      <c r="AM93" s="108"/>
      <c r="AN93" s="20" t="s">
        <v>1471</v>
      </c>
      <c r="AO93" s="254">
        <v>499.9</v>
      </c>
      <c r="AP93" s="254">
        <v>629.99</v>
      </c>
      <c r="AQ93" s="254">
        <v>699</v>
      </c>
      <c r="AR93" s="257">
        <f t="shared" si="43"/>
        <v>609.63</v>
      </c>
      <c r="AW93" s="14"/>
      <c r="AX93" s="14"/>
      <c r="AZ93" s="14"/>
      <c r="BA93" s="14"/>
      <c r="BB93" s="14"/>
      <c r="BC93" s="14"/>
      <c r="BD93" s="194"/>
      <c r="BE93" s="194"/>
      <c r="CG93" s="194"/>
      <c r="CI93" s="194"/>
      <c r="CJ93" s="194"/>
      <c r="CL93" s="194"/>
      <c r="CM93" s="194"/>
      <c r="CO93" s="194"/>
      <c r="CP93" s="194"/>
      <c r="CQ93" s="194"/>
      <c r="CR93" s="194"/>
    </row>
    <row r="94" spans="1:96">
      <c r="B94" s="205"/>
      <c r="C94" s="20"/>
      <c r="D94" s="20" t="s">
        <v>1352</v>
      </c>
      <c r="E94" s="110">
        <f t="shared" si="44"/>
        <v>85.82</v>
      </c>
      <c r="F94" s="110">
        <f t="shared" si="38"/>
        <v>64.364999999999995</v>
      </c>
      <c r="G94" s="110">
        <f t="shared" si="34"/>
        <v>42.91</v>
      </c>
      <c r="H94" s="110">
        <f t="shared" si="35"/>
        <v>21.454999999999998</v>
      </c>
      <c r="I94" s="110">
        <f t="shared" si="36"/>
        <v>8.5819999999999972</v>
      </c>
      <c r="K94" s="205"/>
      <c r="L94" s="20" t="s">
        <v>1460</v>
      </c>
      <c r="M94" s="110">
        <v>75.989999999999995</v>
      </c>
      <c r="N94" s="110">
        <v>82.99</v>
      </c>
      <c r="O94" s="110">
        <v>99.9</v>
      </c>
      <c r="P94" s="112">
        <f>AVERAGE(M94:N94)</f>
        <v>79.489999999999995</v>
      </c>
      <c r="R94" s="180" t="s">
        <v>454</v>
      </c>
      <c r="S94" s="216">
        <v>12</v>
      </c>
      <c r="T94" s="216">
        <v>60</v>
      </c>
      <c r="U94" s="254">
        <v>1050</v>
      </c>
      <c r="V94" s="254">
        <v>1620</v>
      </c>
      <c r="W94" s="254">
        <v>664.8</v>
      </c>
      <c r="X94" s="183">
        <f t="shared" si="45"/>
        <v>1111.6000000000001</v>
      </c>
      <c r="Y94" s="399"/>
      <c r="Z94" s="387"/>
      <c r="AA94" s="180" t="s">
        <v>251</v>
      </c>
      <c r="AB94" s="254">
        <v>9</v>
      </c>
      <c r="AC94" s="20">
        <v>2</v>
      </c>
      <c r="AD94" s="254">
        <f t="shared" si="40"/>
        <v>4.5</v>
      </c>
      <c r="AE94" s="254">
        <v>6.83</v>
      </c>
      <c r="AF94" s="20">
        <v>2</v>
      </c>
      <c r="AG94" s="254">
        <f t="shared" si="42"/>
        <v>3.415</v>
      </c>
      <c r="AH94" s="254">
        <v>12.83</v>
      </c>
      <c r="AI94" s="20">
        <v>2</v>
      </c>
      <c r="AJ94" s="254">
        <f>SUM(AH94/AI94)</f>
        <v>6.415</v>
      </c>
      <c r="AK94" s="254">
        <f t="shared" si="39"/>
        <v>4.7766666666666664</v>
      </c>
      <c r="AM94" s="205"/>
      <c r="AN94" s="20" t="s">
        <v>1472</v>
      </c>
      <c r="AO94" s="254">
        <v>269</v>
      </c>
      <c r="AP94" s="254">
        <v>488</v>
      </c>
      <c r="AQ94" s="254">
        <v>629</v>
      </c>
      <c r="AR94" s="257">
        <f t="shared" si="43"/>
        <v>462</v>
      </c>
      <c r="AW94" s="14"/>
      <c r="AX94" s="14"/>
      <c r="CG94" s="194"/>
      <c r="CI94" s="194"/>
      <c r="CJ94" s="194"/>
      <c r="CL94" s="194"/>
      <c r="CM94" s="194"/>
      <c r="CO94" s="194"/>
      <c r="CP94" s="194"/>
      <c r="CQ94" s="194"/>
      <c r="CR94" s="194"/>
    </row>
    <row r="95" spans="1:96">
      <c r="A95" s="398"/>
      <c r="B95" s="205"/>
      <c r="C95" s="20"/>
      <c r="D95" s="20" t="s">
        <v>1473</v>
      </c>
      <c r="E95" s="110">
        <f t="shared" si="44"/>
        <v>71.245000000000005</v>
      </c>
      <c r="F95" s="110">
        <f t="shared" si="38"/>
        <v>53.433750000000003</v>
      </c>
      <c r="G95" s="110">
        <f t="shared" si="34"/>
        <v>35.622500000000002</v>
      </c>
      <c r="H95" s="110">
        <f t="shared" si="35"/>
        <v>17.811250000000001</v>
      </c>
      <c r="I95" s="110">
        <f t="shared" si="36"/>
        <v>7.1244999999999985</v>
      </c>
      <c r="J95" s="398"/>
      <c r="K95" s="205"/>
      <c r="L95" s="20" t="s">
        <v>1461</v>
      </c>
      <c r="M95" s="110">
        <v>514.9</v>
      </c>
      <c r="N95" s="110">
        <v>514.9</v>
      </c>
      <c r="O95" s="110">
        <v>427.7</v>
      </c>
      <c r="P95" s="112">
        <f>AVERAGE(M95:N95)</f>
        <v>514.9</v>
      </c>
      <c r="R95" s="180" t="s">
        <v>457</v>
      </c>
      <c r="S95" s="216">
        <v>12</v>
      </c>
      <c r="T95" s="216">
        <v>100</v>
      </c>
      <c r="U95" s="254">
        <v>1726</v>
      </c>
      <c r="V95" s="254">
        <v>1542.26</v>
      </c>
      <c r="W95" s="254">
        <v>2985.1</v>
      </c>
      <c r="X95" s="183">
        <f t="shared" si="45"/>
        <v>2084.4533333333334</v>
      </c>
      <c r="Y95" s="399"/>
      <c r="Z95" s="387"/>
      <c r="AA95" s="180" t="s">
        <v>255</v>
      </c>
      <c r="AB95" s="254">
        <v>8.24</v>
      </c>
      <c r="AC95" s="20">
        <v>1</v>
      </c>
      <c r="AD95" s="254">
        <f t="shared" si="40"/>
        <v>8.24</v>
      </c>
      <c r="AE95" s="254">
        <v>8.24</v>
      </c>
      <c r="AF95" s="20">
        <v>1</v>
      </c>
      <c r="AG95" s="254">
        <f t="shared" si="42"/>
        <v>8.24</v>
      </c>
      <c r="AH95" s="254">
        <v>18</v>
      </c>
      <c r="AI95" s="20">
        <v>2</v>
      </c>
      <c r="AJ95" s="254">
        <f>SUM(AH95/AI95)</f>
        <v>9</v>
      </c>
      <c r="AK95" s="254">
        <f t="shared" si="39"/>
        <v>8.4933333333333341</v>
      </c>
      <c r="AM95" s="205"/>
      <c r="AN95" s="20" t="s">
        <v>1474</v>
      </c>
      <c r="AO95" s="254">
        <v>224.9</v>
      </c>
      <c r="AP95" s="254">
        <v>199.99</v>
      </c>
      <c r="AQ95" s="254">
        <v>241.99</v>
      </c>
      <c r="AR95" s="257">
        <f t="shared" si="43"/>
        <v>222.29333333333332</v>
      </c>
      <c r="AW95" s="14"/>
      <c r="AX95" s="14"/>
      <c r="CG95" s="194"/>
      <c r="CI95" s="194"/>
      <c r="CJ95" s="194"/>
      <c r="CL95" s="194"/>
      <c r="CM95" s="194"/>
      <c r="CO95" s="194"/>
      <c r="CP95" s="194"/>
      <c r="CQ95" s="194"/>
      <c r="CR95" s="194"/>
    </row>
    <row r="96" spans="1:96">
      <c r="A96" s="398"/>
      <c r="B96" s="205"/>
      <c r="C96" s="20"/>
      <c r="D96" s="20" t="s">
        <v>1475</v>
      </c>
      <c r="E96" s="110">
        <f t="shared" si="44"/>
        <v>181.7</v>
      </c>
      <c r="F96" s="110">
        <f t="shared" si="38"/>
        <v>136.27499999999998</v>
      </c>
      <c r="G96" s="110">
        <f t="shared" si="34"/>
        <v>90.85</v>
      </c>
      <c r="H96" s="110">
        <f t="shared" si="35"/>
        <v>45.424999999999997</v>
      </c>
      <c r="I96" s="110">
        <f t="shared" si="36"/>
        <v>18.169999999999995</v>
      </c>
      <c r="J96" s="398"/>
      <c r="K96" s="205"/>
      <c r="L96" s="20" t="s">
        <v>1463</v>
      </c>
      <c r="M96" s="110">
        <v>197.9</v>
      </c>
      <c r="N96" s="110">
        <v>183.69</v>
      </c>
      <c r="O96" s="110">
        <v>166.99</v>
      </c>
      <c r="P96" s="112">
        <f>AVERAGE(M96:O96)</f>
        <v>182.86</v>
      </c>
      <c r="R96" s="180" t="s">
        <v>460</v>
      </c>
      <c r="S96" s="216">
        <v>12</v>
      </c>
      <c r="T96" s="216">
        <v>10</v>
      </c>
      <c r="U96" s="254">
        <v>233.3</v>
      </c>
      <c r="V96" s="254">
        <v>313.60000000000002</v>
      </c>
      <c r="W96" s="254">
        <v>200</v>
      </c>
      <c r="X96" s="183">
        <f t="shared" si="45"/>
        <v>248.9666666666667</v>
      </c>
      <c r="Y96" s="399"/>
      <c r="Z96" s="387"/>
      <c r="AA96" s="180" t="s">
        <v>259</v>
      </c>
      <c r="AB96" s="254">
        <v>18</v>
      </c>
      <c r="AC96" s="20">
        <v>2</v>
      </c>
      <c r="AD96" s="254">
        <f t="shared" si="40"/>
        <v>9</v>
      </c>
      <c r="AE96" s="254">
        <v>14.39</v>
      </c>
      <c r="AF96" s="20">
        <v>1</v>
      </c>
      <c r="AG96" s="254">
        <f t="shared" si="42"/>
        <v>14.39</v>
      </c>
      <c r="AH96" s="254">
        <v>6.9</v>
      </c>
      <c r="AI96" s="14">
        <v>1</v>
      </c>
      <c r="AJ96" s="254">
        <f>SUM(AH96/AI96)</f>
        <v>6.9</v>
      </c>
      <c r="AK96" s="254">
        <f t="shared" si="39"/>
        <v>10.096666666666666</v>
      </c>
      <c r="AM96" s="205"/>
      <c r="AN96" s="20" t="s">
        <v>1476</v>
      </c>
      <c r="AO96" s="254">
        <v>267.2</v>
      </c>
      <c r="AP96" s="254">
        <v>239.99</v>
      </c>
      <c r="AQ96" s="254">
        <v>239.9</v>
      </c>
      <c r="AR96" s="257">
        <f t="shared" si="43"/>
        <v>249.03</v>
      </c>
      <c r="AU96"/>
      <c r="AV96"/>
      <c r="AW96" s="14"/>
      <c r="AX96" s="14"/>
      <c r="CG96" s="194"/>
      <c r="CI96" s="194"/>
      <c r="CJ96" s="194"/>
      <c r="CL96" s="194"/>
      <c r="CM96" s="194"/>
      <c r="CO96" s="194"/>
      <c r="CP96" s="194"/>
      <c r="CQ96" s="194"/>
      <c r="CR96" s="194"/>
    </row>
    <row r="97" spans="1:96">
      <c r="A97" s="398"/>
      <c r="B97" s="205"/>
      <c r="C97" s="20"/>
      <c r="D97" s="20" t="s">
        <v>1477</v>
      </c>
      <c r="E97" s="110">
        <f t="shared" si="44"/>
        <v>128.15333333333334</v>
      </c>
      <c r="F97" s="110">
        <f t="shared" si="38"/>
        <v>96.115000000000009</v>
      </c>
      <c r="G97" s="110">
        <f t="shared" si="34"/>
        <v>64.076666666666668</v>
      </c>
      <c r="H97" s="110">
        <f t="shared" si="35"/>
        <v>32.038333333333334</v>
      </c>
      <c r="I97" s="110">
        <f t="shared" si="36"/>
        <v>12.815333333333331</v>
      </c>
      <c r="J97" s="398"/>
      <c r="K97" s="205"/>
      <c r="L97" s="20" t="s">
        <v>1464</v>
      </c>
      <c r="M97" s="110">
        <v>189.99</v>
      </c>
      <c r="N97" s="110">
        <v>189.99</v>
      </c>
      <c r="O97" s="110">
        <v>197.9</v>
      </c>
      <c r="P97" s="112">
        <f>AVERAGE(M97:N97)</f>
        <v>189.99</v>
      </c>
      <c r="R97" s="180" t="s">
        <v>464</v>
      </c>
      <c r="S97" s="216">
        <v>12</v>
      </c>
      <c r="T97" s="216">
        <v>15</v>
      </c>
      <c r="U97" s="254">
        <v>320</v>
      </c>
      <c r="V97" s="254">
        <v>390</v>
      </c>
      <c r="W97" s="254">
        <v>398.52</v>
      </c>
      <c r="X97" s="183">
        <f t="shared" si="45"/>
        <v>369.50666666666666</v>
      </c>
      <c r="Y97" s="399"/>
      <c r="Z97" s="387"/>
      <c r="AA97" s="180" t="s">
        <v>263</v>
      </c>
      <c r="AB97" s="254">
        <v>11.06</v>
      </c>
      <c r="AC97" s="20">
        <v>5</v>
      </c>
      <c r="AD97" s="254">
        <f>SUM(AB97/AC97)</f>
        <v>2.2120000000000002</v>
      </c>
      <c r="AE97" s="254">
        <v>55.3</v>
      </c>
      <c r="AF97" s="20">
        <v>5</v>
      </c>
      <c r="AG97" s="254">
        <f t="shared" si="42"/>
        <v>11.059999999999999</v>
      </c>
      <c r="AH97" s="254">
        <v>44.24</v>
      </c>
      <c r="AI97" s="20">
        <v>4</v>
      </c>
      <c r="AJ97" s="254">
        <f>SUM(AH97/AI97)</f>
        <v>11.06</v>
      </c>
      <c r="AK97" s="254">
        <f t="shared" si="39"/>
        <v>8.1106666666666669</v>
      </c>
      <c r="AM97" s="205" t="s">
        <v>365</v>
      </c>
      <c r="AN97" s="20" t="s">
        <v>365</v>
      </c>
      <c r="AO97" s="254">
        <v>98</v>
      </c>
      <c r="AP97" s="254">
        <v>120</v>
      </c>
      <c r="AQ97" s="254">
        <v>109.9</v>
      </c>
      <c r="AR97" s="257">
        <f t="shared" si="43"/>
        <v>109.3</v>
      </c>
      <c r="AU97"/>
      <c r="AV97"/>
      <c r="AW97" s="14"/>
      <c r="AX97" s="14"/>
      <c r="AZ97" s="14"/>
      <c r="BA97" s="14"/>
      <c r="BB97" s="14"/>
      <c r="BC97" s="14"/>
      <c r="BD97" s="14"/>
      <c r="BE97" s="194"/>
      <c r="CG97" s="194"/>
      <c r="CI97" s="194"/>
      <c r="CJ97" s="194"/>
      <c r="CL97" s="194"/>
      <c r="CM97" s="194"/>
      <c r="CO97" s="194"/>
      <c r="CP97" s="194"/>
      <c r="CQ97" s="194"/>
      <c r="CR97" s="194"/>
    </row>
    <row r="98" spans="1:96">
      <c r="A98" s="398"/>
      <c r="B98" s="205"/>
      <c r="C98" s="20"/>
      <c r="D98" s="20" t="s">
        <v>1478</v>
      </c>
      <c r="E98" s="110">
        <f t="shared" si="44"/>
        <v>149.9</v>
      </c>
      <c r="F98" s="110">
        <f t="shared" si="38"/>
        <v>112.42500000000001</v>
      </c>
      <c r="G98" s="110">
        <f t="shared" si="34"/>
        <v>74.95</v>
      </c>
      <c r="H98" s="110">
        <f t="shared" si="35"/>
        <v>37.475000000000001</v>
      </c>
      <c r="I98" s="110">
        <f t="shared" si="36"/>
        <v>14.989999999999997</v>
      </c>
      <c r="J98" s="398"/>
      <c r="K98" s="205"/>
      <c r="L98" s="20" t="s">
        <v>1465</v>
      </c>
      <c r="M98" s="110">
        <v>1119.9000000000001</v>
      </c>
      <c r="N98" s="110">
        <v>980.5</v>
      </c>
      <c r="O98" s="110">
        <v>1100</v>
      </c>
      <c r="P98" s="112">
        <f>AVERAGE(M98:N98)</f>
        <v>1050.2</v>
      </c>
      <c r="R98" s="180" t="s">
        <v>467</v>
      </c>
      <c r="S98" s="216">
        <v>12</v>
      </c>
      <c r="T98" s="216">
        <v>20</v>
      </c>
      <c r="U98" s="254">
        <v>466.6</v>
      </c>
      <c r="V98" s="254">
        <v>594.79999999999995</v>
      </c>
      <c r="W98" s="254">
        <v>674</v>
      </c>
      <c r="X98" s="183">
        <f t="shared" si="45"/>
        <v>578.4666666666667</v>
      </c>
      <c r="Y98" s="399"/>
      <c r="Z98" s="387"/>
      <c r="AA98" s="180" t="s">
        <v>329</v>
      </c>
      <c r="AB98" s="254">
        <v>6.9</v>
      </c>
      <c r="AC98" s="20">
        <v>1</v>
      </c>
      <c r="AD98" s="254">
        <f>SUM(AB98/AC98)</f>
        <v>6.9</v>
      </c>
      <c r="AE98" s="254">
        <v>4.99</v>
      </c>
      <c r="AF98" s="20">
        <v>1</v>
      </c>
      <c r="AG98" s="254">
        <f t="shared" si="42"/>
        <v>4.99</v>
      </c>
      <c r="AH98" s="254">
        <v>29.9</v>
      </c>
      <c r="AI98" s="20">
        <v>2</v>
      </c>
      <c r="AJ98" s="254">
        <f>SUM(AH98/AI98)</f>
        <v>14.95</v>
      </c>
      <c r="AK98" s="254">
        <f t="shared" si="39"/>
        <v>8.9466666666666672</v>
      </c>
      <c r="AM98" s="205" t="s">
        <v>394</v>
      </c>
      <c r="AN98" s="20" t="s">
        <v>1479</v>
      </c>
      <c r="AO98" s="254">
        <v>128</v>
      </c>
      <c r="AP98" s="254">
        <v>135</v>
      </c>
      <c r="AQ98" s="254">
        <v>135</v>
      </c>
      <c r="AR98" s="257">
        <f t="shared" si="43"/>
        <v>132.66666666666666</v>
      </c>
      <c r="AU98"/>
      <c r="AV98"/>
      <c r="AW98" s="14"/>
      <c r="AX98" s="14"/>
      <c r="AZ98" s="94"/>
      <c r="BA98" s="248"/>
      <c r="BB98" s="206"/>
      <c r="BC98" s="194"/>
      <c r="BD98" s="194"/>
      <c r="BE98" s="194"/>
      <c r="CG98" s="194"/>
      <c r="CI98" s="194"/>
      <c r="CJ98" s="194"/>
      <c r="CL98" s="194"/>
      <c r="CM98" s="194"/>
      <c r="CO98" s="194"/>
      <c r="CP98" s="194"/>
      <c r="CQ98" s="194"/>
      <c r="CR98" s="194"/>
    </row>
    <row r="99" spans="1:96">
      <c r="A99" s="398"/>
      <c r="B99" s="205"/>
      <c r="C99" s="20" t="s">
        <v>640</v>
      </c>
      <c r="D99" s="20" t="s">
        <v>1480</v>
      </c>
      <c r="E99" s="110">
        <f t="shared" si="44"/>
        <v>351.49</v>
      </c>
      <c r="F99" s="110">
        <f t="shared" si="38"/>
        <v>263.61750000000001</v>
      </c>
      <c r="G99" s="110">
        <f t="shared" si="34"/>
        <v>175.745</v>
      </c>
      <c r="H99" s="110">
        <f t="shared" si="35"/>
        <v>87.872500000000002</v>
      </c>
      <c r="I99" s="110">
        <f t="shared" si="36"/>
        <v>35.148999999999994</v>
      </c>
      <c r="J99" s="398"/>
      <c r="K99" s="205"/>
      <c r="L99" s="20" t="s">
        <v>1467</v>
      </c>
      <c r="M99" s="110">
        <v>56.99</v>
      </c>
      <c r="N99" s="110">
        <v>94.99</v>
      </c>
      <c r="O99" s="110">
        <v>59.99</v>
      </c>
      <c r="P99" s="112">
        <f>AVERAGE(M99:O99)</f>
        <v>70.656666666666666</v>
      </c>
      <c r="R99" s="180" t="s">
        <v>472</v>
      </c>
      <c r="S99" s="216">
        <v>12</v>
      </c>
      <c r="T99" s="216">
        <v>25</v>
      </c>
      <c r="U99" s="254">
        <v>620</v>
      </c>
      <c r="V99" s="254">
        <v>559</v>
      </c>
      <c r="W99" s="254">
        <v>564</v>
      </c>
      <c r="X99" s="183">
        <f t="shared" si="45"/>
        <v>581</v>
      </c>
      <c r="Y99" s="399"/>
      <c r="Z99" s="387"/>
      <c r="AA99" s="508"/>
      <c r="AB99" s="387"/>
      <c r="AC99" s="387"/>
      <c r="AD99" s="387"/>
      <c r="AE99" s="387"/>
      <c r="AF99" s="387"/>
      <c r="AG99" s="387"/>
      <c r="AH99" s="387"/>
      <c r="AI99" s="387"/>
      <c r="AJ99" s="387"/>
      <c r="AK99" s="387"/>
      <c r="AM99" s="205"/>
      <c r="AN99" s="20" t="s">
        <v>1481</v>
      </c>
      <c r="AO99" s="254">
        <v>329</v>
      </c>
      <c r="AP99" s="254">
        <v>312.89999999999998</v>
      </c>
      <c r="AQ99" s="254">
        <v>269.89999999999998</v>
      </c>
      <c r="AR99" s="257">
        <f t="shared" si="43"/>
        <v>303.93333333333334</v>
      </c>
      <c r="AU99"/>
      <c r="AV99"/>
      <c r="AW99" s="14"/>
      <c r="AX99" s="14"/>
      <c r="CG99" s="194"/>
      <c r="CI99" s="194"/>
      <c r="CJ99" s="194"/>
      <c r="CL99" s="194"/>
      <c r="CM99" s="194"/>
      <c r="CO99" s="194"/>
      <c r="CP99" s="194"/>
      <c r="CQ99" s="194"/>
      <c r="CR99" s="194"/>
    </row>
    <row r="100" spans="1:96" ht="15.75">
      <c r="A100" s="398"/>
      <c r="B100" s="205"/>
      <c r="C100" s="20"/>
      <c r="D100" s="20" t="s">
        <v>1482</v>
      </c>
      <c r="E100" s="110">
        <f t="shared" si="44"/>
        <v>559.14333333333332</v>
      </c>
      <c r="F100" s="110">
        <f t="shared" si="38"/>
        <v>419.35749999999996</v>
      </c>
      <c r="G100" s="110">
        <f t="shared" si="34"/>
        <v>279.57166666666666</v>
      </c>
      <c r="H100" s="110">
        <f t="shared" si="35"/>
        <v>139.78583333333333</v>
      </c>
      <c r="I100" s="110">
        <f t="shared" si="36"/>
        <v>55.914333333333317</v>
      </c>
      <c r="J100" s="398"/>
      <c r="K100" s="205"/>
      <c r="L100" s="20" t="s">
        <v>1469</v>
      </c>
      <c r="M100" s="110">
        <v>64.900000000000006</v>
      </c>
      <c r="N100" s="110">
        <v>49.9</v>
      </c>
      <c r="O100" s="110">
        <v>85.6</v>
      </c>
      <c r="P100" s="112">
        <f>AVERAGE(M100:N100)</f>
        <v>57.400000000000006</v>
      </c>
      <c r="R100" s="180" t="s">
        <v>475</v>
      </c>
      <c r="S100" s="216">
        <v>12</v>
      </c>
      <c r="T100" s="216">
        <v>30</v>
      </c>
      <c r="U100" s="254">
        <v>896.9</v>
      </c>
      <c r="V100" s="254">
        <v>770</v>
      </c>
      <c r="W100" s="254">
        <v>764.8</v>
      </c>
      <c r="X100" s="183">
        <f t="shared" si="45"/>
        <v>810.56666666666661</v>
      </c>
      <c r="Y100" s="399"/>
      <c r="Z100" s="387"/>
      <c r="AA100" s="977" t="s">
        <v>1483</v>
      </c>
      <c r="AB100" s="978"/>
      <c r="AC100" s="978"/>
      <c r="AD100" s="978"/>
      <c r="AE100" s="978"/>
      <c r="AF100" s="978"/>
      <c r="AG100" s="978"/>
      <c r="AH100" s="978"/>
      <c r="AI100" s="978"/>
      <c r="AJ100" s="978"/>
      <c r="AK100" s="979"/>
      <c r="AL100" s="390"/>
      <c r="AM100" s="205" t="s">
        <v>398</v>
      </c>
      <c r="AN100" s="20" t="s">
        <v>1484</v>
      </c>
      <c r="AO100" s="254">
        <v>729.9</v>
      </c>
      <c r="AP100" s="254">
        <v>1099</v>
      </c>
      <c r="AQ100" s="254">
        <v>789</v>
      </c>
      <c r="AR100" s="257">
        <f t="shared" si="43"/>
        <v>872.63333333333333</v>
      </c>
      <c r="AU100"/>
      <c r="AV100"/>
      <c r="AW100" s="14"/>
      <c r="AX100" s="14"/>
      <c r="CG100" s="194"/>
      <c r="CI100" s="194"/>
      <c r="CJ100" s="194"/>
      <c r="CL100" s="194"/>
      <c r="CM100" s="194"/>
      <c r="CO100" s="194"/>
      <c r="CP100" s="194"/>
      <c r="CQ100" s="194"/>
      <c r="CR100" s="194"/>
    </row>
    <row r="101" spans="1:96" ht="30">
      <c r="A101" s="398"/>
      <c r="B101" s="205"/>
      <c r="C101" s="20"/>
      <c r="D101" s="20" t="s">
        <v>1485</v>
      </c>
      <c r="E101" s="110">
        <f t="shared" si="44"/>
        <v>442.52333333333337</v>
      </c>
      <c r="F101" s="110">
        <f t="shared" si="38"/>
        <v>331.89250000000004</v>
      </c>
      <c r="G101" s="110">
        <f t="shared" si="34"/>
        <v>221.26166666666668</v>
      </c>
      <c r="H101" s="110">
        <f t="shared" si="35"/>
        <v>110.63083333333334</v>
      </c>
      <c r="I101" s="110">
        <f t="shared" si="36"/>
        <v>44.252333333333326</v>
      </c>
      <c r="J101" s="398"/>
      <c r="K101" s="205"/>
      <c r="L101" s="20" t="s">
        <v>1354</v>
      </c>
      <c r="M101" s="110">
        <v>75.900000000000006</v>
      </c>
      <c r="N101" s="110">
        <v>59.88</v>
      </c>
      <c r="O101" s="110">
        <v>48.93</v>
      </c>
      <c r="P101" s="112">
        <f>AVERAGE(M101:O101)</f>
        <v>61.57</v>
      </c>
      <c r="R101" s="180" t="s">
        <v>478</v>
      </c>
      <c r="S101" s="216">
        <v>12</v>
      </c>
      <c r="T101" s="216">
        <v>40</v>
      </c>
      <c r="U101" s="254">
        <v>980</v>
      </c>
      <c r="V101" s="254">
        <v>1250</v>
      </c>
      <c r="W101" s="254">
        <v>1295</v>
      </c>
      <c r="X101" s="183">
        <f t="shared" si="45"/>
        <v>1175</v>
      </c>
      <c r="Y101" s="399"/>
      <c r="Z101" s="387"/>
      <c r="AA101" s="510" t="s">
        <v>67</v>
      </c>
      <c r="AB101" s="519" t="s">
        <v>673</v>
      </c>
      <c r="AC101" s="519" t="s">
        <v>674</v>
      </c>
      <c r="AD101" s="519" t="s">
        <v>675</v>
      </c>
      <c r="AE101" s="189" t="s">
        <v>676</v>
      </c>
      <c r="AF101" s="519" t="s">
        <v>674</v>
      </c>
      <c r="AG101" s="519" t="s">
        <v>675</v>
      </c>
      <c r="AH101" s="189" t="s">
        <v>677</v>
      </c>
      <c r="AI101" s="519" t="s">
        <v>674</v>
      </c>
      <c r="AJ101" s="519" t="s">
        <v>675</v>
      </c>
      <c r="AK101" s="724" t="s">
        <v>678</v>
      </c>
      <c r="AL101" s="391"/>
      <c r="AM101" s="205" t="s">
        <v>401</v>
      </c>
      <c r="AN101" s="20" t="s">
        <v>1486</v>
      </c>
      <c r="AO101" s="254">
        <v>159</v>
      </c>
      <c r="AP101" s="254">
        <v>174.9</v>
      </c>
      <c r="AQ101" s="254">
        <v>150.41</v>
      </c>
      <c r="AR101" s="257">
        <f t="shared" si="43"/>
        <v>161.43666666666664</v>
      </c>
      <c r="AU101"/>
      <c r="AV101"/>
      <c r="AX101" s="14"/>
      <c r="AZ101" s="1"/>
      <c r="BA101" s="193"/>
      <c r="BB101" s="1"/>
      <c r="BC101" s="194"/>
      <c r="BD101" s="194"/>
      <c r="BE101" s="194"/>
      <c r="CG101" s="194"/>
      <c r="CI101" s="194"/>
      <c r="CJ101" s="194"/>
      <c r="CL101" s="194"/>
      <c r="CM101" s="194"/>
      <c r="CO101" s="194"/>
      <c r="CP101" s="194"/>
      <c r="CQ101" s="194"/>
      <c r="CR101" s="194"/>
    </row>
    <row r="102" spans="1:96">
      <c r="A102" s="398"/>
      <c r="B102" s="205"/>
      <c r="C102" s="20" t="s">
        <v>82</v>
      </c>
      <c r="D102" s="20" t="s">
        <v>1487</v>
      </c>
      <c r="E102" s="110">
        <f t="shared" si="44"/>
        <v>316.89999999999998</v>
      </c>
      <c r="F102" s="110">
        <f t="shared" si="38"/>
        <v>237.67499999999998</v>
      </c>
      <c r="G102" s="110">
        <f t="shared" si="34"/>
        <v>158.44999999999999</v>
      </c>
      <c r="H102" s="110">
        <f t="shared" si="35"/>
        <v>79.224999999999994</v>
      </c>
      <c r="I102" s="110">
        <f t="shared" si="36"/>
        <v>31.689999999999991</v>
      </c>
      <c r="J102" s="398"/>
      <c r="K102" s="205"/>
      <c r="L102" s="20" t="s">
        <v>1352</v>
      </c>
      <c r="M102" s="110">
        <v>31</v>
      </c>
      <c r="N102" s="110">
        <v>140.63999999999999</v>
      </c>
      <c r="O102" s="110">
        <v>67.83</v>
      </c>
      <c r="P102" s="112">
        <f>AVERAGE(M102:N102)</f>
        <v>85.82</v>
      </c>
      <c r="R102" s="180" t="s">
        <v>481</v>
      </c>
      <c r="S102" s="216">
        <v>12</v>
      </c>
      <c r="T102" s="216">
        <v>50</v>
      </c>
      <c r="U102" s="254">
        <v>1550</v>
      </c>
      <c r="V102" s="254">
        <v>1270</v>
      </c>
      <c r="W102" s="254">
        <v>2479.9499999999998</v>
      </c>
      <c r="X102" s="183">
        <f t="shared" si="45"/>
        <v>1766.6499999999999</v>
      </c>
      <c r="Y102" s="399"/>
      <c r="Z102" s="387"/>
      <c r="AA102" s="715"/>
      <c r="AB102" s="414"/>
      <c r="AC102" s="414"/>
      <c r="AD102" s="414"/>
      <c r="AE102" s="414"/>
      <c r="AF102" s="414"/>
      <c r="AG102" s="414"/>
      <c r="AH102" s="414"/>
      <c r="AI102" s="414"/>
      <c r="AJ102" s="414"/>
      <c r="AK102" s="727"/>
      <c r="AL102" s="391"/>
      <c r="AM102" s="205" t="s">
        <v>427</v>
      </c>
      <c r="AN102" s="20" t="s">
        <v>1488</v>
      </c>
      <c r="AO102" s="254">
        <v>209</v>
      </c>
      <c r="AP102" s="254">
        <v>259</v>
      </c>
      <c r="AQ102" s="254">
        <v>180</v>
      </c>
      <c r="AR102" s="257">
        <f t="shared" ref="AR102:AR112" si="46">AVERAGE(AO102:AQ102)</f>
        <v>216</v>
      </c>
      <c r="AU102"/>
      <c r="AV102"/>
      <c r="AW102" s="14"/>
      <c r="AX102" s="14"/>
      <c r="AZ102" s="94"/>
      <c r="BA102" s="248"/>
      <c r="BB102" s="206"/>
      <c r="BC102" s="194"/>
      <c r="CG102" s="194"/>
      <c r="CI102" s="194"/>
      <c r="CJ102" s="194"/>
      <c r="CL102" s="194"/>
      <c r="CM102" s="194"/>
      <c r="CO102" s="194"/>
      <c r="CP102" s="194"/>
      <c r="CQ102" s="194"/>
      <c r="CR102" s="194"/>
    </row>
    <row r="103" spans="1:96">
      <c r="A103" s="398"/>
      <c r="B103" s="205"/>
      <c r="C103" s="20"/>
      <c r="D103" s="20" t="s">
        <v>1489</v>
      </c>
      <c r="E103" s="110">
        <f t="shared" si="44"/>
        <v>211.96333333333334</v>
      </c>
      <c r="F103" s="110">
        <f t="shared" si="38"/>
        <v>158.9725</v>
      </c>
      <c r="G103" s="110">
        <f t="shared" si="34"/>
        <v>105.98166666666667</v>
      </c>
      <c r="H103" s="110">
        <f t="shared" si="35"/>
        <v>52.990833333333335</v>
      </c>
      <c r="I103" s="110">
        <f t="shared" si="36"/>
        <v>21.196333333333328</v>
      </c>
      <c r="J103" s="398"/>
      <c r="K103" s="205"/>
      <c r="L103" s="20" t="s">
        <v>1473</v>
      </c>
      <c r="M103" s="110">
        <v>68.900000000000006</v>
      </c>
      <c r="N103" s="110">
        <v>73.59</v>
      </c>
      <c r="O103" s="110">
        <v>88.9</v>
      </c>
      <c r="P103" s="112">
        <f>AVERAGE(M103:N103)</f>
        <v>71.245000000000005</v>
      </c>
      <c r="R103" s="180" t="s">
        <v>484</v>
      </c>
      <c r="S103" s="216">
        <v>25</v>
      </c>
      <c r="T103" s="216">
        <v>25</v>
      </c>
      <c r="U103" s="254">
        <v>498</v>
      </c>
      <c r="V103" s="254">
        <v>608.99</v>
      </c>
      <c r="W103" s="254">
        <v>781.67</v>
      </c>
      <c r="X103" s="183">
        <f t="shared" si="45"/>
        <v>629.55333333333328</v>
      </c>
      <c r="Y103" s="399"/>
      <c r="Z103" s="387"/>
      <c r="AA103" s="205" t="s">
        <v>229</v>
      </c>
      <c r="AB103" s="254">
        <v>66.989999999999995</v>
      </c>
      <c r="AC103" s="20">
        <v>25</v>
      </c>
      <c r="AD103" s="254">
        <f>SUM(AB103/AC103)</f>
        <v>2.6795999999999998</v>
      </c>
      <c r="AE103" s="254">
        <v>42.99</v>
      </c>
      <c r="AF103" s="20">
        <v>15</v>
      </c>
      <c r="AG103" s="254">
        <f t="shared" ref="AG103:AG110" si="47">SUM(AE103/AF103)</f>
        <v>2.8660000000000001</v>
      </c>
      <c r="AH103" s="254">
        <v>77.989999999999995</v>
      </c>
      <c r="AI103" s="20">
        <v>15</v>
      </c>
      <c r="AJ103" s="254">
        <f t="shared" ref="AJ103:AJ110" si="48">SUM(AH103/AI103)</f>
        <v>5.1993333333333327</v>
      </c>
      <c r="AK103" s="254">
        <f>AVERAGE(AD103,AG103,AJ103)</f>
        <v>3.5816444444444442</v>
      </c>
      <c r="AL103" s="391"/>
      <c r="AM103" s="205" t="s">
        <v>430</v>
      </c>
      <c r="AN103" s="14" t="s">
        <v>1490</v>
      </c>
      <c r="AO103" s="254">
        <v>516.15</v>
      </c>
      <c r="AP103" s="254">
        <v>938</v>
      </c>
      <c r="AQ103" s="254">
        <v>699.97</v>
      </c>
      <c r="AR103" s="257">
        <f t="shared" si="46"/>
        <v>718.04</v>
      </c>
      <c r="AU103"/>
      <c r="AV103"/>
      <c r="AW103" s="14"/>
      <c r="AX103" s="14"/>
      <c r="CG103" s="194"/>
      <c r="CI103" s="194"/>
      <c r="CJ103" s="194"/>
      <c r="CL103" s="194"/>
      <c r="CM103" s="194"/>
      <c r="CO103" s="194"/>
      <c r="CP103" s="194"/>
      <c r="CQ103" s="194"/>
      <c r="CR103" s="194"/>
    </row>
    <row r="104" spans="1:96" s="14" customFormat="1">
      <c r="A104" s="388"/>
      <c r="B104" s="205"/>
      <c r="C104" s="20"/>
      <c r="D104" s="20" t="s">
        <v>1491</v>
      </c>
      <c r="E104" s="110">
        <f t="shared" si="44"/>
        <v>1848</v>
      </c>
      <c r="F104" s="110">
        <f t="shared" si="38"/>
        <v>1386</v>
      </c>
      <c r="G104" s="110">
        <f t="shared" si="34"/>
        <v>924</v>
      </c>
      <c r="H104" s="110">
        <f t="shared" si="35"/>
        <v>462</v>
      </c>
      <c r="I104" s="110">
        <f t="shared" si="36"/>
        <v>184.79999999999995</v>
      </c>
      <c r="J104" s="388"/>
      <c r="K104" s="205"/>
      <c r="L104" s="20" t="s">
        <v>1475</v>
      </c>
      <c r="M104" s="110">
        <v>175</v>
      </c>
      <c r="N104" s="110">
        <v>188.4</v>
      </c>
      <c r="O104" s="110">
        <v>165.59</v>
      </c>
      <c r="P104" s="112">
        <f>AVERAGE(M104:N104)</f>
        <v>181.7</v>
      </c>
      <c r="Q104" s="388"/>
      <c r="R104" s="180" t="s">
        <v>487</v>
      </c>
      <c r="S104" s="216">
        <v>25</v>
      </c>
      <c r="T104" s="216">
        <v>50</v>
      </c>
      <c r="U104" s="254">
        <v>899</v>
      </c>
      <c r="V104" s="254">
        <v>859.99</v>
      </c>
      <c r="W104" s="254">
        <v>1460</v>
      </c>
      <c r="X104" s="183">
        <f t="shared" si="45"/>
        <v>1072.9966666666667</v>
      </c>
      <c r="Y104" s="399"/>
      <c r="Z104" s="388"/>
      <c r="AA104" s="205" t="s">
        <v>235</v>
      </c>
      <c r="AB104" s="254">
        <v>39.979999999999997</v>
      </c>
      <c r="AC104" s="20">
        <v>15</v>
      </c>
      <c r="AD104" s="254">
        <f>SUM(AB104/AC104)</f>
        <v>2.6653333333333333</v>
      </c>
      <c r="AE104" s="254">
        <v>60.99</v>
      </c>
      <c r="AF104" s="20">
        <v>25</v>
      </c>
      <c r="AG104" s="254">
        <f t="shared" si="47"/>
        <v>2.4396</v>
      </c>
      <c r="AH104" s="254">
        <v>52.99</v>
      </c>
      <c r="AI104" s="20">
        <v>15</v>
      </c>
      <c r="AJ104" s="254">
        <f t="shared" si="48"/>
        <v>3.5326666666666666</v>
      </c>
      <c r="AK104" s="254">
        <f t="shared" ref="AK104:AK110" si="49">AVERAGE(AD104,AG104,AJ104)</f>
        <v>2.8791999999999995</v>
      </c>
      <c r="AL104" s="391"/>
      <c r="AM104" s="205" t="s">
        <v>407</v>
      </c>
      <c r="AN104" s="20" t="s">
        <v>1492</v>
      </c>
      <c r="AO104" s="254">
        <v>202</v>
      </c>
      <c r="AP104" s="254">
        <v>199</v>
      </c>
      <c r="AQ104" s="254">
        <v>206.04</v>
      </c>
      <c r="AR104" s="112">
        <f t="shared" si="46"/>
        <v>202.34666666666666</v>
      </c>
      <c r="AS104" s="388"/>
      <c r="CG104" s="194"/>
      <c r="CI104" s="194"/>
      <c r="CJ104" s="194"/>
      <c r="CL104" s="194"/>
      <c r="CM104" s="194"/>
      <c r="CO104" s="194"/>
      <c r="CP104" s="194"/>
      <c r="CQ104" s="194"/>
      <c r="CR104" s="194"/>
    </row>
    <row r="105" spans="1:96" s="14" customFormat="1">
      <c r="A105" s="388"/>
      <c r="B105" s="205"/>
      <c r="C105" s="20"/>
      <c r="D105" s="20" t="s">
        <v>1493</v>
      </c>
      <c r="E105" s="110">
        <f t="shared" si="44"/>
        <v>371.30499999999995</v>
      </c>
      <c r="F105" s="110">
        <f t="shared" si="38"/>
        <v>278.47874999999999</v>
      </c>
      <c r="G105" s="110">
        <f t="shared" si="34"/>
        <v>185.65249999999997</v>
      </c>
      <c r="H105" s="110">
        <f t="shared" si="35"/>
        <v>92.826249999999987</v>
      </c>
      <c r="I105" s="110">
        <f t="shared" si="36"/>
        <v>37.130499999999984</v>
      </c>
      <c r="J105" s="388"/>
      <c r="K105" s="205"/>
      <c r="L105" s="20" t="s">
        <v>1477</v>
      </c>
      <c r="M105" s="110">
        <v>118.66</v>
      </c>
      <c r="N105" s="110">
        <v>130.9</v>
      </c>
      <c r="O105" s="110">
        <v>134.9</v>
      </c>
      <c r="P105" s="112">
        <f>AVERAGE(M105:O105)</f>
        <v>128.15333333333334</v>
      </c>
      <c r="Q105" s="388"/>
      <c r="R105" s="180" t="s">
        <v>490</v>
      </c>
      <c r="S105" s="216">
        <v>25</v>
      </c>
      <c r="T105" s="216">
        <v>5</v>
      </c>
      <c r="U105" s="254">
        <v>94.5</v>
      </c>
      <c r="V105" s="254">
        <v>135.5</v>
      </c>
      <c r="W105" s="254">
        <v>264.8</v>
      </c>
      <c r="X105" s="183">
        <f t="shared" si="45"/>
        <v>164.93333333333334</v>
      </c>
      <c r="Y105" s="399"/>
      <c r="Z105" s="388"/>
      <c r="AA105" s="205" t="s">
        <v>255</v>
      </c>
      <c r="AB105" s="254">
        <v>38.18</v>
      </c>
      <c r="AC105" s="20">
        <v>10</v>
      </c>
      <c r="AD105" s="254">
        <f t="shared" ref="AD105:AD110" si="50">SUM(AB105/AC105)</f>
        <v>3.8180000000000001</v>
      </c>
      <c r="AE105" s="254">
        <v>35.9</v>
      </c>
      <c r="AF105" s="20">
        <v>10</v>
      </c>
      <c r="AG105" s="254">
        <f t="shared" si="47"/>
        <v>3.59</v>
      </c>
      <c r="AH105" s="254">
        <v>47.98</v>
      </c>
      <c r="AI105" s="20">
        <v>10</v>
      </c>
      <c r="AJ105" s="254">
        <f t="shared" si="48"/>
        <v>4.798</v>
      </c>
      <c r="AK105" s="254">
        <f t="shared" si="49"/>
        <v>4.0686666666666662</v>
      </c>
      <c r="AL105" s="391"/>
      <c r="AM105" s="205"/>
      <c r="AN105" s="20" t="s">
        <v>1494</v>
      </c>
      <c r="AO105" s="254">
        <v>329</v>
      </c>
      <c r="AP105" s="254">
        <v>286</v>
      </c>
      <c r="AQ105" s="254">
        <v>335.6</v>
      </c>
      <c r="AR105" s="257">
        <f t="shared" si="46"/>
        <v>316.86666666666667</v>
      </c>
      <c r="AS105" s="388"/>
      <c r="CG105" s="194"/>
      <c r="CI105" s="194"/>
      <c r="CJ105" s="194"/>
      <c r="CL105" s="194"/>
      <c r="CM105" s="194"/>
      <c r="CO105" s="194"/>
      <c r="CP105" s="194"/>
      <c r="CQ105" s="194"/>
      <c r="CR105" s="194"/>
    </row>
    <row r="106" spans="1:96" s="14" customFormat="1">
      <c r="A106" s="388"/>
      <c r="B106" s="205"/>
      <c r="C106" s="20"/>
      <c r="D106" s="20" t="s">
        <v>1495</v>
      </c>
      <c r="E106" s="110">
        <f t="shared" si="44"/>
        <v>246.93333333333331</v>
      </c>
      <c r="F106" s="110">
        <f t="shared" si="38"/>
        <v>185.2</v>
      </c>
      <c r="G106" s="110">
        <f t="shared" si="34"/>
        <v>123.46666666666665</v>
      </c>
      <c r="H106" s="110">
        <f t="shared" si="35"/>
        <v>61.733333333333327</v>
      </c>
      <c r="I106" s="110">
        <f t="shared" si="36"/>
        <v>24.693333333333324</v>
      </c>
      <c r="J106" s="388"/>
      <c r="K106" s="205"/>
      <c r="L106" s="20" t="s">
        <v>1478</v>
      </c>
      <c r="M106" s="110">
        <v>149.9</v>
      </c>
      <c r="N106" s="110">
        <v>149.9</v>
      </c>
      <c r="O106" s="110">
        <v>172.5</v>
      </c>
      <c r="P106" s="112">
        <f>AVERAGE(M106:N106)</f>
        <v>149.9</v>
      </c>
      <c r="Q106" s="388"/>
      <c r="R106" s="180" t="s">
        <v>494</v>
      </c>
      <c r="S106" s="216">
        <v>25</v>
      </c>
      <c r="T106" s="216">
        <v>10</v>
      </c>
      <c r="U106" s="254">
        <v>408.01</v>
      </c>
      <c r="V106" s="254">
        <v>463</v>
      </c>
      <c r="W106" s="254">
        <v>212.8</v>
      </c>
      <c r="X106" s="183">
        <f t="shared" si="45"/>
        <v>361.27</v>
      </c>
      <c r="Y106" s="399"/>
      <c r="Z106" s="388"/>
      <c r="AA106" s="205" t="s">
        <v>266</v>
      </c>
      <c r="AB106" s="254">
        <v>5.2</v>
      </c>
      <c r="AC106" s="20">
        <v>1</v>
      </c>
      <c r="AD106" s="254">
        <f t="shared" si="50"/>
        <v>5.2</v>
      </c>
      <c r="AE106" s="254">
        <v>59.99</v>
      </c>
      <c r="AF106" s="20">
        <v>25</v>
      </c>
      <c r="AG106" s="254">
        <f t="shared" si="47"/>
        <v>2.3996</v>
      </c>
      <c r="AH106" s="20">
        <v>49.99</v>
      </c>
      <c r="AI106" s="20">
        <v>20</v>
      </c>
      <c r="AJ106" s="254">
        <f t="shared" si="48"/>
        <v>2.4995000000000003</v>
      </c>
      <c r="AK106" s="254">
        <f t="shared" si="49"/>
        <v>3.3663666666666665</v>
      </c>
      <c r="AL106" s="391"/>
      <c r="AM106" s="205"/>
      <c r="AN106" s="20" t="s">
        <v>1447</v>
      </c>
      <c r="AO106" s="254">
        <v>299.5</v>
      </c>
      <c r="AP106" s="254">
        <v>298</v>
      </c>
      <c r="AQ106" s="254">
        <v>232</v>
      </c>
      <c r="AR106" s="257">
        <f t="shared" si="46"/>
        <v>276.5</v>
      </c>
      <c r="AS106" s="388"/>
      <c r="CG106" s="194"/>
      <c r="CI106" s="194"/>
      <c r="CJ106" s="194"/>
      <c r="CL106" s="194"/>
      <c r="CM106" s="194"/>
      <c r="CO106" s="194"/>
      <c r="CP106" s="194"/>
      <c r="CQ106" s="194"/>
      <c r="CR106" s="194"/>
    </row>
    <row r="107" spans="1:96" s="14" customFormat="1">
      <c r="A107" s="388"/>
      <c r="B107" s="205"/>
      <c r="C107" s="20"/>
      <c r="D107" s="20" t="s">
        <v>1496</v>
      </c>
      <c r="E107" s="110">
        <f t="shared" si="44"/>
        <v>625.30000000000007</v>
      </c>
      <c r="F107" s="110">
        <f t="shared" si="38"/>
        <v>468.97500000000002</v>
      </c>
      <c r="G107" s="110">
        <f t="shared" si="34"/>
        <v>312.65000000000003</v>
      </c>
      <c r="H107" s="110">
        <f t="shared" si="35"/>
        <v>156.32500000000002</v>
      </c>
      <c r="I107" s="110">
        <f t="shared" si="36"/>
        <v>62.529999999999994</v>
      </c>
      <c r="J107" s="388"/>
      <c r="K107" s="205" t="s">
        <v>640</v>
      </c>
      <c r="L107" s="181" t="s">
        <v>1480</v>
      </c>
      <c r="M107" s="182">
        <v>430.78</v>
      </c>
      <c r="N107" s="182">
        <v>272.2</v>
      </c>
      <c r="O107" s="182">
        <v>339</v>
      </c>
      <c r="P107" s="184">
        <f>AVERAGE(M107:N107)</f>
        <v>351.49</v>
      </c>
      <c r="Q107" s="388"/>
      <c r="R107" s="180" t="s">
        <v>497</v>
      </c>
      <c r="S107" s="216">
        <v>25</v>
      </c>
      <c r="T107" s="216">
        <v>15</v>
      </c>
      <c r="U107" s="254">
        <v>283.5</v>
      </c>
      <c r="V107" s="254">
        <v>298.8</v>
      </c>
      <c r="W107" s="254">
        <v>397</v>
      </c>
      <c r="X107" s="183">
        <f t="shared" si="45"/>
        <v>326.43333333333334</v>
      </c>
      <c r="Y107" s="399"/>
      <c r="Z107" s="388"/>
      <c r="AA107" s="205" t="s">
        <v>270</v>
      </c>
      <c r="AB107" s="254">
        <v>5.5</v>
      </c>
      <c r="AC107" s="20">
        <v>1</v>
      </c>
      <c r="AD107" s="254">
        <f t="shared" si="50"/>
        <v>5.5</v>
      </c>
      <c r="AE107" s="254">
        <v>38.9</v>
      </c>
      <c r="AF107" s="20">
        <v>5</v>
      </c>
      <c r="AG107" s="254">
        <f t="shared" si="47"/>
        <v>7.7799999999999994</v>
      </c>
      <c r="AH107" s="20">
        <v>46.98</v>
      </c>
      <c r="AI107" s="20">
        <v>15</v>
      </c>
      <c r="AJ107" s="254">
        <f t="shared" si="48"/>
        <v>3.1319999999999997</v>
      </c>
      <c r="AK107" s="254">
        <f t="shared" si="49"/>
        <v>5.4706666666666663</v>
      </c>
      <c r="AL107" s="388"/>
      <c r="AM107" s="205"/>
      <c r="AN107" s="20" t="s">
        <v>1446</v>
      </c>
      <c r="AO107" s="254">
        <v>109</v>
      </c>
      <c r="AP107" s="254">
        <v>145.9</v>
      </c>
      <c r="AQ107" s="254">
        <v>101.85</v>
      </c>
      <c r="AR107" s="257">
        <f t="shared" si="46"/>
        <v>118.91666666666667</v>
      </c>
      <c r="AS107" s="388"/>
      <c r="CG107" s="194"/>
      <c r="CI107" s="194"/>
      <c r="CJ107" s="194"/>
      <c r="CL107" s="194"/>
      <c r="CM107" s="194"/>
      <c r="CO107" s="194"/>
      <c r="CP107" s="194"/>
      <c r="CQ107" s="194"/>
      <c r="CR107" s="194"/>
    </row>
    <row r="108" spans="1:96" s="14" customFormat="1">
      <c r="A108" s="388"/>
      <c r="B108" s="205"/>
      <c r="C108" s="20"/>
      <c r="D108" s="20" t="s">
        <v>1497</v>
      </c>
      <c r="E108" s="110">
        <f t="shared" si="44"/>
        <v>264.23500000000001</v>
      </c>
      <c r="F108" s="110">
        <f t="shared" si="38"/>
        <v>198.17625000000001</v>
      </c>
      <c r="G108" s="110">
        <f t="shared" si="34"/>
        <v>132.11750000000001</v>
      </c>
      <c r="H108" s="110">
        <f t="shared" si="35"/>
        <v>66.058750000000003</v>
      </c>
      <c r="I108" s="110">
        <f t="shared" si="36"/>
        <v>26.423499999999997</v>
      </c>
      <c r="J108" s="388"/>
      <c r="K108" s="205"/>
      <c r="L108" s="20" t="s">
        <v>1482</v>
      </c>
      <c r="M108" s="182">
        <v>673.54</v>
      </c>
      <c r="N108" s="182">
        <v>604.89</v>
      </c>
      <c r="O108" s="182">
        <v>399</v>
      </c>
      <c r="P108" s="184">
        <f>AVERAGE(M108:O108)</f>
        <v>559.14333333333332</v>
      </c>
      <c r="Q108" s="388"/>
      <c r="R108" s="180" t="s">
        <v>501</v>
      </c>
      <c r="S108" s="216">
        <v>25</v>
      </c>
      <c r="T108" s="216">
        <v>20</v>
      </c>
      <c r="U108" s="254">
        <v>378</v>
      </c>
      <c r="V108" s="254">
        <v>577.79999999999995</v>
      </c>
      <c r="W108" s="254">
        <v>499.8</v>
      </c>
      <c r="X108" s="183">
        <f t="shared" si="45"/>
        <v>485.2</v>
      </c>
      <c r="Y108" s="399"/>
      <c r="Z108" s="388"/>
      <c r="AA108" s="205" t="s">
        <v>274</v>
      </c>
      <c r="AB108" s="254">
        <v>6.5</v>
      </c>
      <c r="AC108" s="20">
        <v>1</v>
      </c>
      <c r="AD108" s="254">
        <f t="shared" si="50"/>
        <v>6.5</v>
      </c>
      <c r="AE108" s="254">
        <v>40.9</v>
      </c>
      <c r="AF108" s="20">
        <v>5</v>
      </c>
      <c r="AG108" s="254">
        <f t="shared" si="47"/>
        <v>8.18</v>
      </c>
      <c r="AH108" s="20">
        <v>61.99</v>
      </c>
      <c r="AI108" s="20">
        <v>25</v>
      </c>
      <c r="AJ108" s="254">
        <f t="shared" si="48"/>
        <v>2.4796</v>
      </c>
      <c r="AK108" s="254">
        <f t="shared" si="49"/>
        <v>5.7198666666666673</v>
      </c>
      <c r="AL108" s="388"/>
      <c r="AM108" s="205"/>
      <c r="AN108" s="20" t="s">
        <v>1379</v>
      </c>
      <c r="AO108" s="254">
        <v>606.5</v>
      </c>
      <c r="AP108" s="254">
        <v>569</v>
      </c>
      <c r="AQ108" s="254">
        <v>479</v>
      </c>
      <c r="AR108" s="257">
        <f t="shared" si="46"/>
        <v>551.5</v>
      </c>
      <c r="AS108" s="388"/>
      <c r="CG108" s="194"/>
      <c r="CI108" s="194"/>
      <c r="CJ108" s="194"/>
      <c r="CL108" s="194"/>
      <c r="CM108" s="194"/>
      <c r="CO108" s="194"/>
      <c r="CP108" s="194"/>
      <c r="CQ108" s="194"/>
      <c r="CR108" s="194"/>
    </row>
    <row r="109" spans="1:96" s="14" customFormat="1">
      <c r="A109" s="388"/>
      <c r="B109" s="205"/>
      <c r="C109" s="20"/>
      <c r="D109" s="20" t="s">
        <v>1498</v>
      </c>
      <c r="E109" s="110">
        <f t="shared" si="44"/>
        <v>1524.4949999999999</v>
      </c>
      <c r="F109" s="110">
        <f t="shared" si="38"/>
        <v>1143.3712499999999</v>
      </c>
      <c r="G109" s="110">
        <f t="shared" si="34"/>
        <v>762.24749999999995</v>
      </c>
      <c r="H109" s="110">
        <f t="shared" si="35"/>
        <v>381.12374999999997</v>
      </c>
      <c r="I109" s="110">
        <f t="shared" si="36"/>
        <v>152.44949999999994</v>
      </c>
      <c r="J109" s="388"/>
      <c r="K109" s="205"/>
      <c r="L109" s="181" t="s">
        <v>1485</v>
      </c>
      <c r="M109" s="182">
        <v>525.98</v>
      </c>
      <c r="N109" s="182">
        <v>425.6</v>
      </c>
      <c r="O109" s="182">
        <v>375.99</v>
      </c>
      <c r="P109" s="184">
        <f>AVERAGE(M109:O109)</f>
        <v>442.52333333333337</v>
      </c>
      <c r="Q109" s="388"/>
      <c r="R109" s="180" t="s">
        <v>504</v>
      </c>
      <c r="S109" s="216">
        <v>25</v>
      </c>
      <c r="T109" s="216">
        <v>25</v>
      </c>
      <c r="U109" s="254">
        <v>855</v>
      </c>
      <c r="V109" s="254">
        <v>880</v>
      </c>
      <c r="W109" s="254">
        <v>853</v>
      </c>
      <c r="X109" s="183">
        <f t="shared" si="45"/>
        <v>862.66666666666663</v>
      </c>
      <c r="Y109" s="399"/>
      <c r="Z109" s="388"/>
      <c r="AA109" s="205" t="s">
        <v>282</v>
      </c>
      <c r="AB109" s="254">
        <v>9.5</v>
      </c>
      <c r="AC109" s="20">
        <v>1</v>
      </c>
      <c r="AD109" s="254">
        <f t="shared" si="50"/>
        <v>9.5</v>
      </c>
      <c r="AE109" s="20">
        <v>65.989999999999995</v>
      </c>
      <c r="AF109" s="20">
        <v>25</v>
      </c>
      <c r="AG109" s="254">
        <f t="shared" si="47"/>
        <v>2.6395999999999997</v>
      </c>
      <c r="AH109" s="20">
        <v>53.99</v>
      </c>
      <c r="AI109" s="20">
        <v>20</v>
      </c>
      <c r="AJ109" s="254">
        <f t="shared" si="48"/>
        <v>2.6995</v>
      </c>
      <c r="AK109" s="254">
        <f t="shared" si="49"/>
        <v>4.946366666666667</v>
      </c>
      <c r="AL109" s="388"/>
      <c r="AM109" s="205"/>
      <c r="AN109" s="20" t="s">
        <v>1499</v>
      </c>
      <c r="AO109" s="254">
        <v>124.78</v>
      </c>
      <c r="AP109" s="254">
        <v>109.9</v>
      </c>
      <c r="AQ109" s="254">
        <v>128</v>
      </c>
      <c r="AR109" s="257">
        <f t="shared" si="46"/>
        <v>120.89333333333333</v>
      </c>
      <c r="AS109" s="388"/>
      <c r="CG109" s="194"/>
      <c r="CI109" s="194"/>
      <c r="CJ109" s="194"/>
      <c r="CL109" s="194"/>
      <c r="CM109" s="194"/>
      <c r="CO109" s="194"/>
      <c r="CP109" s="194"/>
      <c r="CQ109" s="194"/>
      <c r="CR109" s="194"/>
    </row>
    <row r="110" spans="1:96" s="14" customFormat="1">
      <c r="A110" s="388"/>
      <c r="B110" s="205"/>
      <c r="C110" s="20"/>
      <c r="D110" s="20" t="s">
        <v>1500</v>
      </c>
      <c r="E110" s="110">
        <f t="shared" si="44"/>
        <v>3931.4050000000002</v>
      </c>
      <c r="F110" s="110">
        <f t="shared" si="38"/>
        <v>2948.55375</v>
      </c>
      <c r="G110" s="110">
        <f t="shared" si="34"/>
        <v>1965.7025000000001</v>
      </c>
      <c r="H110" s="110">
        <f t="shared" si="35"/>
        <v>982.85125000000005</v>
      </c>
      <c r="I110" s="110">
        <f t="shared" si="36"/>
        <v>393.14049999999992</v>
      </c>
      <c r="J110" s="388"/>
      <c r="K110" s="205" t="s">
        <v>82</v>
      </c>
      <c r="L110" s="20" t="s">
        <v>1487</v>
      </c>
      <c r="M110" s="110">
        <v>290.89999999999998</v>
      </c>
      <c r="N110" s="110">
        <v>309.89999999999998</v>
      </c>
      <c r="O110" s="110">
        <v>349.9</v>
      </c>
      <c r="P110" s="112">
        <f>AVERAGE(M110:O110)</f>
        <v>316.89999999999998</v>
      </c>
      <c r="Q110" s="388"/>
      <c r="R110" s="180" t="s">
        <v>507</v>
      </c>
      <c r="S110" s="216">
        <v>25</v>
      </c>
      <c r="T110" s="216">
        <v>30</v>
      </c>
      <c r="U110" s="254">
        <v>567</v>
      </c>
      <c r="V110" s="254">
        <v>990</v>
      </c>
      <c r="W110" s="254">
        <v>1375</v>
      </c>
      <c r="X110" s="183">
        <f t="shared" si="45"/>
        <v>977.33333333333337</v>
      </c>
      <c r="Y110" s="399"/>
      <c r="Z110" s="388"/>
      <c r="AA110" s="180" t="s">
        <v>289</v>
      </c>
      <c r="AB110" s="254">
        <v>49.9</v>
      </c>
      <c r="AC110" s="20">
        <v>5</v>
      </c>
      <c r="AD110" s="254">
        <f t="shared" si="50"/>
        <v>9.98</v>
      </c>
      <c r="AE110" s="254">
        <v>59.98</v>
      </c>
      <c r="AF110" s="20">
        <v>20</v>
      </c>
      <c r="AG110" s="254">
        <f t="shared" si="47"/>
        <v>2.9989999999999997</v>
      </c>
      <c r="AH110" s="20">
        <v>69.98</v>
      </c>
      <c r="AI110" s="20">
        <v>25</v>
      </c>
      <c r="AJ110" s="254">
        <f t="shared" si="48"/>
        <v>2.7992000000000004</v>
      </c>
      <c r="AK110" s="254">
        <f t="shared" si="49"/>
        <v>5.2594000000000003</v>
      </c>
      <c r="AL110" s="388"/>
      <c r="AM110" s="205"/>
      <c r="AN110" s="20" t="s">
        <v>1501</v>
      </c>
      <c r="AO110" s="254">
        <v>149</v>
      </c>
      <c r="AP110" s="254">
        <v>149.9</v>
      </c>
      <c r="AQ110" s="254">
        <v>156</v>
      </c>
      <c r="AR110" s="257">
        <f t="shared" si="46"/>
        <v>151.63333333333333</v>
      </c>
      <c r="AS110" s="388"/>
      <c r="CG110" s="194"/>
      <c r="CI110" s="194"/>
      <c r="CJ110" s="194"/>
      <c r="CL110" s="194"/>
      <c r="CM110" s="194"/>
      <c r="CO110" s="194"/>
      <c r="CP110" s="194"/>
      <c r="CQ110" s="194"/>
      <c r="CR110" s="194"/>
    </row>
    <row r="111" spans="1:96" s="14" customFormat="1">
      <c r="A111" s="388"/>
      <c r="B111" s="205"/>
      <c r="C111" s="20"/>
      <c r="D111" s="20" t="s">
        <v>1502</v>
      </c>
      <c r="E111" s="110">
        <f t="shared" si="44"/>
        <v>989.495</v>
      </c>
      <c r="F111" s="110">
        <f t="shared" si="38"/>
        <v>742.12125000000003</v>
      </c>
      <c r="G111" s="110">
        <f t="shared" si="34"/>
        <v>494.7475</v>
      </c>
      <c r="H111" s="110">
        <f t="shared" si="35"/>
        <v>247.37375</v>
      </c>
      <c r="I111" s="110">
        <f t="shared" si="36"/>
        <v>98.949499999999972</v>
      </c>
      <c r="J111" s="388"/>
      <c r="K111" s="205"/>
      <c r="L111" s="20" t="s">
        <v>1489</v>
      </c>
      <c r="M111" s="110">
        <v>251.09</v>
      </c>
      <c r="N111" s="110">
        <v>209.9</v>
      </c>
      <c r="O111" s="110">
        <v>174.9</v>
      </c>
      <c r="P111" s="112">
        <f>AVERAGE(M111:O111)</f>
        <v>211.96333333333334</v>
      </c>
      <c r="Q111" s="388"/>
      <c r="R111" s="180" t="s">
        <v>510</v>
      </c>
      <c r="S111" s="216">
        <v>25</v>
      </c>
      <c r="T111" s="216">
        <v>35</v>
      </c>
      <c r="U111" s="254">
        <v>906</v>
      </c>
      <c r="V111" s="254">
        <v>1776.47</v>
      </c>
      <c r="W111" s="254">
        <v>1088</v>
      </c>
      <c r="X111" s="183">
        <f t="shared" si="45"/>
        <v>1256.8233333333335</v>
      </c>
      <c r="Y111" s="399"/>
      <c r="Z111" s="388"/>
      <c r="AA111" s="398"/>
      <c r="AB111" s="388"/>
      <c r="AC111" s="388"/>
      <c r="AD111" s="388"/>
      <c r="AE111" s="388"/>
      <c r="AF111" s="388"/>
      <c r="AG111" s="388"/>
      <c r="AH111" s="388"/>
      <c r="AI111" s="388"/>
      <c r="AJ111" s="388"/>
      <c r="AK111" s="388"/>
      <c r="AL111" s="388"/>
      <c r="AM111" s="205" t="s">
        <v>410</v>
      </c>
      <c r="AN111" s="20" t="s">
        <v>1503</v>
      </c>
      <c r="AO111" s="254">
        <v>179</v>
      </c>
      <c r="AP111" s="254">
        <v>239.89</v>
      </c>
      <c r="AQ111" s="254">
        <v>182.58</v>
      </c>
      <c r="AR111" s="257">
        <f t="shared" si="46"/>
        <v>200.49</v>
      </c>
      <c r="AS111" s="388"/>
      <c r="CG111" s="194"/>
      <c r="CI111" s="194"/>
      <c r="CJ111" s="194"/>
      <c r="CL111" s="194"/>
      <c r="CM111" s="194"/>
      <c r="CO111" s="194"/>
      <c r="CP111" s="194"/>
      <c r="CQ111" s="194"/>
      <c r="CR111" s="194"/>
    </row>
    <row r="112" spans="1:96" s="14" customFormat="1">
      <c r="A112" s="388"/>
      <c r="B112" s="205"/>
      <c r="C112" s="20"/>
      <c r="D112" s="20" t="s">
        <v>1504</v>
      </c>
      <c r="E112" s="110">
        <f t="shared" si="44"/>
        <v>177.1</v>
      </c>
      <c r="F112" s="110">
        <f t="shared" si="38"/>
        <v>132.82499999999999</v>
      </c>
      <c r="G112" s="110">
        <f t="shared" si="34"/>
        <v>88.55</v>
      </c>
      <c r="H112" s="110">
        <f t="shared" si="35"/>
        <v>44.274999999999999</v>
      </c>
      <c r="I112" s="110">
        <f t="shared" si="36"/>
        <v>17.709999999999994</v>
      </c>
      <c r="J112" s="388"/>
      <c r="K112" s="205"/>
      <c r="L112" s="20" t="s">
        <v>1491</v>
      </c>
      <c r="M112" s="110">
        <v>2097</v>
      </c>
      <c r="N112" s="110">
        <v>1599</v>
      </c>
      <c r="O112" s="110">
        <v>1649</v>
      </c>
      <c r="P112" s="112">
        <f>AVERAGE(M112:N112)</f>
        <v>1848</v>
      </c>
      <c r="Q112" s="388"/>
      <c r="R112" s="180" t="s">
        <v>513</v>
      </c>
      <c r="S112" s="216">
        <v>25</v>
      </c>
      <c r="T112" s="216">
        <v>40</v>
      </c>
      <c r="U112" s="254">
        <v>756</v>
      </c>
      <c r="V112" s="254">
        <v>1189</v>
      </c>
      <c r="W112" s="254">
        <v>1070</v>
      </c>
      <c r="X112" s="183">
        <f t="shared" si="45"/>
        <v>1005</v>
      </c>
      <c r="Y112" s="399"/>
      <c r="Z112" s="388"/>
      <c r="AA112" s="398"/>
      <c r="AB112" s="388"/>
      <c r="AC112" s="388"/>
      <c r="AD112" s="388"/>
      <c r="AE112" s="388"/>
      <c r="AF112" s="388"/>
      <c r="AG112" s="388"/>
      <c r="AH112" s="388"/>
      <c r="AI112" s="388"/>
      <c r="AJ112" s="388"/>
      <c r="AK112" s="388"/>
      <c r="AL112" s="388"/>
      <c r="AM112" s="205"/>
      <c r="AN112" s="20" t="s">
        <v>1505</v>
      </c>
      <c r="AO112" s="254">
        <v>120</v>
      </c>
      <c r="AP112" s="254">
        <v>145.49</v>
      </c>
      <c r="AQ112" s="254">
        <v>104.05</v>
      </c>
      <c r="AR112" s="257">
        <f t="shared" si="46"/>
        <v>123.18</v>
      </c>
      <c r="AS112" s="388"/>
      <c r="CG112" s="194"/>
      <c r="CI112" s="194"/>
      <c r="CJ112" s="194"/>
      <c r="CL112" s="194"/>
      <c r="CM112" s="194"/>
      <c r="CO112" s="194"/>
      <c r="CP112" s="194"/>
      <c r="CQ112" s="194"/>
      <c r="CR112" s="194"/>
    </row>
    <row r="113" spans="1:96" s="14" customFormat="1">
      <c r="A113" s="388"/>
      <c r="B113" s="205"/>
      <c r="C113" s="20"/>
      <c r="D113" s="20" t="s">
        <v>1506</v>
      </c>
      <c r="E113" s="110">
        <f t="shared" si="44"/>
        <v>571.03000000000009</v>
      </c>
      <c r="F113" s="110">
        <f t="shared" si="38"/>
        <v>428.27250000000004</v>
      </c>
      <c r="G113" s="110">
        <f t="shared" si="34"/>
        <v>285.51500000000004</v>
      </c>
      <c r="H113" s="110">
        <f t="shared" si="35"/>
        <v>142.75750000000002</v>
      </c>
      <c r="I113" s="110">
        <f t="shared" si="36"/>
        <v>57.102999999999994</v>
      </c>
      <c r="J113" s="388"/>
      <c r="K113" s="205"/>
      <c r="L113" s="20" t="s">
        <v>1493</v>
      </c>
      <c r="M113" s="110">
        <v>296.70999999999998</v>
      </c>
      <c r="N113" s="110">
        <v>445.9</v>
      </c>
      <c r="O113" s="110">
        <v>391.2</v>
      </c>
      <c r="P113" s="112">
        <f>AVERAGE(M113:N113)</f>
        <v>371.30499999999995</v>
      </c>
      <c r="Q113" s="388"/>
      <c r="R113" s="180" t="s">
        <v>517</v>
      </c>
      <c r="S113" s="216">
        <v>25</v>
      </c>
      <c r="T113" s="216">
        <v>50</v>
      </c>
      <c r="U113" s="254">
        <v>945</v>
      </c>
      <c r="V113" s="254">
        <v>1320</v>
      </c>
      <c r="W113" s="254">
        <v>1087.8</v>
      </c>
      <c r="X113" s="183">
        <f t="shared" si="45"/>
        <v>1117.6000000000001</v>
      </c>
      <c r="Y113" s="399"/>
      <c r="Z113" s="388"/>
      <c r="AA113" s="398"/>
      <c r="AB113" s="388"/>
      <c r="AC113" s="388"/>
      <c r="AD113" s="388"/>
      <c r="AE113" s="388"/>
      <c r="AF113" s="388"/>
      <c r="AG113" s="388"/>
      <c r="AH113" s="388"/>
      <c r="AI113" s="388"/>
      <c r="AJ113" s="388"/>
      <c r="AK113" s="388"/>
      <c r="AL113" s="388"/>
      <c r="AM113" s="398"/>
      <c r="AN113" s="387"/>
      <c r="AO113" s="387"/>
      <c r="AP113" s="388"/>
      <c r="AQ113" s="388"/>
      <c r="AR113" s="388"/>
      <c r="AS113" s="388"/>
      <c r="CG113" s="194"/>
      <c r="CI113" s="194"/>
      <c r="CJ113" s="194"/>
      <c r="CL113" s="194"/>
      <c r="CM113" s="194"/>
      <c r="CO113" s="194"/>
      <c r="CP113" s="194"/>
      <c r="CQ113" s="194"/>
      <c r="CR113" s="194"/>
    </row>
    <row r="114" spans="1:96" s="14" customFormat="1" ht="15.75">
      <c r="A114" s="388"/>
      <c r="B114" s="205"/>
      <c r="C114" s="20"/>
      <c r="D114" s="20" t="s">
        <v>1507</v>
      </c>
      <c r="E114" s="110">
        <f t="shared" si="44"/>
        <v>605.23333333333323</v>
      </c>
      <c r="F114" s="110">
        <f t="shared" si="38"/>
        <v>453.92499999999995</v>
      </c>
      <c r="G114" s="110">
        <f t="shared" si="34"/>
        <v>302.61666666666662</v>
      </c>
      <c r="H114" s="110">
        <f t="shared" si="35"/>
        <v>151.30833333333331</v>
      </c>
      <c r="I114" s="110">
        <f t="shared" si="36"/>
        <v>60.523333333333312</v>
      </c>
      <c r="J114" s="388"/>
      <c r="K114" s="205"/>
      <c r="L114" s="20" t="s">
        <v>1495</v>
      </c>
      <c r="M114" s="110">
        <v>229</v>
      </c>
      <c r="N114" s="110">
        <v>268.89999999999998</v>
      </c>
      <c r="O114" s="110">
        <v>242.9</v>
      </c>
      <c r="P114" s="112">
        <f>AVERAGE(M114:O114)</f>
        <v>246.93333333333331</v>
      </c>
      <c r="Q114" s="388"/>
      <c r="R114" s="180" t="s">
        <v>520</v>
      </c>
      <c r="S114" s="216">
        <v>25</v>
      </c>
      <c r="T114" s="216">
        <v>60</v>
      </c>
      <c r="U114" s="254">
        <v>1260</v>
      </c>
      <c r="V114" s="254">
        <v>1352</v>
      </c>
      <c r="W114" s="254">
        <v>1528</v>
      </c>
      <c r="X114" s="183">
        <f t="shared" si="45"/>
        <v>1380</v>
      </c>
      <c r="Y114" s="399"/>
      <c r="Z114" s="388"/>
      <c r="AA114" s="398"/>
      <c r="AB114" s="388"/>
      <c r="AC114" s="388"/>
      <c r="AD114" s="388"/>
      <c r="AE114" s="388"/>
      <c r="AF114" s="388"/>
      <c r="AG114" s="388"/>
      <c r="AH114" s="388"/>
      <c r="AI114" s="388"/>
      <c r="AJ114" s="388"/>
      <c r="AK114" s="388"/>
      <c r="AL114" s="388"/>
      <c r="AM114" s="1111" t="s">
        <v>1508</v>
      </c>
      <c r="AN114" s="1112"/>
      <c r="AO114" s="1112"/>
      <c r="AP114" s="1112"/>
      <c r="AQ114" s="1112"/>
      <c r="AR114" s="1113"/>
      <c r="AS114" s="388"/>
      <c r="CG114" s="194"/>
      <c r="CI114" s="194"/>
      <c r="CJ114" s="194"/>
      <c r="CL114" s="194"/>
      <c r="CM114" s="194"/>
      <c r="CO114" s="194"/>
      <c r="CP114" s="194"/>
      <c r="CQ114" s="194"/>
      <c r="CR114" s="194"/>
    </row>
    <row r="115" spans="1:96" s="14" customFormat="1" ht="30">
      <c r="A115" s="388"/>
      <c r="B115" s="205"/>
      <c r="C115" s="20" t="s">
        <v>87</v>
      </c>
      <c r="D115" s="20" t="s">
        <v>1509</v>
      </c>
      <c r="E115" s="110">
        <f t="shared" si="44"/>
        <v>295.255</v>
      </c>
      <c r="F115" s="110">
        <f t="shared" si="38"/>
        <v>221.44125</v>
      </c>
      <c r="G115" s="110">
        <f t="shared" si="34"/>
        <v>147.6275</v>
      </c>
      <c r="H115" s="110">
        <f t="shared" si="35"/>
        <v>73.813749999999999</v>
      </c>
      <c r="I115" s="110">
        <f t="shared" si="36"/>
        <v>29.525499999999994</v>
      </c>
      <c r="J115" s="388"/>
      <c r="K115" s="205"/>
      <c r="L115" s="20" t="s">
        <v>1496</v>
      </c>
      <c r="M115" s="110">
        <v>457.2</v>
      </c>
      <c r="N115" s="110">
        <v>707.2</v>
      </c>
      <c r="O115" s="110">
        <v>711.5</v>
      </c>
      <c r="P115" s="112">
        <f>AVERAGE(M115:O115)</f>
        <v>625.30000000000007</v>
      </c>
      <c r="Q115" s="388"/>
      <c r="R115" s="180" t="s">
        <v>523</v>
      </c>
      <c r="S115" s="216">
        <v>25</v>
      </c>
      <c r="T115" s="216">
        <v>100</v>
      </c>
      <c r="U115" s="254">
        <v>1690.8</v>
      </c>
      <c r="V115" s="254">
        <v>898.8</v>
      </c>
      <c r="W115" s="254">
        <v>2738.8</v>
      </c>
      <c r="X115" s="183">
        <f t="shared" si="45"/>
        <v>1776.1333333333332</v>
      </c>
      <c r="Y115" s="399"/>
      <c r="Z115" s="388"/>
      <c r="AA115" s="398"/>
      <c r="AB115" s="388"/>
      <c r="AC115" s="388"/>
      <c r="AD115" s="388"/>
      <c r="AE115" s="388"/>
      <c r="AF115" s="388"/>
      <c r="AG115" s="388"/>
      <c r="AH115" s="396"/>
      <c r="AI115" s="404"/>
      <c r="AJ115" s="396"/>
      <c r="AK115" s="396"/>
      <c r="AL115" s="391"/>
      <c r="AM115" s="510" t="s">
        <v>1081</v>
      </c>
      <c r="AN115" s="519" t="s">
        <v>67</v>
      </c>
      <c r="AO115" s="519" t="s">
        <v>673</v>
      </c>
      <c r="AP115" s="189" t="s">
        <v>676</v>
      </c>
      <c r="AQ115" s="189" t="s">
        <v>677</v>
      </c>
      <c r="AR115" s="724" t="s">
        <v>1234</v>
      </c>
      <c r="AS115" s="388"/>
      <c r="AW115" s="161"/>
      <c r="CG115" s="194"/>
      <c r="CI115" s="194"/>
      <c r="CJ115" s="194"/>
      <c r="CL115" s="194"/>
      <c r="CM115" s="194"/>
      <c r="CO115" s="194"/>
      <c r="CP115" s="194"/>
      <c r="CQ115" s="194"/>
      <c r="CR115" s="194"/>
    </row>
    <row r="116" spans="1:96" s="14" customFormat="1">
      <c r="A116" s="388"/>
      <c r="B116" s="205"/>
      <c r="C116" s="17"/>
      <c r="D116" s="20" t="s">
        <v>1510</v>
      </c>
      <c r="E116" s="110">
        <f t="shared" si="44"/>
        <v>192.4</v>
      </c>
      <c r="F116" s="110">
        <f t="shared" si="38"/>
        <v>144.30000000000001</v>
      </c>
      <c r="G116" s="110">
        <f t="shared" si="34"/>
        <v>96.2</v>
      </c>
      <c r="H116" s="110">
        <f t="shared" si="35"/>
        <v>48.1</v>
      </c>
      <c r="I116" s="110">
        <f t="shared" si="36"/>
        <v>19.239999999999995</v>
      </c>
      <c r="J116" s="388"/>
      <c r="K116" s="205"/>
      <c r="L116" s="20" t="s">
        <v>1497</v>
      </c>
      <c r="M116" s="110">
        <v>251.9</v>
      </c>
      <c r="N116" s="110">
        <v>276.57</v>
      </c>
      <c r="O116" s="110">
        <v>249</v>
      </c>
      <c r="P116" s="112">
        <f>AVERAGE(M116:N116)</f>
        <v>264.23500000000001</v>
      </c>
      <c r="Q116" s="388"/>
      <c r="R116" s="180" t="s">
        <v>526</v>
      </c>
      <c r="S116" s="216">
        <v>25</v>
      </c>
      <c r="T116" s="216">
        <v>10</v>
      </c>
      <c r="U116" s="254">
        <v>356.13</v>
      </c>
      <c r="V116" s="254">
        <v>350</v>
      </c>
      <c r="W116" s="254">
        <v>323</v>
      </c>
      <c r="X116" s="257">
        <f t="shared" si="45"/>
        <v>343.04333333333335</v>
      </c>
      <c r="Y116" s="399"/>
      <c r="Z116" s="388"/>
      <c r="AA116" s="398"/>
      <c r="AB116" s="388"/>
      <c r="AC116" s="388"/>
      <c r="AD116" s="388"/>
      <c r="AE116" s="388"/>
      <c r="AF116" s="388"/>
      <c r="AG116" s="388"/>
      <c r="AH116" s="396"/>
      <c r="AI116" s="404"/>
      <c r="AJ116" s="396"/>
      <c r="AK116" s="396"/>
      <c r="AL116" s="392"/>
      <c r="AM116" s="503"/>
      <c r="AN116" s="256"/>
      <c r="AO116" s="256"/>
      <c r="AP116" s="256"/>
      <c r="AQ116" s="256"/>
      <c r="AR116" s="726"/>
      <c r="AS116" s="388"/>
      <c r="CG116" s="194"/>
      <c r="CI116" s="194"/>
      <c r="CJ116" s="194"/>
      <c r="CL116" s="194"/>
      <c r="CM116" s="194"/>
      <c r="CO116" s="194"/>
      <c r="CP116" s="194"/>
      <c r="CQ116" s="194"/>
      <c r="CR116" s="194"/>
    </row>
    <row r="117" spans="1:96" s="14" customFormat="1">
      <c r="A117" s="388"/>
      <c r="B117" s="205"/>
      <c r="C117" s="20" t="s">
        <v>91</v>
      </c>
      <c r="D117" s="20" t="s">
        <v>1511</v>
      </c>
      <c r="E117" s="110">
        <f t="shared" si="44"/>
        <v>297.56666666666666</v>
      </c>
      <c r="F117" s="110">
        <f t="shared" si="38"/>
        <v>223.17500000000001</v>
      </c>
      <c r="G117" s="110">
        <f t="shared" si="34"/>
        <v>148.78333333333333</v>
      </c>
      <c r="H117" s="110">
        <f t="shared" si="35"/>
        <v>74.391666666666666</v>
      </c>
      <c r="I117" s="110">
        <f t="shared" si="36"/>
        <v>29.756666666666661</v>
      </c>
      <c r="J117" s="388"/>
      <c r="K117" s="205"/>
      <c r="L117" s="20" t="s">
        <v>1498</v>
      </c>
      <c r="M117" s="110">
        <v>1399</v>
      </c>
      <c r="N117" s="110">
        <v>1649.99</v>
      </c>
      <c r="O117" s="110">
        <v>1390</v>
      </c>
      <c r="P117" s="112">
        <f>AVERAGE(M117:N117)</f>
        <v>1524.4949999999999</v>
      </c>
      <c r="Q117" s="388"/>
      <c r="R117" s="180" t="s">
        <v>529</v>
      </c>
      <c r="S117" s="216">
        <v>25</v>
      </c>
      <c r="T117" s="216">
        <v>15</v>
      </c>
      <c r="U117" s="254">
        <v>521.13</v>
      </c>
      <c r="V117" s="254">
        <v>585</v>
      </c>
      <c r="W117" s="254">
        <v>820</v>
      </c>
      <c r="X117" s="183">
        <f t="shared" si="45"/>
        <v>642.04333333333341</v>
      </c>
      <c r="Y117" s="399"/>
      <c r="Z117" s="388"/>
      <c r="AA117" s="398"/>
      <c r="AB117" s="388"/>
      <c r="AC117" s="388"/>
      <c r="AD117" s="388"/>
      <c r="AE117" s="388"/>
      <c r="AF117" s="388"/>
      <c r="AG117" s="388"/>
      <c r="AH117" s="396"/>
      <c r="AI117" s="404"/>
      <c r="AJ117" s="396"/>
      <c r="AK117" s="396"/>
      <c r="AL117" s="391"/>
      <c r="AM117" s="205" t="s">
        <v>442</v>
      </c>
      <c r="AN117" s="20" t="s">
        <v>1512</v>
      </c>
      <c r="AO117" s="254">
        <v>3542.18</v>
      </c>
      <c r="AP117" s="254">
        <v>3542.18</v>
      </c>
      <c r="AQ117" s="254">
        <v>2596.9899999999998</v>
      </c>
      <c r="AR117" s="257">
        <f t="shared" ref="AR117:AR132" si="51">AVERAGE(AO117:AQ117)</f>
        <v>3227.1166666666663</v>
      </c>
      <c r="AS117" s="388"/>
      <c r="CG117" s="194"/>
      <c r="CI117" s="194"/>
      <c r="CJ117" s="194"/>
      <c r="CL117" s="194"/>
      <c r="CM117" s="194"/>
      <c r="CO117" s="194"/>
      <c r="CP117" s="194"/>
      <c r="CQ117" s="194"/>
      <c r="CR117" s="194"/>
    </row>
    <row r="118" spans="1:96" s="14" customFormat="1">
      <c r="A118" s="388"/>
      <c r="B118" s="205"/>
      <c r="C118" s="20"/>
      <c r="D118" s="20" t="s">
        <v>1513</v>
      </c>
      <c r="E118" s="110">
        <f t="shared" si="44"/>
        <v>80.876666666666665</v>
      </c>
      <c r="F118" s="110">
        <f t="shared" si="38"/>
        <v>60.657499999999999</v>
      </c>
      <c r="G118" s="110">
        <f t="shared" si="34"/>
        <v>40.438333333333333</v>
      </c>
      <c r="H118" s="110">
        <f t="shared" si="35"/>
        <v>20.219166666666666</v>
      </c>
      <c r="I118" s="110">
        <f t="shared" si="36"/>
        <v>8.0876666666666654</v>
      </c>
      <c r="J118" s="388"/>
      <c r="K118" s="205"/>
      <c r="L118" s="20" t="s">
        <v>1500</v>
      </c>
      <c r="M118" s="110">
        <v>3699</v>
      </c>
      <c r="N118" s="110">
        <v>4163.8100000000004</v>
      </c>
      <c r="O118" s="110">
        <v>4163.8100000000004</v>
      </c>
      <c r="P118" s="112">
        <f>AVERAGE(M118:N118)</f>
        <v>3931.4050000000002</v>
      </c>
      <c r="Q118" s="388"/>
      <c r="R118" s="180" t="s">
        <v>532</v>
      </c>
      <c r="S118" s="216">
        <v>25</v>
      </c>
      <c r="T118" s="216">
        <v>20</v>
      </c>
      <c r="U118" s="254">
        <v>686.13</v>
      </c>
      <c r="V118" s="254">
        <v>570</v>
      </c>
      <c r="W118" s="254">
        <v>600</v>
      </c>
      <c r="X118" s="183">
        <f t="shared" si="45"/>
        <v>618.71</v>
      </c>
      <c r="Y118" s="399"/>
      <c r="Z118" s="388"/>
      <c r="AA118" s="398"/>
      <c r="AB118" s="388"/>
      <c r="AC118" s="388"/>
      <c r="AD118" s="388"/>
      <c r="AE118" s="388"/>
      <c r="AF118" s="388"/>
      <c r="AG118" s="388"/>
      <c r="AH118" s="396"/>
      <c r="AI118" s="404"/>
      <c r="AJ118" s="396"/>
      <c r="AK118" s="396"/>
      <c r="AL118" s="392"/>
      <c r="AM118" s="205" t="s">
        <v>389</v>
      </c>
      <c r="AN118" s="20" t="s">
        <v>1514</v>
      </c>
      <c r="AO118" s="254">
        <v>1069.0999999999999</v>
      </c>
      <c r="AP118" s="254">
        <v>948.99</v>
      </c>
      <c r="AQ118" s="254">
        <v>998.99</v>
      </c>
      <c r="AR118" s="257">
        <f t="shared" si="51"/>
        <v>1005.6933333333333</v>
      </c>
      <c r="AS118" s="388"/>
      <c r="AZ118" s="94"/>
      <c r="BA118" s="193"/>
      <c r="BB118" s="206"/>
      <c r="BC118" s="194"/>
      <c r="BD118" s="194"/>
      <c r="CG118" s="194"/>
      <c r="CI118" s="194"/>
      <c r="CJ118" s="194"/>
      <c r="CL118" s="194"/>
      <c r="CM118" s="194"/>
      <c r="CO118" s="194"/>
      <c r="CP118" s="194"/>
      <c r="CQ118" s="194"/>
      <c r="CR118" s="194"/>
    </row>
    <row r="119" spans="1:96" s="14" customFormat="1">
      <c r="A119" s="388"/>
      <c r="B119" s="205"/>
      <c r="C119" s="17"/>
      <c r="D119" s="20" t="s">
        <v>1515</v>
      </c>
      <c r="E119" s="110">
        <f t="shared" si="44"/>
        <v>55.644999999999996</v>
      </c>
      <c r="F119" s="110">
        <f t="shared" si="38"/>
        <v>41.733750000000001</v>
      </c>
      <c r="G119" s="110">
        <f t="shared" si="34"/>
        <v>27.822499999999998</v>
      </c>
      <c r="H119" s="110">
        <f t="shared" si="35"/>
        <v>13.911249999999999</v>
      </c>
      <c r="I119" s="110">
        <f t="shared" si="36"/>
        <v>5.564499999999998</v>
      </c>
      <c r="J119" s="388"/>
      <c r="K119" s="205"/>
      <c r="L119" s="20" t="s">
        <v>1502</v>
      </c>
      <c r="M119" s="110">
        <v>949</v>
      </c>
      <c r="N119" s="110">
        <v>1029.99</v>
      </c>
      <c r="O119" s="110">
        <v>1549.9</v>
      </c>
      <c r="P119" s="112">
        <f>AVERAGE(M119:N119)</f>
        <v>989.495</v>
      </c>
      <c r="Q119" s="388"/>
      <c r="R119" s="180" t="s">
        <v>536</v>
      </c>
      <c r="S119" s="216">
        <v>35</v>
      </c>
      <c r="T119" s="216">
        <v>25</v>
      </c>
      <c r="U119" s="254">
        <v>851.13</v>
      </c>
      <c r="V119" s="254">
        <v>680</v>
      </c>
      <c r="W119" s="254">
        <v>500</v>
      </c>
      <c r="X119" s="183">
        <f t="shared" si="45"/>
        <v>677.04333333333341</v>
      </c>
      <c r="Y119" s="399"/>
      <c r="Z119" s="388"/>
      <c r="AA119" s="398"/>
      <c r="AB119" s="388"/>
      <c r="AC119" s="388"/>
      <c r="AD119" s="388"/>
      <c r="AE119" s="388"/>
      <c r="AF119" s="388"/>
      <c r="AG119" s="388"/>
      <c r="AH119" s="396"/>
      <c r="AI119" s="404"/>
      <c r="AJ119" s="396"/>
      <c r="AK119" s="396"/>
      <c r="AL119" s="391"/>
      <c r="AM119" s="108"/>
      <c r="AN119" s="20" t="s">
        <v>1516</v>
      </c>
      <c r="AO119" s="254">
        <v>1029</v>
      </c>
      <c r="AP119" s="254">
        <v>1099</v>
      </c>
      <c r="AQ119" s="254">
        <v>1186.0999999999999</v>
      </c>
      <c r="AR119" s="257">
        <f t="shared" si="51"/>
        <v>1104.7</v>
      </c>
      <c r="AS119" s="388"/>
      <c r="CG119" s="194"/>
      <c r="CI119" s="194"/>
      <c r="CJ119" s="194"/>
      <c r="CL119" s="194"/>
      <c r="CM119" s="194"/>
      <c r="CO119" s="194"/>
      <c r="CP119" s="194"/>
      <c r="CQ119" s="194"/>
      <c r="CR119" s="194"/>
    </row>
    <row r="120" spans="1:96" s="14" customFormat="1">
      <c r="A120" s="388"/>
      <c r="B120" s="205"/>
      <c r="C120" s="20"/>
      <c r="D120" s="20" t="s">
        <v>1517</v>
      </c>
      <c r="E120" s="110">
        <f t="shared" si="44"/>
        <v>70.704999999999998</v>
      </c>
      <c r="F120" s="110">
        <f t="shared" si="38"/>
        <v>53.028750000000002</v>
      </c>
      <c r="G120" s="110">
        <f t="shared" si="34"/>
        <v>35.352499999999999</v>
      </c>
      <c r="H120" s="110">
        <f t="shared" si="35"/>
        <v>17.67625</v>
      </c>
      <c r="I120" s="110">
        <f t="shared" si="36"/>
        <v>7.0704999999999982</v>
      </c>
      <c r="J120" s="388"/>
      <c r="K120" s="205"/>
      <c r="L120" s="20" t="s">
        <v>1504</v>
      </c>
      <c r="M120" s="110">
        <v>144</v>
      </c>
      <c r="N120" s="110">
        <v>210.2</v>
      </c>
      <c r="O120" s="110">
        <v>191.5</v>
      </c>
      <c r="P120" s="112">
        <f>AVERAGE(M120:N120)</f>
        <v>177.1</v>
      </c>
      <c r="Q120" s="388"/>
      <c r="R120" s="543" t="s">
        <v>539</v>
      </c>
      <c r="S120" s="544">
        <v>35</v>
      </c>
      <c r="T120" s="544">
        <v>30</v>
      </c>
      <c r="U120" s="545">
        <v>1016.13</v>
      </c>
      <c r="V120" s="545">
        <v>900</v>
      </c>
      <c r="W120" s="545">
        <v>1163</v>
      </c>
      <c r="X120" s="546">
        <f t="shared" si="45"/>
        <v>1026.3766666666668</v>
      </c>
      <c r="Y120" s="399"/>
      <c r="Z120" s="388"/>
      <c r="AA120" s="398"/>
      <c r="AB120" s="388"/>
      <c r="AC120" s="388"/>
      <c r="AD120" s="388"/>
      <c r="AE120" s="388"/>
      <c r="AF120" s="388"/>
      <c r="AG120" s="388"/>
      <c r="AH120" s="396"/>
      <c r="AI120" s="404"/>
      <c r="AJ120" s="396"/>
      <c r="AK120" s="396"/>
      <c r="AL120" s="391"/>
      <c r="AM120" s="108"/>
      <c r="AN120" s="20" t="s">
        <v>1518</v>
      </c>
      <c r="AO120" s="254">
        <v>899</v>
      </c>
      <c r="AP120" s="254">
        <v>945.99</v>
      </c>
      <c r="AQ120" s="254">
        <v>939.99</v>
      </c>
      <c r="AR120" s="257">
        <f t="shared" si="51"/>
        <v>928.32666666666671</v>
      </c>
      <c r="AS120" s="388"/>
      <c r="CG120" s="194"/>
      <c r="CI120" s="194"/>
      <c r="CJ120" s="194"/>
      <c r="CL120" s="194"/>
      <c r="CM120" s="194"/>
      <c r="CO120" s="194"/>
      <c r="CP120" s="194"/>
      <c r="CQ120" s="194"/>
      <c r="CR120" s="194"/>
    </row>
    <row r="121" spans="1:96" s="14" customFormat="1">
      <c r="A121" s="388"/>
      <c r="B121" s="205"/>
      <c r="C121" s="20"/>
      <c r="D121" s="20" t="s">
        <v>1519</v>
      </c>
      <c r="E121" s="110">
        <f t="shared" si="44"/>
        <v>209.94499999999999</v>
      </c>
      <c r="F121" s="110">
        <f t="shared" si="38"/>
        <v>157.45875000000001</v>
      </c>
      <c r="G121" s="110">
        <f t="shared" si="34"/>
        <v>104.9725</v>
      </c>
      <c r="H121" s="110">
        <f t="shared" si="35"/>
        <v>52.486249999999998</v>
      </c>
      <c r="I121" s="110">
        <f t="shared" si="36"/>
        <v>20.994499999999995</v>
      </c>
      <c r="J121" s="388"/>
      <c r="K121" s="205"/>
      <c r="L121" s="20" t="s">
        <v>1506</v>
      </c>
      <c r="M121" s="110">
        <v>548.69000000000005</v>
      </c>
      <c r="N121" s="110">
        <v>707.2</v>
      </c>
      <c r="O121" s="110">
        <v>457.2</v>
      </c>
      <c r="P121" s="112">
        <f>AVERAGE(M121:O121)</f>
        <v>571.03000000000009</v>
      </c>
      <c r="Q121" s="388"/>
      <c r="R121" s="543" t="s">
        <v>543</v>
      </c>
      <c r="S121" s="544">
        <v>35</v>
      </c>
      <c r="T121" s="544">
        <v>40</v>
      </c>
      <c r="U121" s="545">
        <v>1150</v>
      </c>
      <c r="V121" s="545">
        <v>1469.99</v>
      </c>
      <c r="W121" s="545">
        <v>1232</v>
      </c>
      <c r="X121" s="546">
        <f t="shared" si="45"/>
        <v>1283.9966666666667</v>
      </c>
      <c r="Y121" s="399"/>
      <c r="Z121" s="388"/>
      <c r="AA121" s="398"/>
      <c r="AB121" s="388"/>
      <c r="AC121" s="388"/>
      <c r="AD121" s="388"/>
      <c r="AE121" s="388"/>
      <c r="AF121" s="388"/>
      <c r="AG121" s="388"/>
      <c r="AH121" s="388"/>
      <c r="AI121" s="388"/>
      <c r="AJ121" s="388"/>
      <c r="AK121" s="388"/>
      <c r="AL121" s="388"/>
      <c r="AM121" s="205"/>
      <c r="AN121" s="20" t="s">
        <v>1520</v>
      </c>
      <c r="AO121" s="254">
        <v>1150</v>
      </c>
      <c r="AP121" s="254">
        <v>1155.99</v>
      </c>
      <c r="AQ121" s="254">
        <v>1089</v>
      </c>
      <c r="AR121" s="257">
        <f t="shared" si="51"/>
        <v>1131.6633333333332</v>
      </c>
      <c r="AS121" s="388"/>
      <c r="CG121" s="194"/>
      <c r="CI121" s="194"/>
      <c r="CJ121" s="194"/>
      <c r="CL121" s="194"/>
      <c r="CM121" s="194"/>
      <c r="CO121" s="194"/>
      <c r="CP121" s="194"/>
      <c r="CQ121" s="194"/>
      <c r="CR121" s="194"/>
    </row>
    <row r="122" spans="1:96" s="14" customFormat="1">
      <c r="A122" s="388"/>
      <c r="B122" s="205"/>
      <c r="C122" s="20"/>
      <c r="D122" s="20" t="s">
        <v>1521</v>
      </c>
      <c r="E122" s="110">
        <f t="shared" si="44"/>
        <v>325.82</v>
      </c>
      <c r="F122" s="110">
        <f t="shared" si="38"/>
        <v>244.36500000000001</v>
      </c>
      <c r="G122" s="110">
        <f t="shared" si="34"/>
        <v>162.91</v>
      </c>
      <c r="H122" s="110">
        <f t="shared" si="35"/>
        <v>81.454999999999998</v>
      </c>
      <c r="I122" s="110">
        <f t="shared" si="36"/>
        <v>32.581999999999994</v>
      </c>
      <c r="J122" s="388"/>
      <c r="K122" s="205"/>
      <c r="L122" s="20" t="s">
        <v>1507</v>
      </c>
      <c r="M122" s="110">
        <v>615.9</v>
      </c>
      <c r="N122" s="110">
        <v>499.9</v>
      </c>
      <c r="O122" s="110">
        <v>699.9</v>
      </c>
      <c r="P122" s="112">
        <f>AVERAGE(M122:O122)</f>
        <v>605.23333333333323</v>
      </c>
      <c r="Q122" s="388"/>
      <c r="R122" s="180" t="s">
        <v>546</v>
      </c>
      <c r="S122" s="216">
        <v>35</v>
      </c>
      <c r="T122" s="216">
        <v>50</v>
      </c>
      <c r="U122" s="254">
        <v>1960</v>
      </c>
      <c r="V122" s="254">
        <v>2635</v>
      </c>
      <c r="W122" s="254">
        <v>2650</v>
      </c>
      <c r="X122" s="183">
        <f t="shared" si="45"/>
        <v>2415</v>
      </c>
      <c r="Y122" s="399"/>
      <c r="Z122" s="388"/>
      <c r="AA122" s="398"/>
      <c r="AB122" s="388"/>
      <c r="AC122" s="388"/>
      <c r="AD122" s="388"/>
      <c r="AE122" s="388"/>
      <c r="AF122" s="388"/>
      <c r="AG122" s="388"/>
      <c r="AH122" s="388"/>
      <c r="AI122" s="388"/>
      <c r="AJ122" s="388"/>
      <c r="AK122" s="388"/>
      <c r="AL122" s="388"/>
      <c r="AM122" s="108"/>
      <c r="AN122" s="20" t="s">
        <v>1522</v>
      </c>
      <c r="AO122" s="254">
        <v>314.89999999999998</v>
      </c>
      <c r="AP122" s="254">
        <v>315.99</v>
      </c>
      <c r="AQ122" s="254">
        <v>315.19</v>
      </c>
      <c r="AR122" s="257">
        <f t="shared" si="51"/>
        <v>315.35999999999996</v>
      </c>
      <c r="AS122" s="388"/>
      <c r="CG122" s="194"/>
      <c r="CI122" s="194"/>
      <c r="CJ122" s="194"/>
      <c r="CL122" s="194"/>
      <c r="CM122" s="194"/>
      <c r="CO122" s="194"/>
      <c r="CP122" s="194"/>
      <c r="CQ122" s="194"/>
      <c r="CR122" s="194"/>
    </row>
    <row r="123" spans="1:96" s="14" customFormat="1">
      <c r="A123" s="388"/>
      <c r="B123" s="205"/>
      <c r="C123" s="20"/>
      <c r="D123" s="20" t="s">
        <v>1523</v>
      </c>
      <c r="E123" s="110">
        <f t="shared" si="44"/>
        <v>240.94333333333336</v>
      </c>
      <c r="F123" s="110">
        <f t="shared" si="38"/>
        <v>180.70750000000001</v>
      </c>
      <c r="G123" s="110">
        <f t="shared" si="34"/>
        <v>120.47166666666668</v>
      </c>
      <c r="H123" s="110">
        <f t="shared" si="35"/>
        <v>60.235833333333339</v>
      </c>
      <c r="I123" s="110">
        <f t="shared" si="36"/>
        <v>24.094333333333331</v>
      </c>
      <c r="J123" s="388"/>
      <c r="K123" s="205" t="s">
        <v>87</v>
      </c>
      <c r="L123" s="20" t="s">
        <v>1509</v>
      </c>
      <c r="M123" s="110">
        <v>275.61</v>
      </c>
      <c r="N123" s="110">
        <v>314.89999999999998</v>
      </c>
      <c r="O123" s="110">
        <v>279</v>
      </c>
      <c r="P123" s="112">
        <f>AVERAGE(M123:N123)</f>
        <v>295.255</v>
      </c>
      <c r="Q123" s="388"/>
      <c r="R123" s="388"/>
      <c r="S123" s="388"/>
      <c r="T123" s="388"/>
      <c r="U123" s="388"/>
      <c r="V123" s="388"/>
      <c r="W123" s="388"/>
      <c r="X123" s="388"/>
      <c r="Y123" s="399"/>
      <c r="Z123" s="388"/>
      <c r="AA123" s="398"/>
      <c r="AB123" s="388"/>
      <c r="AC123" s="388"/>
      <c r="AD123" s="388"/>
      <c r="AE123" s="388"/>
      <c r="AF123" s="388"/>
      <c r="AG123" s="388"/>
      <c r="AH123" s="388"/>
      <c r="AI123" s="388"/>
      <c r="AJ123" s="388"/>
      <c r="AK123" s="388"/>
      <c r="AL123" s="388"/>
      <c r="AM123" s="205"/>
      <c r="AN123" s="20" t="s">
        <v>1524</v>
      </c>
      <c r="AO123" s="254">
        <v>1995.63</v>
      </c>
      <c r="AP123" s="254">
        <v>2749.9</v>
      </c>
      <c r="AQ123" s="254">
        <v>2568.54</v>
      </c>
      <c r="AR123" s="257">
        <f t="shared" si="51"/>
        <v>2438.0233333333335</v>
      </c>
      <c r="AS123" s="388"/>
      <c r="CG123" s="194"/>
      <c r="CI123" s="194"/>
      <c r="CJ123" s="194"/>
      <c r="CL123" s="194"/>
      <c r="CM123" s="194"/>
      <c r="CO123" s="194"/>
      <c r="CP123" s="194"/>
      <c r="CQ123" s="194"/>
      <c r="CR123" s="194"/>
    </row>
    <row r="124" spans="1:96" s="14" customFormat="1" ht="15.75">
      <c r="A124" s="388"/>
      <c r="B124" s="205"/>
      <c r="C124" s="20"/>
      <c r="D124" s="20" t="s">
        <v>1525</v>
      </c>
      <c r="E124" s="110">
        <f t="shared" ref="E124:E155" si="52">P132</f>
        <v>188.52999999999997</v>
      </c>
      <c r="F124" s="110">
        <f t="shared" si="38"/>
        <v>141.39749999999998</v>
      </c>
      <c r="G124" s="110">
        <f t="shared" si="34"/>
        <v>94.264999999999986</v>
      </c>
      <c r="H124" s="110">
        <f t="shared" si="35"/>
        <v>47.132499999999993</v>
      </c>
      <c r="I124" s="110">
        <f t="shared" si="36"/>
        <v>18.852999999999994</v>
      </c>
      <c r="J124" s="388"/>
      <c r="K124" s="108"/>
      <c r="L124" s="20" t="s">
        <v>1510</v>
      </c>
      <c r="M124" s="110">
        <v>139.9</v>
      </c>
      <c r="N124" s="110">
        <v>244.9</v>
      </c>
      <c r="O124" s="110">
        <v>179</v>
      </c>
      <c r="P124" s="112">
        <f>AVERAGE(M124:N124)</f>
        <v>192.4</v>
      </c>
      <c r="Q124" s="388"/>
      <c r="R124" s="1117" t="s">
        <v>1526</v>
      </c>
      <c r="S124" s="1118"/>
      <c r="T124" s="1118"/>
      <c r="U124" s="1118"/>
      <c r="V124" s="1118"/>
      <c r="W124" s="1118"/>
      <c r="X124" s="1119"/>
      <c r="Y124" s="399"/>
      <c r="Z124" s="388"/>
      <c r="AA124" s="398"/>
      <c r="AB124" s="388"/>
      <c r="AC124" s="388"/>
      <c r="AD124" s="388"/>
      <c r="AE124" s="388"/>
      <c r="AF124" s="388"/>
      <c r="AG124" s="388"/>
      <c r="AH124" s="388"/>
      <c r="AI124" s="388"/>
      <c r="AJ124" s="388"/>
      <c r="AK124" s="388"/>
      <c r="AL124" s="388"/>
      <c r="AM124" s="205"/>
      <c r="AN124" s="20" t="s">
        <v>1527</v>
      </c>
      <c r="AO124" s="254">
        <v>699.9</v>
      </c>
      <c r="AP124" s="254">
        <v>620.99</v>
      </c>
      <c r="AQ124" s="254">
        <v>618.75</v>
      </c>
      <c r="AR124" s="257">
        <f t="shared" si="51"/>
        <v>646.54666666666662</v>
      </c>
      <c r="AS124" s="388"/>
      <c r="CG124" s="194"/>
      <c r="CI124" s="194"/>
      <c r="CJ124" s="194"/>
      <c r="CL124" s="194"/>
      <c r="CM124" s="194"/>
      <c r="CO124" s="194"/>
      <c r="CP124" s="194"/>
      <c r="CQ124" s="194"/>
      <c r="CR124" s="194"/>
    </row>
    <row r="125" spans="1:96" s="14" customFormat="1" ht="30">
      <c r="A125" s="388"/>
      <c r="B125" s="205"/>
      <c r="C125" s="20"/>
      <c r="D125" s="20" t="s">
        <v>1528</v>
      </c>
      <c r="E125" s="110">
        <f t="shared" si="52"/>
        <v>278.89999999999998</v>
      </c>
      <c r="F125" s="110">
        <f t="shared" si="38"/>
        <v>209.17499999999998</v>
      </c>
      <c r="G125" s="110">
        <f t="shared" si="34"/>
        <v>139.44999999999999</v>
      </c>
      <c r="H125" s="110">
        <f t="shared" si="35"/>
        <v>69.724999999999994</v>
      </c>
      <c r="I125" s="110">
        <f t="shared" si="36"/>
        <v>27.88999999999999</v>
      </c>
      <c r="J125" s="388"/>
      <c r="K125" s="205" t="s">
        <v>91</v>
      </c>
      <c r="L125" s="20" t="s">
        <v>1511</v>
      </c>
      <c r="M125" s="110">
        <v>184.9</v>
      </c>
      <c r="N125" s="110">
        <v>265.89999999999998</v>
      </c>
      <c r="O125" s="110">
        <v>441.9</v>
      </c>
      <c r="P125" s="112">
        <f>AVERAGE(M125:O125)</f>
        <v>297.56666666666666</v>
      </c>
      <c r="Q125" s="388"/>
      <c r="R125" s="510" t="s">
        <v>1324</v>
      </c>
      <c r="S125" s="519" t="s">
        <v>1408</v>
      </c>
      <c r="T125" s="189" t="s">
        <v>1327</v>
      </c>
      <c r="U125" s="189" t="s">
        <v>683</v>
      </c>
      <c r="V125" s="189" t="s">
        <v>676</v>
      </c>
      <c r="W125" s="189" t="s">
        <v>677</v>
      </c>
      <c r="X125" s="724" t="s">
        <v>1234</v>
      </c>
      <c r="Y125" s="399"/>
      <c r="Z125" s="388"/>
      <c r="AA125" s="398"/>
      <c r="AB125" s="388"/>
      <c r="AC125" s="388"/>
      <c r="AD125" s="388"/>
      <c r="AE125" s="388"/>
      <c r="AF125" s="388"/>
      <c r="AG125" s="388"/>
      <c r="AH125" s="388"/>
      <c r="AI125" s="388"/>
      <c r="AJ125" s="388"/>
      <c r="AK125" s="388"/>
      <c r="AL125" s="388"/>
      <c r="AM125" s="205"/>
      <c r="AN125" s="20" t="s">
        <v>1529</v>
      </c>
      <c r="AO125" s="254">
        <v>259.99</v>
      </c>
      <c r="AP125" s="254">
        <v>259.99</v>
      </c>
      <c r="AQ125" s="254">
        <v>259.99</v>
      </c>
      <c r="AR125" s="257">
        <f t="shared" si="51"/>
        <v>259.99</v>
      </c>
      <c r="AS125" s="388"/>
      <c r="CG125" s="194"/>
      <c r="CI125" s="194"/>
      <c r="CJ125" s="194"/>
      <c r="CL125" s="194"/>
      <c r="CM125" s="194"/>
      <c r="CO125" s="194"/>
      <c r="CP125" s="194"/>
      <c r="CQ125" s="194"/>
      <c r="CR125" s="194"/>
    </row>
    <row r="126" spans="1:96" s="14" customFormat="1">
      <c r="A126" s="388"/>
      <c r="B126" s="205"/>
      <c r="C126" s="20"/>
      <c r="D126" s="20" t="s">
        <v>1530</v>
      </c>
      <c r="E126" s="110">
        <f t="shared" si="52"/>
        <v>399.99666666666667</v>
      </c>
      <c r="F126" s="110">
        <f t="shared" si="38"/>
        <v>299.9975</v>
      </c>
      <c r="G126" s="110">
        <f t="shared" si="34"/>
        <v>199.99833333333333</v>
      </c>
      <c r="H126" s="110">
        <f t="shared" si="35"/>
        <v>99.999166666666667</v>
      </c>
      <c r="I126" s="110">
        <f t="shared" si="36"/>
        <v>39.999666666666656</v>
      </c>
      <c r="J126" s="388"/>
      <c r="K126" s="205"/>
      <c r="L126" s="20" t="s">
        <v>1513</v>
      </c>
      <c r="M126" s="110">
        <v>73.349999999999994</v>
      </c>
      <c r="N126" s="110">
        <v>95.9</v>
      </c>
      <c r="O126" s="110">
        <v>73.38</v>
      </c>
      <c r="P126" s="112">
        <f>AVERAGE(M126:O126)</f>
        <v>80.876666666666665</v>
      </c>
      <c r="Q126" s="388"/>
      <c r="R126" s="503"/>
      <c r="S126" s="256"/>
      <c r="T126" s="256"/>
      <c r="U126" s="256"/>
      <c r="V126" s="256"/>
      <c r="W126" s="256"/>
      <c r="X126" s="726"/>
      <c r="Y126" s="399"/>
      <c r="Z126" s="388"/>
      <c r="AA126" s="398"/>
      <c r="AB126" s="388"/>
      <c r="AC126" s="388"/>
      <c r="AD126" s="388"/>
      <c r="AE126" s="388"/>
      <c r="AF126" s="388"/>
      <c r="AG126" s="388"/>
      <c r="AH126" s="388"/>
      <c r="AI126" s="388"/>
      <c r="AJ126" s="388"/>
      <c r="AK126" s="388"/>
      <c r="AL126" s="388"/>
      <c r="AM126" s="205"/>
      <c r="AN126" s="20" t="s">
        <v>1531</v>
      </c>
      <c r="AO126" s="254">
        <v>1211.8399999999999</v>
      </c>
      <c r="AP126" s="254">
        <v>1239</v>
      </c>
      <c r="AQ126" s="254">
        <v>1728</v>
      </c>
      <c r="AR126" s="257">
        <f t="shared" si="51"/>
        <v>1392.9466666666667</v>
      </c>
      <c r="AS126" s="388"/>
      <c r="CG126" s="194"/>
      <c r="CI126" s="194"/>
      <c r="CJ126" s="194"/>
      <c r="CL126" s="194"/>
      <c r="CM126" s="194"/>
      <c r="CO126" s="194"/>
      <c r="CP126" s="194"/>
      <c r="CQ126" s="194"/>
      <c r="CR126" s="194"/>
    </row>
    <row r="127" spans="1:96" s="14" customFormat="1">
      <c r="A127" s="388"/>
      <c r="B127" s="205"/>
      <c r="C127" s="20"/>
      <c r="D127" s="20" t="s">
        <v>1532</v>
      </c>
      <c r="E127" s="110">
        <f t="shared" si="52"/>
        <v>102.51333333333334</v>
      </c>
      <c r="F127" s="110">
        <f t="shared" si="38"/>
        <v>76.885000000000005</v>
      </c>
      <c r="G127" s="110">
        <f t="shared" si="34"/>
        <v>51.256666666666668</v>
      </c>
      <c r="H127" s="110">
        <f t="shared" si="35"/>
        <v>25.628333333333334</v>
      </c>
      <c r="I127" s="110">
        <f t="shared" si="36"/>
        <v>10.251333333333331</v>
      </c>
      <c r="J127" s="388"/>
      <c r="K127" s="108"/>
      <c r="L127" s="20" t="s">
        <v>1515</v>
      </c>
      <c r="M127" s="110">
        <v>67.5</v>
      </c>
      <c r="N127" s="110">
        <v>43.79</v>
      </c>
      <c r="O127" s="110">
        <v>57</v>
      </c>
      <c r="P127" s="112">
        <f>AVERAGE(M127:N127)</f>
        <v>55.644999999999996</v>
      </c>
      <c r="Q127" s="388"/>
      <c r="R127" s="512" t="s">
        <v>552</v>
      </c>
      <c r="S127" s="244">
        <v>0.2</v>
      </c>
      <c r="T127" s="253">
        <v>2.4</v>
      </c>
      <c r="U127" s="254">
        <v>89.8</v>
      </c>
      <c r="V127" s="254">
        <v>175.8</v>
      </c>
      <c r="W127" s="254">
        <v>98</v>
      </c>
      <c r="X127" s="112">
        <f>AVERAGE(U127:W127)</f>
        <v>121.2</v>
      </c>
      <c r="Y127" s="399"/>
      <c r="Z127" s="388"/>
      <c r="AA127" s="398"/>
      <c r="AB127" s="388"/>
      <c r="AC127" s="388"/>
      <c r="AD127" s="388"/>
      <c r="AE127" s="388"/>
      <c r="AF127" s="388"/>
      <c r="AG127" s="388"/>
      <c r="AH127" s="388"/>
      <c r="AI127" s="388"/>
      <c r="AJ127" s="388"/>
      <c r="AK127" s="388"/>
      <c r="AL127" s="388"/>
      <c r="AM127" s="205"/>
      <c r="AN127" s="20" t="s">
        <v>1533</v>
      </c>
      <c r="AO127" s="254">
        <v>788.99</v>
      </c>
      <c r="AP127" s="254">
        <v>744</v>
      </c>
      <c r="AQ127" s="254">
        <v>787.99</v>
      </c>
      <c r="AR127" s="257">
        <f t="shared" si="51"/>
        <v>773.66</v>
      </c>
      <c r="AS127" s="388"/>
      <c r="CG127" s="194"/>
      <c r="CI127" s="194"/>
      <c r="CJ127" s="194"/>
      <c r="CL127" s="194"/>
      <c r="CM127" s="194"/>
      <c r="CO127" s="194"/>
      <c r="CP127" s="194"/>
      <c r="CQ127" s="194"/>
      <c r="CR127" s="194"/>
    </row>
    <row r="128" spans="1:96" s="14" customFormat="1">
      <c r="A128" s="388"/>
      <c r="B128" s="205"/>
      <c r="C128" s="20"/>
      <c r="D128" s="20" t="s">
        <v>1534</v>
      </c>
      <c r="E128" s="110">
        <f t="shared" si="52"/>
        <v>192.29666666666671</v>
      </c>
      <c r="F128" s="110">
        <f t="shared" si="38"/>
        <v>144.22250000000003</v>
      </c>
      <c r="G128" s="110">
        <f t="shared" si="34"/>
        <v>96.148333333333355</v>
      </c>
      <c r="H128" s="110">
        <f t="shared" si="35"/>
        <v>48.074166666666677</v>
      </c>
      <c r="I128" s="110">
        <f t="shared" si="36"/>
        <v>19.229666666666667</v>
      </c>
      <c r="J128" s="388"/>
      <c r="K128" s="205"/>
      <c r="L128" s="20" t="s">
        <v>1517</v>
      </c>
      <c r="M128" s="110">
        <v>62.1</v>
      </c>
      <c r="N128" s="110">
        <v>79.31</v>
      </c>
      <c r="O128" s="110">
        <v>64</v>
      </c>
      <c r="P128" s="112">
        <f>AVERAGE(M128:N128)</f>
        <v>70.704999999999998</v>
      </c>
      <c r="Q128" s="388"/>
      <c r="R128" s="512" t="s">
        <v>153</v>
      </c>
      <c r="S128" s="244">
        <v>0.2</v>
      </c>
      <c r="T128" s="253">
        <v>3</v>
      </c>
      <c r="U128" s="254">
        <v>88.9</v>
      </c>
      <c r="V128" s="254">
        <v>78</v>
      </c>
      <c r="W128" s="254">
        <v>158.80000000000001</v>
      </c>
      <c r="X128" s="112">
        <f t="shared" ref="X128:X146" si="53">AVERAGE(U128:W128)</f>
        <v>108.56666666666668</v>
      </c>
      <c r="Y128" s="399"/>
      <c r="Z128" s="388"/>
      <c r="AA128" s="398"/>
      <c r="AB128" s="388"/>
      <c r="AC128" s="388"/>
      <c r="AD128" s="388"/>
      <c r="AE128" s="388"/>
      <c r="AF128" s="388"/>
      <c r="AG128" s="388"/>
      <c r="AH128" s="396"/>
      <c r="AI128" s="404"/>
      <c r="AJ128" s="396"/>
      <c r="AK128" s="396"/>
      <c r="AL128" s="391"/>
      <c r="AM128" s="205" t="s">
        <v>394</v>
      </c>
      <c r="AN128" s="20" t="s">
        <v>1535</v>
      </c>
      <c r="AO128" s="254">
        <v>1190</v>
      </c>
      <c r="AP128" s="254">
        <v>1190</v>
      </c>
      <c r="AQ128" s="254">
        <v>1190</v>
      </c>
      <c r="AR128" s="257">
        <f t="shared" si="51"/>
        <v>1190</v>
      </c>
      <c r="AS128" s="388"/>
      <c r="AZ128" s="94"/>
      <c r="BA128" s="193"/>
      <c r="BB128" s="206"/>
      <c r="BC128" s="194"/>
      <c r="CG128" s="194"/>
      <c r="CI128" s="194"/>
      <c r="CJ128" s="194"/>
      <c r="CL128" s="194"/>
      <c r="CM128" s="194"/>
      <c r="CO128" s="194"/>
      <c r="CP128" s="194"/>
      <c r="CQ128" s="194"/>
      <c r="CR128" s="194"/>
    </row>
    <row r="129" spans="1:96" s="14" customFormat="1">
      <c r="A129" s="388"/>
      <c r="B129" s="205"/>
      <c r="C129" s="20"/>
      <c r="D129" s="20" t="s">
        <v>1536</v>
      </c>
      <c r="E129" s="110">
        <f t="shared" si="52"/>
        <v>76.7</v>
      </c>
      <c r="F129" s="110">
        <f t="shared" si="38"/>
        <v>57.525000000000006</v>
      </c>
      <c r="G129" s="110">
        <f t="shared" si="34"/>
        <v>38.35</v>
      </c>
      <c r="H129" s="110">
        <f t="shared" si="35"/>
        <v>19.175000000000001</v>
      </c>
      <c r="I129" s="110">
        <f t="shared" si="36"/>
        <v>7.6699999999999982</v>
      </c>
      <c r="J129" s="388"/>
      <c r="K129" s="205"/>
      <c r="L129" s="20" t="s">
        <v>1519</v>
      </c>
      <c r="M129" s="110">
        <v>189.99</v>
      </c>
      <c r="N129" s="110">
        <v>229.9</v>
      </c>
      <c r="O129" s="110">
        <v>367.2</v>
      </c>
      <c r="P129" s="112">
        <f>AVERAGE(M129:N129)</f>
        <v>209.94499999999999</v>
      </c>
      <c r="Q129" s="388"/>
      <c r="R129" s="512" t="s">
        <v>156</v>
      </c>
      <c r="S129" s="244">
        <v>0.2</v>
      </c>
      <c r="T129" s="253">
        <v>4</v>
      </c>
      <c r="U129" s="254">
        <v>189.2</v>
      </c>
      <c r="V129" s="254">
        <v>180</v>
      </c>
      <c r="W129" s="254">
        <v>298.8</v>
      </c>
      <c r="X129" s="112">
        <f t="shared" si="53"/>
        <v>222.66666666666666</v>
      </c>
      <c r="Y129" s="399"/>
      <c r="Z129" s="388"/>
      <c r="AA129" s="398"/>
      <c r="AB129" s="388"/>
      <c r="AC129" s="388"/>
      <c r="AD129" s="388"/>
      <c r="AE129" s="388"/>
      <c r="AF129" s="388"/>
      <c r="AG129" s="388"/>
      <c r="AH129" s="388"/>
      <c r="AI129" s="388"/>
      <c r="AJ129" s="388"/>
      <c r="AK129" s="388"/>
      <c r="AL129" s="388"/>
      <c r="AM129" s="205"/>
      <c r="AN129" s="20" t="s">
        <v>1537</v>
      </c>
      <c r="AO129" s="254">
        <v>799</v>
      </c>
      <c r="AP129" s="254">
        <v>832</v>
      </c>
      <c r="AQ129" s="254">
        <v>838</v>
      </c>
      <c r="AR129" s="257">
        <f t="shared" si="51"/>
        <v>823</v>
      </c>
      <c r="AS129" s="388"/>
      <c r="AZ129"/>
      <c r="BA129"/>
      <c r="BB129"/>
      <c r="BC129"/>
      <c r="BD129"/>
      <c r="BE129"/>
      <c r="CG129" s="194"/>
      <c r="CI129" s="194"/>
      <c r="CJ129" s="194"/>
      <c r="CL129" s="194"/>
      <c r="CM129" s="194"/>
      <c r="CO129" s="194"/>
      <c r="CP129" s="194"/>
      <c r="CQ129" s="194"/>
      <c r="CR129" s="194"/>
    </row>
    <row r="130" spans="1:96" s="14" customFormat="1">
      <c r="A130" s="388"/>
      <c r="B130" s="205"/>
      <c r="C130" s="20"/>
      <c r="D130" s="20" t="s">
        <v>1538</v>
      </c>
      <c r="E130" s="110">
        <f t="shared" si="52"/>
        <v>86.38666666666667</v>
      </c>
      <c r="F130" s="110">
        <f t="shared" si="38"/>
        <v>64.790000000000006</v>
      </c>
      <c r="G130" s="110">
        <f t="shared" si="34"/>
        <v>43.193333333333335</v>
      </c>
      <c r="H130" s="110">
        <f t="shared" si="35"/>
        <v>21.596666666666668</v>
      </c>
      <c r="I130" s="110">
        <f t="shared" si="36"/>
        <v>8.6386666666666656</v>
      </c>
      <c r="J130" s="388"/>
      <c r="K130" s="205"/>
      <c r="L130" s="20" t="s">
        <v>1521</v>
      </c>
      <c r="M130" s="110">
        <v>398.75</v>
      </c>
      <c r="N130" s="110">
        <v>378.81</v>
      </c>
      <c r="O130" s="110">
        <v>199.9</v>
      </c>
      <c r="P130" s="112">
        <f>AVERAGE(M130:O130)</f>
        <v>325.82</v>
      </c>
      <c r="Q130" s="388"/>
      <c r="R130" s="512" t="s">
        <v>160</v>
      </c>
      <c r="S130" s="244">
        <v>0.25</v>
      </c>
      <c r="T130" s="253">
        <v>5</v>
      </c>
      <c r="U130" s="254">
        <v>76.8</v>
      </c>
      <c r="V130" s="254">
        <v>62.5</v>
      </c>
      <c r="W130" s="254">
        <v>108.66</v>
      </c>
      <c r="X130" s="112">
        <f t="shared" si="53"/>
        <v>82.653333333333336</v>
      </c>
      <c r="Y130" s="399"/>
      <c r="Z130" s="388"/>
      <c r="AA130" s="398"/>
      <c r="AB130" s="388"/>
      <c r="AC130" s="388"/>
      <c r="AD130" s="388"/>
      <c r="AE130" s="388"/>
      <c r="AF130" s="388"/>
      <c r="AG130" s="388"/>
      <c r="AH130" s="388"/>
      <c r="AI130" s="388"/>
      <c r="AJ130" s="388"/>
      <c r="AK130" s="388"/>
      <c r="AL130" s="388"/>
      <c r="AM130" s="205"/>
      <c r="AN130" s="20" t="s">
        <v>1539</v>
      </c>
      <c r="AO130" s="254">
        <v>416</v>
      </c>
      <c r="AP130" s="254">
        <v>449</v>
      </c>
      <c r="AQ130" s="254">
        <v>499</v>
      </c>
      <c r="AR130" s="257">
        <f t="shared" si="51"/>
        <v>454.66666666666669</v>
      </c>
      <c r="AS130" s="388"/>
      <c r="AZ130" s="94"/>
      <c r="BA130" s="375"/>
      <c r="BB130" s="206"/>
      <c r="BC130" s="194"/>
      <c r="BD130"/>
      <c r="BE130"/>
      <c r="CG130" s="194"/>
      <c r="CI130" s="194"/>
      <c r="CJ130" s="194"/>
      <c r="CL130" s="194"/>
      <c r="CM130" s="194"/>
      <c r="CO130" s="194"/>
      <c r="CP130" s="194"/>
      <c r="CQ130" s="194"/>
      <c r="CR130" s="194"/>
    </row>
    <row r="131" spans="1:96" s="14" customFormat="1">
      <c r="A131" s="388"/>
      <c r="B131" s="108"/>
      <c r="C131" s="20"/>
      <c r="D131" s="20" t="s">
        <v>1540</v>
      </c>
      <c r="E131" s="110">
        <f t="shared" si="52"/>
        <v>322.88</v>
      </c>
      <c r="F131" s="110">
        <f t="shared" si="38"/>
        <v>242.16</v>
      </c>
      <c r="G131" s="110">
        <f t="shared" si="34"/>
        <v>161.44</v>
      </c>
      <c r="H131" s="110">
        <f t="shared" si="35"/>
        <v>80.72</v>
      </c>
      <c r="I131" s="110">
        <f t="shared" si="36"/>
        <v>32.28799999999999</v>
      </c>
      <c r="J131" s="388"/>
      <c r="K131" s="205"/>
      <c r="L131" s="20" t="s">
        <v>1523</v>
      </c>
      <c r="M131" s="110">
        <v>238.34</v>
      </c>
      <c r="N131" s="110">
        <v>246.9</v>
      </c>
      <c r="O131" s="110">
        <v>237.59</v>
      </c>
      <c r="P131" s="112">
        <f>AVERAGE(M131:O131)</f>
        <v>240.94333333333336</v>
      </c>
      <c r="Q131" s="388"/>
      <c r="R131" s="512" t="s">
        <v>562</v>
      </c>
      <c r="S131" s="244">
        <v>0.25</v>
      </c>
      <c r="T131" s="253">
        <v>9</v>
      </c>
      <c r="U131" s="254">
        <v>106.8</v>
      </c>
      <c r="V131" s="254">
        <v>163.80000000000001</v>
      </c>
      <c r="W131" s="254">
        <v>104.8</v>
      </c>
      <c r="X131" s="112">
        <f t="shared" si="53"/>
        <v>125.13333333333334</v>
      </c>
      <c r="Y131" s="399"/>
      <c r="Z131" s="388"/>
      <c r="AA131" s="398"/>
      <c r="AB131" s="388"/>
      <c r="AC131" s="388"/>
      <c r="AD131" s="388"/>
      <c r="AE131" s="388"/>
      <c r="AF131" s="388"/>
      <c r="AG131" s="388"/>
      <c r="AH131" s="388"/>
      <c r="AI131" s="388"/>
      <c r="AJ131" s="388"/>
      <c r="AK131" s="388"/>
      <c r="AL131" s="388"/>
      <c r="AM131" s="205"/>
      <c r="AN131" s="20" t="s">
        <v>1541</v>
      </c>
      <c r="AO131" s="254">
        <v>682</v>
      </c>
      <c r="AP131" s="254">
        <v>685</v>
      </c>
      <c r="AQ131" s="254">
        <v>425</v>
      </c>
      <c r="AR131" s="257">
        <f t="shared" si="51"/>
        <v>597.33333333333337</v>
      </c>
      <c r="AS131" s="388"/>
      <c r="CG131" s="194"/>
      <c r="CI131" s="194"/>
      <c r="CJ131" s="194"/>
      <c r="CL131" s="194"/>
      <c r="CM131" s="194"/>
      <c r="CO131" s="194"/>
      <c r="CP131" s="194"/>
      <c r="CQ131" s="194"/>
      <c r="CR131" s="194"/>
    </row>
    <row r="132" spans="1:96" s="14" customFormat="1">
      <c r="A132" s="388"/>
      <c r="B132" s="108"/>
      <c r="C132" s="20"/>
      <c r="D132" s="20" t="s">
        <v>1542</v>
      </c>
      <c r="E132" s="110">
        <f t="shared" si="52"/>
        <v>334.94499999999999</v>
      </c>
      <c r="F132" s="110">
        <f t="shared" si="38"/>
        <v>251.20875000000001</v>
      </c>
      <c r="G132" s="110">
        <f t="shared" si="34"/>
        <v>167.4725</v>
      </c>
      <c r="H132" s="110">
        <f t="shared" si="35"/>
        <v>83.736249999999998</v>
      </c>
      <c r="I132" s="110">
        <f t="shared" si="36"/>
        <v>33.494499999999995</v>
      </c>
      <c r="J132" s="388"/>
      <c r="K132" s="205"/>
      <c r="L132" s="20" t="s">
        <v>1525</v>
      </c>
      <c r="M132" s="110">
        <v>223.89</v>
      </c>
      <c r="N132" s="110">
        <v>143.9</v>
      </c>
      <c r="O132" s="110">
        <v>197.8</v>
      </c>
      <c r="P132" s="112">
        <f t="shared" ref="P132:P151" si="54">AVERAGE(M132:O132)</f>
        <v>188.52999999999997</v>
      </c>
      <c r="Q132" s="388"/>
      <c r="R132" s="512" t="s">
        <v>565</v>
      </c>
      <c r="S132" s="244">
        <v>0.25</v>
      </c>
      <c r="T132" s="253">
        <v>12</v>
      </c>
      <c r="U132" s="254">
        <v>40</v>
      </c>
      <c r="V132" s="254">
        <v>144.80000000000001</v>
      </c>
      <c r="W132" s="254">
        <v>131.80000000000001</v>
      </c>
      <c r="X132" s="112">
        <f t="shared" si="53"/>
        <v>105.53333333333335</v>
      </c>
      <c r="Y132" s="399"/>
      <c r="Z132" s="388"/>
      <c r="AA132" s="398"/>
      <c r="AB132" s="388"/>
      <c r="AC132" s="388"/>
      <c r="AD132" s="388"/>
      <c r="AE132" s="388"/>
      <c r="AF132" s="388"/>
      <c r="AG132" s="388"/>
      <c r="AH132" s="388"/>
      <c r="AI132" s="388"/>
      <c r="AJ132" s="388"/>
      <c r="AK132" s="388"/>
      <c r="AL132" s="388"/>
      <c r="AM132" s="205" t="s">
        <v>451</v>
      </c>
      <c r="AN132" s="20" t="s">
        <v>1543</v>
      </c>
      <c r="AO132" s="254">
        <v>8774.68</v>
      </c>
      <c r="AP132" s="254">
        <v>8774.68</v>
      </c>
      <c r="AQ132" s="254">
        <v>8774.68</v>
      </c>
      <c r="AR132" s="257">
        <f t="shared" si="51"/>
        <v>8774.68</v>
      </c>
      <c r="AS132" s="388"/>
      <c r="CG132" s="194"/>
      <c r="CI132" s="194"/>
      <c r="CJ132" s="194"/>
      <c r="CL132" s="194"/>
      <c r="CM132" s="194"/>
      <c r="CO132" s="194"/>
      <c r="CP132" s="194"/>
      <c r="CQ132" s="194"/>
      <c r="CR132" s="194"/>
    </row>
    <row r="133" spans="1:96" s="14" customFormat="1">
      <c r="A133" s="388"/>
      <c r="B133" s="108"/>
      <c r="C133" s="20"/>
      <c r="D133" s="20" t="s">
        <v>1544</v>
      </c>
      <c r="E133" s="110">
        <f t="shared" si="52"/>
        <v>287.72666666666663</v>
      </c>
      <c r="F133" s="110">
        <f t="shared" si="38"/>
        <v>215.79499999999996</v>
      </c>
      <c r="G133" s="110">
        <f t="shared" si="34"/>
        <v>143.86333333333332</v>
      </c>
      <c r="H133" s="110">
        <f t="shared" si="35"/>
        <v>71.931666666666658</v>
      </c>
      <c r="I133" s="110">
        <f t="shared" si="36"/>
        <v>28.772666666666655</v>
      </c>
      <c r="J133" s="388"/>
      <c r="K133" s="205"/>
      <c r="L133" s="20" t="s">
        <v>1528</v>
      </c>
      <c r="M133" s="110">
        <v>287.89999999999998</v>
      </c>
      <c r="N133" s="110">
        <v>269.89999999999998</v>
      </c>
      <c r="O133" s="262">
        <v>233.1</v>
      </c>
      <c r="P133" s="112">
        <f>AVERAGE(M133:N133)</f>
        <v>278.89999999999998</v>
      </c>
      <c r="Q133" s="388"/>
      <c r="R133" s="512" t="s">
        <v>197</v>
      </c>
      <c r="S133" s="244">
        <v>0.3</v>
      </c>
      <c r="T133" s="253">
        <v>4</v>
      </c>
      <c r="U133" s="254">
        <v>190</v>
      </c>
      <c r="V133" s="254">
        <v>315.17</v>
      </c>
      <c r="W133" s="254">
        <v>159</v>
      </c>
      <c r="X133" s="112">
        <f t="shared" si="53"/>
        <v>221.39000000000001</v>
      </c>
      <c r="Y133" s="399"/>
      <c r="Z133" s="388"/>
      <c r="AA133" s="398"/>
      <c r="AB133" s="388"/>
      <c r="AC133" s="388"/>
      <c r="AD133" s="388"/>
      <c r="AE133" s="388"/>
      <c r="AF133" s="388"/>
      <c r="AG133" s="388"/>
      <c r="AH133" s="388"/>
      <c r="AI133" s="388"/>
      <c r="AJ133" s="388"/>
      <c r="AK133" s="388"/>
      <c r="AL133" s="388"/>
      <c r="AM133" s="205"/>
      <c r="AN133" s="20" t="s">
        <v>1545</v>
      </c>
      <c r="AO133" s="254">
        <v>3199</v>
      </c>
      <c r="AP133" s="254">
        <v>3199</v>
      </c>
      <c r="AQ133" s="254">
        <v>3199</v>
      </c>
      <c r="AR133" s="257">
        <v>3199</v>
      </c>
      <c r="AS133" s="388"/>
      <c r="CG133" s="194"/>
      <c r="CI133" s="194"/>
      <c r="CJ133" s="194"/>
      <c r="CL133" s="194"/>
      <c r="CM133" s="194"/>
      <c r="CO133" s="194"/>
      <c r="CP133" s="194"/>
      <c r="CQ133" s="194"/>
      <c r="CR133" s="194"/>
    </row>
    <row r="134" spans="1:96">
      <c r="B134" s="108"/>
      <c r="C134" s="20"/>
      <c r="D134" s="20" t="s">
        <v>1546</v>
      </c>
      <c r="E134" s="110">
        <f t="shared" si="52"/>
        <v>130.63</v>
      </c>
      <c r="F134" s="110">
        <f t="shared" si="38"/>
        <v>97.972499999999997</v>
      </c>
      <c r="G134" s="110">
        <f t="shared" si="34"/>
        <v>65.314999999999998</v>
      </c>
      <c r="H134" s="110">
        <f t="shared" si="35"/>
        <v>32.657499999999999</v>
      </c>
      <c r="I134" s="110">
        <f t="shared" si="36"/>
        <v>13.062999999999997</v>
      </c>
      <c r="K134" s="205"/>
      <c r="L134" s="20" t="s">
        <v>1530</v>
      </c>
      <c r="M134" s="110">
        <v>408.6</v>
      </c>
      <c r="N134" s="110">
        <v>417</v>
      </c>
      <c r="O134" s="110">
        <v>374.39</v>
      </c>
      <c r="P134" s="112">
        <f t="shared" si="54"/>
        <v>399.99666666666667</v>
      </c>
      <c r="R134" s="512" t="s">
        <v>205</v>
      </c>
      <c r="S134" s="244">
        <v>0.3</v>
      </c>
      <c r="T134" s="253">
        <v>6</v>
      </c>
      <c r="U134" s="254">
        <v>138.9</v>
      </c>
      <c r="V134" s="254">
        <v>176</v>
      </c>
      <c r="W134" s="254">
        <v>88</v>
      </c>
      <c r="X134" s="112">
        <f t="shared" si="53"/>
        <v>134.29999999999998</v>
      </c>
      <c r="Y134" s="399"/>
      <c r="Z134" s="387"/>
      <c r="AA134" s="508"/>
      <c r="AB134" s="387"/>
      <c r="AC134" s="387"/>
      <c r="AD134" s="387"/>
      <c r="AE134" s="387"/>
      <c r="AF134" s="387"/>
      <c r="AG134" s="387"/>
      <c r="AH134" s="387"/>
      <c r="AI134" s="387"/>
      <c r="AJ134" s="387"/>
      <c r="AK134" s="387"/>
      <c r="AM134" s="205" t="s">
        <v>398</v>
      </c>
      <c r="AN134" s="20" t="s">
        <v>1547</v>
      </c>
      <c r="AO134" s="254">
        <v>1189</v>
      </c>
      <c r="AP134" s="254">
        <v>1949</v>
      </c>
      <c r="AQ134" s="254">
        <v>1199</v>
      </c>
      <c r="AR134" s="257">
        <f t="shared" ref="AR134:AR142" si="55">AVERAGE(AO134:AQ134)</f>
        <v>1445.6666666666667</v>
      </c>
      <c r="AX134" s="14"/>
      <c r="CG134" s="194"/>
      <c r="CI134" s="194"/>
      <c r="CJ134" s="194"/>
      <c r="CL134" s="194"/>
      <c r="CM134" s="194"/>
      <c r="CO134" s="194"/>
      <c r="CP134" s="194"/>
      <c r="CQ134" s="194"/>
      <c r="CR134" s="194"/>
    </row>
    <row r="135" spans="1:96">
      <c r="B135" s="108"/>
      <c r="C135" s="20"/>
      <c r="D135" s="20" t="s">
        <v>1548</v>
      </c>
      <c r="E135" s="110">
        <f t="shared" si="52"/>
        <v>113.69500000000001</v>
      </c>
      <c r="F135" s="110">
        <f t="shared" si="38"/>
        <v>85.271250000000009</v>
      </c>
      <c r="G135" s="110">
        <f t="shared" si="34"/>
        <v>56.847500000000004</v>
      </c>
      <c r="H135" s="110">
        <f t="shared" si="35"/>
        <v>28.423750000000002</v>
      </c>
      <c r="I135" s="110">
        <f t="shared" si="36"/>
        <v>11.369499999999999</v>
      </c>
      <c r="K135" s="205"/>
      <c r="L135" s="20" t="s">
        <v>1532</v>
      </c>
      <c r="M135" s="110">
        <v>117.49</v>
      </c>
      <c r="N135" s="110">
        <v>87.12</v>
      </c>
      <c r="O135" s="110">
        <v>102.93</v>
      </c>
      <c r="P135" s="112">
        <f t="shared" si="54"/>
        <v>102.51333333333334</v>
      </c>
      <c r="R135" s="512" t="s">
        <v>386</v>
      </c>
      <c r="S135" s="244">
        <v>0.3</v>
      </c>
      <c r="T135" s="253">
        <v>7</v>
      </c>
      <c r="U135" s="254">
        <v>145.80000000000001</v>
      </c>
      <c r="V135" s="254">
        <v>195</v>
      </c>
      <c r="W135" s="254">
        <v>155.85</v>
      </c>
      <c r="X135" s="112">
        <f t="shared" si="53"/>
        <v>165.54999999999998</v>
      </c>
      <c r="Y135" s="399"/>
      <c r="Z135" s="387"/>
      <c r="AA135" s="508"/>
      <c r="AB135" s="387"/>
      <c r="AC135" s="387"/>
      <c r="AD135" s="387"/>
      <c r="AE135" s="387"/>
      <c r="AF135" s="387"/>
      <c r="AG135" s="387"/>
      <c r="AH135" s="396"/>
      <c r="AI135" s="404"/>
      <c r="AJ135" s="396"/>
      <c r="AK135" s="396"/>
      <c r="AL135" s="391"/>
      <c r="AM135" s="205"/>
      <c r="AN135" s="20" t="s">
        <v>1549</v>
      </c>
      <c r="AO135" s="254">
        <v>879</v>
      </c>
      <c r="AP135" s="254">
        <v>1117.5999999999999</v>
      </c>
      <c r="AQ135" s="254">
        <v>1191.3599999999999</v>
      </c>
      <c r="AR135" s="257">
        <f t="shared" si="55"/>
        <v>1062.6533333333334</v>
      </c>
      <c r="AW135" s="14"/>
      <c r="AX135" s="14"/>
      <c r="CG135" s="194"/>
      <c r="CI135" s="194"/>
      <c r="CJ135" s="194"/>
      <c r="CL135" s="194"/>
      <c r="CM135" s="194"/>
      <c r="CO135" s="194"/>
      <c r="CP135" s="194"/>
      <c r="CQ135" s="194"/>
      <c r="CR135" s="194"/>
    </row>
    <row r="136" spans="1:96">
      <c r="B136" s="205"/>
      <c r="C136" s="20"/>
      <c r="D136" s="20" t="s">
        <v>1550</v>
      </c>
      <c r="E136" s="110">
        <f t="shared" si="52"/>
        <v>116.96333333333332</v>
      </c>
      <c r="F136" s="110">
        <f t="shared" si="38"/>
        <v>87.722499999999997</v>
      </c>
      <c r="G136" s="110">
        <f t="shared" si="34"/>
        <v>58.481666666666662</v>
      </c>
      <c r="H136" s="110">
        <f t="shared" si="35"/>
        <v>29.240833333333331</v>
      </c>
      <c r="I136" s="110">
        <f t="shared" si="36"/>
        <v>11.69633333333333</v>
      </c>
      <c r="K136" s="205"/>
      <c r="L136" s="20" t="s">
        <v>1534</v>
      </c>
      <c r="M136" s="110">
        <v>171.9</v>
      </c>
      <c r="N136" s="262">
        <v>173.69</v>
      </c>
      <c r="O136" s="110">
        <v>231.3</v>
      </c>
      <c r="P136" s="112">
        <f>AVERAGE(M136:O136)</f>
        <v>192.29666666666671</v>
      </c>
      <c r="R136" s="512" t="s">
        <v>388</v>
      </c>
      <c r="S136" s="244">
        <v>0.3</v>
      </c>
      <c r="T136" s="253">
        <v>8</v>
      </c>
      <c r="U136" s="254">
        <v>179</v>
      </c>
      <c r="V136" s="254">
        <v>139</v>
      </c>
      <c r="W136" s="254">
        <v>359</v>
      </c>
      <c r="X136" s="112">
        <f t="shared" si="53"/>
        <v>225.66666666666666</v>
      </c>
      <c r="Y136" s="399"/>
      <c r="Z136" s="387"/>
      <c r="AA136" s="508"/>
      <c r="AB136" s="387"/>
      <c r="AC136" s="387"/>
      <c r="AD136" s="387"/>
      <c r="AE136" s="387"/>
      <c r="AF136" s="387"/>
      <c r="AG136" s="387"/>
      <c r="AH136" s="396"/>
      <c r="AI136" s="404"/>
      <c r="AJ136" s="396"/>
      <c r="AK136" s="396"/>
      <c r="AL136" s="388"/>
      <c r="AM136" s="205" t="s">
        <v>401</v>
      </c>
      <c r="AN136" s="20" t="s">
        <v>1551</v>
      </c>
      <c r="AO136" s="254">
        <v>699</v>
      </c>
      <c r="AP136" s="254">
        <v>387</v>
      </c>
      <c r="AQ136" s="254">
        <v>359</v>
      </c>
      <c r="AR136" s="257">
        <f t="shared" si="55"/>
        <v>481.66666666666669</v>
      </c>
      <c r="AU136"/>
      <c r="AV136"/>
      <c r="AW136" s="14"/>
      <c r="AX136" s="14"/>
    </row>
    <row r="137" spans="1:96">
      <c r="B137" s="205"/>
      <c r="C137" s="20"/>
      <c r="D137" s="20" t="s">
        <v>1552</v>
      </c>
      <c r="E137" s="110">
        <f t="shared" si="52"/>
        <v>87.21</v>
      </c>
      <c r="F137" s="110">
        <f t="shared" si="38"/>
        <v>65.407499999999999</v>
      </c>
      <c r="G137" s="110">
        <f t="shared" si="34"/>
        <v>43.604999999999997</v>
      </c>
      <c r="H137" s="110">
        <f t="shared" si="35"/>
        <v>21.802499999999998</v>
      </c>
      <c r="I137" s="110">
        <f t="shared" si="36"/>
        <v>8.7209999999999983</v>
      </c>
      <c r="K137" s="205"/>
      <c r="L137" s="20" t="s">
        <v>1536</v>
      </c>
      <c r="M137" s="110">
        <v>71.5</v>
      </c>
      <c r="N137" s="110">
        <v>81.900000000000006</v>
      </c>
      <c r="O137" s="262">
        <v>92.9</v>
      </c>
      <c r="P137" s="112">
        <f>AVERAGE(M137:N137)</f>
        <v>76.7</v>
      </c>
      <c r="R137" s="512" t="s">
        <v>577</v>
      </c>
      <c r="S137" s="244">
        <v>0.3</v>
      </c>
      <c r="T137" s="253">
        <v>9</v>
      </c>
      <c r="U137" s="254">
        <v>145.80000000000001</v>
      </c>
      <c r="V137" s="254">
        <v>159.80000000000001</v>
      </c>
      <c r="W137" s="254">
        <v>176</v>
      </c>
      <c r="X137" s="112">
        <f t="shared" si="53"/>
        <v>160.53333333333333</v>
      </c>
      <c r="Y137" s="399"/>
      <c r="Z137" s="387"/>
      <c r="AA137" s="508"/>
      <c r="AB137" s="387"/>
      <c r="AC137" s="387"/>
      <c r="AD137" s="387"/>
      <c r="AE137" s="387"/>
      <c r="AF137" s="387"/>
      <c r="AG137" s="387"/>
      <c r="AH137" s="387"/>
      <c r="AI137" s="387"/>
      <c r="AJ137" s="387"/>
      <c r="AK137" s="387"/>
      <c r="AM137" s="205"/>
      <c r="AN137" s="20" t="s">
        <v>1553</v>
      </c>
      <c r="AO137" s="254">
        <v>679</v>
      </c>
      <c r="AP137" s="254">
        <v>699.9</v>
      </c>
      <c r="AQ137" s="254">
        <v>599.9</v>
      </c>
      <c r="AR137" s="257">
        <f t="shared" si="55"/>
        <v>659.6</v>
      </c>
      <c r="AU137"/>
      <c r="AV137"/>
      <c r="AW137" s="14"/>
      <c r="AX137" s="14"/>
    </row>
    <row r="138" spans="1:96">
      <c r="B138" s="205"/>
      <c r="C138" s="17"/>
      <c r="D138" s="20" t="s">
        <v>1554</v>
      </c>
      <c r="E138" s="110">
        <f t="shared" si="52"/>
        <v>206.39499999999998</v>
      </c>
      <c r="F138" s="110">
        <f t="shared" si="38"/>
        <v>154.79624999999999</v>
      </c>
      <c r="G138" s="110">
        <f t="shared" si="34"/>
        <v>103.19749999999999</v>
      </c>
      <c r="H138" s="110">
        <f t="shared" si="35"/>
        <v>51.598749999999995</v>
      </c>
      <c r="I138" s="110">
        <f t="shared" si="36"/>
        <v>20.639499999999995</v>
      </c>
      <c r="K138" s="205"/>
      <c r="L138" s="20" t="s">
        <v>1538</v>
      </c>
      <c r="M138" s="110">
        <v>78.3</v>
      </c>
      <c r="N138" s="110">
        <v>119.73</v>
      </c>
      <c r="O138" s="110">
        <v>61.13</v>
      </c>
      <c r="P138" s="112">
        <f t="shared" si="54"/>
        <v>86.38666666666667</v>
      </c>
      <c r="R138" s="512" t="s">
        <v>580</v>
      </c>
      <c r="S138" s="244">
        <v>0.3</v>
      </c>
      <c r="T138" s="253">
        <v>10</v>
      </c>
      <c r="U138" s="254">
        <v>69.900000000000006</v>
      </c>
      <c r="V138" s="254">
        <v>165</v>
      </c>
      <c r="W138" s="254">
        <v>166.9</v>
      </c>
      <c r="X138" s="112">
        <f t="shared" si="53"/>
        <v>133.93333333333334</v>
      </c>
      <c r="Y138" s="399"/>
      <c r="Z138" s="387"/>
      <c r="AA138" s="508"/>
      <c r="AB138" s="387"/>
      <c r="AC138" s="387"/>
      <c r="AD138" s="387"/>
      <c r="AE138" s="387"/>
      <c r="AF138" s="387"/>
      <c r="AG138" s="387"/>
      <c r="AH138" s="387"/>
      <c r="AI138" s="387"/>
      <c r="AJ138" s="387"/>
      <c r="AK138" s="387"/>
      <c r="AM138" s="205"/>
      <c r="AN138" s="20" t="s">
        <v>1555</v>
      </c>
      <c r="AO138" s="254">
        <v>999.9</v>
      </c>
      <c r="AP138" s="254">
        <v>989.9</v>
      </c>
      <c r="AQ138" s="254">
        <v>1099.9000000000001</v>
      </c>
      <c r="AR138" s="257">
        <f t="shared" si="55"/>
        <v>1029.8999999999999</v>
      </c>
      <c r="AU138"/>
      <c r="AV138"/>
      <c r="AW138" s="14"/>
      <c r="AX138" s="14"/>
    </row>
    <row r="139" spans="1:96" s="14" customFormat="1">
      <c r="A139" s="388"/>
      <c r="B139" s="108"/>
      <c r="C139" s="17"/>
      <c r="D139" s="20" t="s">
        <v>1556</v>
      </c>
      <c r="E139" s="110">
        <f t="shared" si="52"/>
        <v>491.39499999999998</v>
      </c>
      <c r="F139" s="110">
        <f t="shared" si="38"/>
        <v>368.54624999999999</v>
      </c>
      <c r="G139" s="110">
        <f t="shared" si="34"/>
        <v>245.69749999999999</v>
      </c>
      <c r="H139" s="110">
        <f t="shared" si="35"/>
        <v>122.84875</v>
      </c>
      <c r="I139" s="110">
        <f t="shared" si="36"/>
        <v>49.139499999999984</v>
      </c>
      <c r="J139" s="388"/>
      <c r="K139" s="205"/>
      <c r="L139" s="20" t="s">
        <v>1540</v>
      </c>
      <c r="M139" s="110">
        <v>409.9</v>
      </c>
      <c r="N139" s="110">
        <v>278.83999999999997</v>
      </c>
      <c r="O139" s="110">
        <v>279.89999999999998</v>
      </c>
      <c r="P139" s="112">
        <f t="shared" si="54"/>
        <v>322.88</v>
      </c>
      <c r="Q139" s="388"/>
      <c r="R139" s="512" t="s">
        <v>583</v>
      </c>
      <c r="S139" s="244">
        <v>0.3</v>
      </c>
      <c r="T139" s="253">
        <v>12</v>
      </c>
      <c r="U139" s="254">
        <v>150.80000000000001</v>
      </c>
      <c r="V139" s="254">
        <v>169.8</v>
      </c>
      <c r="W139" s="254">
        <v>103.8</v>
      </c>
      <c r="X139" s="112">
        <f t="shared" si="53"/>
        <v>141.46666666666667</v>
      </c>
      <c r="Y139" s="399"/>
      <c r="Z139" s="388"/>
      <c r="AA139" s="398"/>
      <c r="AB139" s="388"/>
      <c r="AC139" s="388"/>
      <c r="AD139" s="388"/>
      <c r="AE139" s="388"/>
      <c r="AF139" s="388"/>
      <c r="AG139" s="388"/>
      <c r="AH139" s="388"/>
      <c r="AI139" s="388"/>
      <c r="AJ139" s="388"/>
      <c r="AK139" s="388"/>
      <c r="AL139" s="388"/>
      <c r="AM139" s="205" t="s">
        <v>461</v>
      </c>
      <c r="AN139" s="20" t="s">
        <v>1557</v>
      </c>
      <c r="AO139" s="254">
        <v>574.1</v>
      </c>
      <c r="AP139" s="254">
        <v>479</v>
      </c>
      <c r="AQ139" s="254">
        <v>589</v>
      </c>
      <c r="AR139" s="257">
        <f t="shared" si="55"/>
        <v>547.36666666666667</v>
      </c>
      <c r="AS139" s="388"/>
    </row>
    <row r="140" spans="1:96" s="14" customFormat="1">
      <c r="A140" s="388"/>
      <c r="B140" s="108"/>
      <c r="C140" s="17"/>
      <c r="D140" s="20" t="s">
        <v>1558</v>
      </c>
      <c r="E140" s="110">
        <f t="shared" si="52"/>
        <v>185.99</v>
      </c>
      <c r="F140" s="110">
        <f t="shared" si="38"/>
        <v>139.49250000000001</v>
      </c>
      <c r="G140" s="110">
        <f t="shared" si="34"/>
        <v>92.995000000000005</v>
      </c>
      <c r="H140" s="110">
        <f t="shared" si="35"/>
        <v>46.497500000000002</v>
      </c>
      <c r="I140" s="110">
        <f t="shared" si="36"/>
        <v>18.598999999999997</v>
      </c>
      <c r="J140" s="388"/>
      <c r="K140" s="205"/>
      <c r="L140" s="20" t="s">
        <v>1542</v>
      </c>
      <c r="M140" s="110">
        <v>379.99</v>
      </c>
      <c r="N140" s="110">
        <v>289.89999999999998</v>
      </c>
      <c r="O140" s="262">
        <v>524.79999999999995</v>
      </c>
      <c r="P140" s="112">
        <f>AVERAGE(M140:N140)</f>
        <v>334.94499999999999</v>
      </c>
      <c r="Q140" s="388"/>
      <c r="R140" s="512" t="s">
        <v>585</v>
      </c>
      <c r="S140" s="244">
        <v>0.3</v>
      </c>
      <c r="T140" s="253">
        <v>14</v>
      </c>
      <c r="U140" s="254">
        <v>169.8</v>
      </c>
      <c r="V140" s="254">
        <v>136.80000000000001</v>
      </c>
      <c r="W140" s="254">
        <v>127</v>
      </c>
      <c r="X140" s="112">
        <f t="shared" si="53"/>
        <v>144.53333333333333</v>
      </c>
      <c r="Y140" s="399"/>
      <c r="Z140" s="388"/>
      <c r="AA140" s="398"/>
      <c r="AB140" s="388"/>
      <c r="AC140" s="388"/>
      <c r="AD140" s="388"/>
      <c r="AE140" s="388"/>
      <c r="AF140" s="388"/>
      <c r="AG140" s="388"/>
      <c r="AH140" s="388"/>
      <c r="AI140" s="388"/>
      <c r="AJ140" s="388"/>
      <c r="AK140" s="388"/>
      <c r="AL140" s="388"/>
      <c r="AM140" s="205" t="s">
        <v>407</v>
      </c>
      <c r="AN140" s="20" t="s">
        <v>1559</v>
      </c>
      <c r="AO140" s="254">
        <v>872</v>
      </c>
      <c r="AP140" s="254">
        <v>939.97</v>
      </c>
      <c r="AQ140" s="254">
        <v>859</v>
      </c>
      <c r="AR140" s="257">
        <f t="shared" si="55"/>
        <v>890.32333333333338</v>
      </c>
      <c r="AS140" s="388"/>
    </row>
    <row r="141" spans="1:96" s="14" customFormat="1">
      <c r="A141" s="388"/>
      <c r="B141" s="449"/>
      <c r="C141" s="17"/>
      <c r="D141" s="20" t="s">
        <v>1560</v>
      </c>
      <c r="E141" s="110">
        <f t="shared" si="52"/>
        <v>278.11500000000001</v>
      </c>
      <c r="F141" s="110">
        <f t="shared" si="38"/>
        <v>208.58625000000001</v>
      </c>
      <c r="G141" s="110">
        <f t="shared" si="34"/>
        <v>139.0575</v>
      </c>
      <c r="H141" s="110">
        <f t="shared" si="35"/>
        <v>69.528750000000002</v>
      </c>
      <c r="I141" s="110">
        <f t="shared" si="36"/>
        <v>27.811499999999995</v>
      </c>
      <c r="J141" s="388"/>
      <c r="K141" s="205"/>
      <c r="L141" s="20" t="s">
        <v>1544</v>
      </c>
      <c r="M141" s="110">
        <v>243.6</v>
      </c>
      <c r="N141" s="110">
        <v>344.09</v>
      </c>
      <c r="O141" s="110">
        <v>275.49</v>
      </c>
      <c r="P141" s="112">
        <f t="shared" si="54"/>
        <v>287.72666666666663</v>
      </c>
      <c r="Q141" s="388"/>
      <c r="R141" s="512" t="s">
        <v>397</v>
      </c>
      <c r="S141" s="244">
        <v>0.35</v>
      </c>
      <c r="T141" s="253">
        <v>8</v>
      </c>
      <c r="U141" s="254">
        <v>165.8</v>
      </c>
      <c r="V141" s="254">
        <v>172.8</v>
      </c>
      <c r="W141" s="254">
        <v>189.94</v>
      </c>
      <c r="X141" s="112">
        <f t="shared" si="53"/>
        <v>176.17999999999998</v>
      </c>
      <c r="Y141" s="399"/>
      <c r="Z141" s="388"/>
      <c r="AA141" s="398"/>
      <c r="AB141" s="388"/>
      <c r="AC141" s="388"/>
      <c r="AD141" s="388"/>
      <c r="AE141" s="388"/>
      <c r="AF141" s="388"/>
      <c r="AG141" s="388"/>
      <c r="AH141" s="388"/>
      <c r="AI141" s="388"/>
      <c r="AJ141" s="388"/>
      <c r="AK141" s="388"/>
      <c r="AL141" s="388"/>
      <c r="AM141" s="205"/>
      <c r="AN141" s="20" t="s">
        <v>1561</v>
      </c>
      <c r="AO141" s="254">
        <v>1240</v>
      </c>
      <c r="AP141" s="254">
        <v>690</v>
      </c>
      <c r="AQ141" s="254">
        <v>798</v>
      </c>
      <c r="AR141" s="257">
        <f t="shared" si="55"/>
        <v>909.33333333333337</v>
      </c>
      <c r="AS141" s="388"/>
    </row>
    <row r="142" spans="1:96">
      <c r="B142" s="108"/>
      <c r="C142" s="17"/>
      <c r="D142" s="20" t="s">
        <v>1562</v>
      </c>
      <c r="E142" s="110">
        <f t="shared" si="52"/>
        <v>129.21</v>
      </c>
      <c r="F142" s="110">
        <f t="shared" si="38"/>
        <v>96.907499999999999</v>
      </c>
      <c r="G142" s="110">
        <f t="shared" si="34"/>
        <v>64.605000000000004</v>
      </c>
      <c r="H142" s="110">
        <f t="shared" si="35"/>
        <v>32.302500000000002</v>
      </c>
      <c r="I142" s="110">
        <f t="shared" si="36"/>
        <v>12.920999999999998</v>
      </c>
      <c r="K142" s="205"/>
      <c r="L142" s="20" t="s">
        <v>1546</v>
      </c>
      <c r="M142" s="110">
        <v>134.9</v>
      </c>
      <c r="N142" s="110">
        <v>98.9</v>
      </c>
      <c r="O142" s="110">
        <v>158.09</v>
      </c>
      <c r="P142" s="112">
        <f t="shared" si="54"/>
        <v>130.63</v>
      </c>
      <c r="R142" s="512" t="s">
        <v>400</v>
      </c>
      <c r="S142" s="244">
        <v>0.35</v>
      </c>
      <c r="T142" s="253">
        <v>9</v>
      </c>
      <c r="U142" s="254">
        <v>169.8</v>
      </c>
      <c r="V142" s="254">
        <v>124.8</v>
      </c>
      <c r="W142" s="254">
        <v>174</v>
      </c>
      <c r="X142" s="112">
        <f t="shared" si="53"/>
        <v>156.20000000000002</v>
      </c>
      <c r="Y142" s="399"/>
      <c r="Z142" s="387"/>
      <c r="AA142" s="508"/>
      <c r="AB142" s="387"/>
      <c r="AC142" s="387"/>
      <c r="AD142" s="387"/>
      <c r="AE142" s="387"/>
      <c r="AF142" s="387"/>
      <c r="AG142" s="387"/>
      <c r="AH142" s="396"/>
      <c r="AI142" s="404"/>
      <c r="AJ142" s="396"/>
      <c r="AK142" s="396"/>
      <c r="AL142" s="388"/>
      <c r="AM142" s="205"/>
      <c r="AN142" s="20" t="s">
        <v>1563</v>
      </c>
      <c r="AO142" s="254">
        <v>949.97</v>
      </c>
      <c r="AP142" s="254">
        <v>1199</v>
      </c>
      <c r="AQ142" s="254">
        <v>703</v>
      </c>
      <c r="AR142" s="257">
        <f t="shared" si="55"/>
        <v>950.65666666666675</v>
      </c>
      <c r="AW142" s="14"/>
      <c r="AX142" s="14"/>
    </row>
    <row r="143" spans="1:96">
      <c r="B143" s="205"/>
      <c r="C143" s="17"/>
      <c r="D143" s="20" t="s">
        <v>1564</v>
      </c>
      <c r="E143" s="110">
        <f t="shared" si="52"/>
        <v>164.09333333333333</v>
      </c>
      <c r="F143" s="110">
        <f t="shared" si="38"/>
        <v>123.07</v>
      </c>
      <c r="G143" s="110">
        <f t="shared" si="34"/>
        <v>82.046666666666667</v>
      </c>
      <c r="H143" s="110">
        <f t="shared" si="35"/>
        <v>41.023333333333333</v>
      </c>
      <c r="I143" s="110">
        <f t="shared" si="36"/>
        <v>16.409333333333329</v>
      </c>
      <c r="K143" s="205"/>
      <c r="L143" s="20" t="s">
        <v>1548</v>
      </c>
      <c r="M143" s="110">
        <v>87.9</v>
      </c>
      <c r="N143" s="110">
        <v>139.49</v>
      </c>
      <c r="O143" s="262">
        <v>69</v>
      </c>
      <c r="P143" s="112">
        <f>AVERAGE(M143:N143)</f>
        <v>113.69500000000001</v>
      </c>
      <c r="R143" s="512" t="s">
        <v>592</v>
      </c>
      <c r="S143" s="244">
        <v>0.35</v>
      </c>
      <c r="T143" s="253">
        <v>10</v>
      </c>
      <c r="U143" s="254">
        <v>169.9</v>
      </c>
      <c r="V143" s="254">
        <v>167.73</v>
      </c>
      <c r="W143" s="254">
        <v>159.80000000000001</v>
      </c>
      <c r="X143" s="112">
        <f t="shared" si="53"/>
        <v>165.81</v>
      </c>
      <c r="Y143" s="399"/>
      <c r="Z143" s="387"/>
      <c r="AA143" s="508"/>
      <c r="AB143" s="387"/>
      <c r="AC143" s="387"/>
      <c r="AD143" s="387"/>
      <c r="AE143" s="387"/>
      <c r="AF143" s="387"/>
      <c r="AG143" s="387"/>
      <c r="AH143" s="396"/>
      <c r="AI143" s="404"/>
      <c r="AJ143" s="396"/>
      <c r="AK143" s="396"/>
      <c r="AL143" s="388"/>
      <c r="AM143" s="394"/>
      <c r="AW143" s="14"/>
      <c r="AX143" s="14"/>
    </row>
    <row r="144" spans="1:96" ht="15.75">
      <c r="A144" s="396"/>
      <c r="B144" s="108"/>
      <c r="C144" s="17"/>
      <c r="D144" s="20" t="s">
        <v>1565</v>
      </c>
      <c r="E144" s="110">
        <f t="shared" si="52"/>
        <v>191.9</v>
      </c>
      <c r="F144" s="110">
        <f t="shared" si="38"/>
        <v>143.92500000000001</v>
      </c>
      <c r="G144" s="110">
        <f t="shared" si="34"/>
        <v>95.95</v>
      </c>
      <c r="H144" s="110">
        <f t="shared" si="35"/>
        <v>47.975000000000001</v>
      </c>
      <c r="I144" s="110">
        <f t="shared" si="36"/>
        <v>19.189999999999998</v>
      </c>
      <c r="J144" s="396"/>
      <c r="K144" s="205"/>
      <c r="L144" s="20" t="s">
        <v>1550</v>
      </c>
      <c r="M144" s="110">
        <v>64</v>
      </c>
      <c r="N144" s="110">
        <v>139.99</v>
      </c>
      <c r="O144" s="110">
        <v>146.9</v>
      </c>
      <c r="P144" s="112">
        <f t="shared" si="54"/>
        <v>116.96333333333332</v>
      </c>
      <c r="R144" s="512" t="s">
        <v>594</v>
      </c>
      <c r="S144" s="244">
        <v>0.35</v>
      </c>
      <c r="T144" s="253">
        <v>11</v>
      </c>
      <c r="U144" s="254">
        <v>151.80000000000001</v>
      </c>
      <c r="V144" s="254">
        <v>169.8</v>
      </c>
      <c r="W144" s="254">
        <v>174.5</v>
      </c>
      <c r="X144" s="112">
        <f t="shared" si="53"/>
        <v>165.36666666666667</v>
      </c>
      <c r="Y144" s="399"/>
      <c r="Z144" s="387"/>
      <c r="AA144" s="508"/>
      <c r="AB144" s="387"/>
      <c r="AC144" s="387"/>
      <c r="AD144" s="387"/>
      <c r="AE144" s="387"/>
      <c r="AF144" s="387"/>
      <c r="AG144" s="387"/>
      <c r="AH144" s="396"/>
      <c r="AI144" s="404"/>
      <c r="AJ144" s="396"/>
      <c r="AK144" s="396"/>
      <c r="AL144" s="388"/>
      <c r="AM144" s="1111" t="s">
        <v>1566</v>
      </c>
      <c r="AN144" s="1112"/>
      <c r="AO144" s="1112"/>
      <c r="AP144" s="1112"/>
      <c r="AQ144" s="1112"/>
      <c r="AR144" s="1113"/>
      <c r="AW144" s="14"/>
      <c r="AX144" s="14"/>
    </row>
    <row r="145" spans="1:50" ht="30">
      <c r="B145" s="108"/>
      <c r="C145" s="20" t="s">
        <v>96</v>
      </c>
      <c r="D145" s="118" t="s">
        <v>1567</v>
      </c>
      <c r="E145" s="110">
        <f t="shared" si="52"/>
        <v>86.675000000000011</v>
      </c>
      <c r="F145" s="110">
        <f t="shared" si="38"/>
        <v>65.006250000000009</v>
      </c>
      <c r="G145" s="110">
        <f t="shared" si="34"/>
        <v>43.337500000000006</v>
      </c>
      <c r="H145" s="110">
        <f t="shared" si="35"/>
        <v>21.668750000000003</v>
      </c>
      <c r="I145" s="110">
        <f t="shared" si="36"/>
        <v>8.6674999999999986</v>
      </c>
      <c r="K145" s="205"/>
      <c r="L145" s="20" t="s">
        <v>1552</v>
      </c>
      <c r="M145" s="110">
        <v>68.16</v>
      </c>
      <c r="N145" s="110">
        <v>114.47</v>
      </c>
      <c r="O145" s="110">
        <v>79</v>
      </c>
      <c r="P145" s="112">
        <f t="shared" si="54"/>
        <v>87.21</v>
      </c>
      <c r="R145" s="512" t="s">
        <v>597</v>
      </c>
      <c r="S145" s="244">
        <v>0.35</v>
      </c>
      <c r="T145" s="253">
        <v>12</v>
      </c>
      <c r="U145" s="254">
        <v>172</v>
      </c>
      <c r="V145" s="254">
        <v>174</v>
      </c>
      <c r="W145" s="254">
        <v>177.9</v>
      </c>
      <c r="X145" s="112">
        <f t="shared" si="53"/>
        <v>174.63333333333333</v>
      </c>
      <c r="Y145" s="399"/>
      <c r="Z145" s="387"/>
      <c r="AA145" s="508"/>
      <c r="AB145" s="387"/>
      <c r="AC145" s="387"/>
      <c r="AD145" s="387"/>
      <c r="AE145" s="387"/>
      <c r="AF145" s="387"/>
      <c r="AG145" s="387"/>
      <c r="AH145" s="387"/>
      <c r="AI145" s="387"/>
      <c r="AJ145" s="387"/>
      <c r="AK145" s="387"/>
      <c r="AM145" s="510" t="s">
        <v>1081</v>
      </c>
      <c r="AN145" s="519" t="s">
        <v>67</v>
      </c>
      <c r="AO145" s="519" t="s">
        <v>673</v>
      </c>
      <c r="AP145" s="189" t="s">
        <v>676</v>
      </c>
      <c r="AQ145" s="189" t="s">
        <v>677</v>
      </c>
      <c r="AR145" s="724" t="s">
        <v>1234</v>
      </c>
      <c r="AW145" s="14"/>
      <c r="AX145" s="14"/>
    </row>
    <row r="146" spans="1:50">
      <c r="A146" s="398"/>
      <c r="B146" s="108"/>
      <c r="C146" s="20"/>
      <c r="D146" s="20" t="s">
        <v>1568</v>
      </c>
      <c r="E146" s="110">
        <f t="shared" si="52"/>
        <v>104.565</v>
      </c>
      <c r="F146" s="110">
        <f t="shared" si="38"/>
        <v>78.423749999999998</v>
      </c>
      <c r="G146" s="110">
        <f t="shared" si="34"/>
        <v>52.282499999999999</v>
      </c>
      <c r="H146" s="110">
        <f t="shared" si="35"/>
        <v>26.141249999999999</v>
      </c>
      <c r="I146" s="110">
        <f t="shared" si="36"/>
        <v>10.456499999999997</v>
      </c>
      <c r="J146" s="398"/>
      <c r="K146" s="108"/>
      <c r="L146" s="20" t="s">
        <v>1554</v>
      </c>
      <c r="M146" s="110">
        <v>213.89</v>
      </c>
      <c r="N146" s="110">
        <v>198.9</v>
      </c>
      <c r="O146" s="110">
        <v>149</v>
      </c>
      <c r="P146" s="112">
        <f>AVERAGE(M146:N146)</f>
        <v>206.39499999999998</v>
      </c>
      <c r="R146" s="512" t="s">
        <v>599</v>
      </c>
      <c r="S146" s="244">
        <v>0.35</v>
      </c>
      <c r="T146" s="253">
        <v>14</v>
      </c>
      <c r="U146" s="254">
        <v>299.3</v>
      </c>
      <c r="V146" s="254">
        <v>146.80000000000001</v>
      </c>
      <c r="W146" s="254">
        <v>179.5</v>
      </c>
      <c r="X146" s="112">
        <f t="shared" si="53"/>
        <v>208.53333333333333</v>
      </c>
      <c r="Y146" s="399"/>
      <c r="Z146" s="387"/>
      <c r="AA146" s="508"/>
      <c r="AB146" s="387"/>
      <c r="AC146" s="387"/>
      <c r="AD146" s="387"/>
      <c r="AE146" s="387"/>
      <c r="AF146" s="387"/>
      <c r="AG146" s="387"/>
      <c r="AH146" s="387"/>
      <c r="AI146" s="387"/>
      <c r="AJ146" s="387"/>
      <c r="AK146" s="387"/>
      <c r="AM146" s="503"/>
      <c r="AN146" s="256"/>
      <c r="AO146" s="256"/>
      <c r="AP146" s="256"/>
      <c r="AQ146" s="256"/>
      <c r="AR146" s="726"/>
      <c r="AW146" s="14"/>
      <c r="AX146" s="14"/>
    </row>
    <row r="147" spans="1:50">
      <c r="B147" s="205"/>
      <c r="C147" s="20"/>
      <c r="D147" s="20" t="s">
        <v>1569</v>
      </c>
      <c r="E147" s="110">
        <f t="shared" si="52"/>
        <v>582.005</v>
      </c>
      <c r="F147" s="110">
        <f t="shared" si="38"/>
        <v>436.50374999999997</v>
      </c>
      <c r="G147" s="110">
        <f t="shared" si="34"/>
        <v>291.0025</v>
      </c>
      <c r="H147" s="110">
        <f t="shared" si="35"/>
        <v>145.50125</v>
      </c>
      <c r="I147" s="110">
        <f t="shared" si="36"/>
        <v>58.200499999999984</v>
      </c>
      <c r="K147" s="108"/>
      <c r="L147" s="20" t="s">
        <v>1556</v>
      </c>
      <c r="M147" s="110">
        <v>452.7</v>
      </c>
      <c r="N147" s="110">
        <v>530.09</v>
      </c>
      <c r="O147" s="110">
        <v>403.19</v>
      </c>
      <c r="P147" s="112">
        <f>AVERAGE(M147:N147)</f>
        <v>491.39499999999998</v>
      </c>
      <c r="R147" s="512" t="s">
        <v>228</v>
      </c>
      <c r="S147" s="244">
        <v>0.4</v>
      </c>
      <c r="T147" s="253">
        <v>5</v>
      </c>
      <c r="U147" s="254">
        <v>71</v>
      </c>
      <c r="V147" s="254">
        <v>94</v>
      </c>
      <c r="W147" s="254">
        <v>141</v>
      </c>
      <c r="X147" s="112">
        <f t="shared" ref="X147:X162" si="56">AVERAGE(U147:W147)</f>
        <v>102</v>
      </c>
      <c r="Y147" s="399"/>
      <c r="Z147" s="387"/>
      <c r="AA147" s="508"/>
      <c r="AB147" s="387"/>
      <c r="AC147" s="387"/>
      <c r="AD147" s="387"/>
      <c r="AE147" s="387"/>
      <c r="AF147" s="387"/>
      <c r="AG147" s="387"/>
      <c r="AH147" s="387"/>
      <c r="AI147" s="387"/>
      <c r="AJ147" s="387"/>
      <c r="AK147" s="387"/>
      <c r="AM147" s="205" t="s">
        <v>384</v>
      </c>
      <c r="AN147" s="20" t="s">
        <v>1570</v>
      </c>
      <c r="AO147" s="254">
        <v>73.989999999999995</v>
      </c>
      <c r="AP147" s="254">
        <v>104.99</v>
      </c>
      <c r="AQ147" s="254">
        <v>104.99</v>
      </c>
      <c r="AR147" s="257">
        <f t="shared" ref="AR147:AR164" si="57">AVERAGE(AO147:AQ147)</f>
        <v>94.656666666666652</v>
      </c>
      <c r="AX147" s="14"/>
    </row>
    <row r="148" spans="1:50">
      <c r="B148" s="205"/>
      <c r="C148" s="20"/>
      <c r="D148" s="20" t="s">
        <v>1571</v>
      </c>
      <c r="E148" s="110">
        <f t="shared" si="52"/>
        <v>187.57999999999998</v>
      </c>
      <c r="F148" s="110">
        <f t="shared" si="38"/>
        <v>140.685</v>
      </c>
      <c r="G148" s="110">
        <f t="shared" si="34"/>
        <v>93.789999999999992</v>
      </c>
      <c r="H148" s="110">
        <f t="shared" si="35"/>
        <v>46.894999999999996</v>
      </c>
      <c r="I148" s="110">
        <f t="shared" si="36"/>
        <v>18.757999999999996</v>
      </c>
      <c r="K148" s="108"/>
      <c r="L148" s="20" t="s">
        <v>1558</v>
      </c>
      <c r="M148" s="110">
        <v>204.59</v>
      </c>
      <c r="N148" s="110">
        <v>167.39</v>
      </c>
      <c r="O148" s="110">
        <v>217.3</v>
      </c>
      <c r="P148" s="112">
        <f>AVERAGE(M148:N148)</f>
        <v>185.99</v>
      </c>
      <c r="R148" s="512" t="s">
        <v>231</v>
      </c>
      <c r="S148" s="244">
        <v>0.4</v>
      </c>
      <c r="T148" s="253">
        <v>6</v>
      </c>
      <c r="U148" s="254">
        <v>248</v>
      </c>
      <c r="V148" s="254">
        <v>430.8</v>
      </c>
      <c r="W148" s="254">
        <v>47</v>
      </c>
      <c r="X148" s="112">
        <f t="shared" si="56"/>
        <v>241.93333333333331</v>
      </c>
      <c r="Y148" s="399"/>
      <c r="Z148" s="387"/>
      <c r="AA148" s="508"/>
      <c r="AB148" s="387"/>
      <c r="AC148" s="387"/>
      <c r="AD148" s="387"/>
      <c r="AE148" s="387"/>
      <c r="AF148" s="387"/>
      <c r="AG148" s="387"/>
      <c r="AH148" s="387"/>
      <c r="AI148" s="387"/>
      <c r="AJ148" s="387"/>
      <c r="AK148" s="387"/>
      <c r="AM148" s="108"/>
      <c r="AN148" s="20" t="s">
        <v>1572</v>
      </c>
      <c r="AO148" s="254">
        <v>169.9</v>
      </c>
      <c r="AP148" s="254">
        <v>104.99</v>
      </c>
      <c r="AQ148" s="254">
        <v>169.9</v>
      </c>
      <c r="AR148" s="257">
        <f t="shared" si="57"/>
        <v>148.26333333333332</v>
      </c>
      <c r="AU148"/>
      <c r="AV148"/>
      <c r="AW148" s="14"/>
      <c r="AX148" s="14"/>
    </row>
    <row r="149" spans="1:50">
      <c r="B149" s="205"/>
      <c r="C149" s="20"/>
      <c r="D149" s="20" t="s">
        <v>1573</v>
      </c>
      <c r="E149" s="110">
        <f t="shared" si="52"/>
        <v>155.9</v>
      </c>
      <c r="F149" s="110">
        <f t="shared" si="38"/>
        <v>116.92500000000001</v>
      </c>
      <c r="G149" s="110">
        <f t="shared" ref="G149:G212" si="58">SUM(E149*(1-0.5))</f>
        <v>77.95</v>
      </c>
      <c r="H149" s="110">
        <f t="shared" ref="H149:H212" si="59">SUM(E149*(1-0.75))</f>
        <v>38.975000000000001</v>
      </c>
      <c r="I149" s="110">
        <f t="shared" ref="I149:I212" si="60">SUM(E149*(1-0.9))</f>
        <v>15.589999999999996</v>
      </c>
      <c r="K149" s="108"/>
      <c r="L149" s="20" t="s">
        <v>1560</v>
      </c>
      <c r="M149" s="110">
        <v>199.9</v>
      </c>
      <c r="N149" s="110">
        <v>356.33</v>
      </c>
      <c r="O149" s="110">
        <v>444.6</v>
      </c>
      <c r="P149" s="112">
        <f>AVERAGE(M149:N149)</f>
        <v>278.11500000000001</v>
      </c>
      <c r="R149" s="512" t="s">
        <v>238</v>
      </c>
      <c r="S149" s="244">
        <v>0.4</v>
      </c>
      <c r="T149" s="253">
        <v>8</v>
      </c>
      <c r="U149" s="254">
        <v>166.8</v>
      </c>
      <c r="V149" s="254">
        <v>188.8</v>
      </c>
      <c r="W149" s="254">
        <v>117.8</v>
      </c>
      <c r="X149" s="112">
        <f t="shared" si="56"/>
        <v>157.80000000000001</v>
      </c>
      <c r="Y149" s="399"/>
      <c r="Z149" s="387"/>
      <c r="AA149" s="508"/>
      <c r="AB149" s="387"/>
      <c r="AC149" s="387"/>
      <c r="AD149" s="387"/>
      <c r="AE149" s="387"/>
      <c r="AF149" s="387"/>
      <c r="AG149" s="387"/>
      <c r="AH149" s="396"/>
      <c r="AI149" s="404"/>
      <c r="AJ149" s="396"/>
      <c r="AK149" s="396"/>
      <c r="AL149" s="388"/>
      <c r="AM149" s="205"/>
      <c r="AN149" s="20" t="s">
        <v>1574</v>
      </c>
      <c r="AO149" s="254">
        <v>104.99</v>
      </c>
      <c r="AP149" s="254">
        <v>139.68</v>
      </c>
      <c r="AQ149" s="254">
        <v>158</v>
      </c>
      <c r="AR149" s="257">
        <f t="shared" si="57"/>
        <v>134.22333333333333</v>
      </c>
      <c r="AU149"/>
      <c r="AV149" s="170"/>
      <c r="AW149" s="14"/>
      <c r="AX149" s="14"/>
    </row>
    <row r="150" spans="1:50" s="14" customFormat="1">
      <c r="A150" s="388"/>
      <c r="B150" s="205"/>
      <c r="C150" s="20"/>
      <c r="D150" s="20" t="s">
        <v>1575</v>
      </c>
      <c r="E150" s="110">
        <f t="shared" si="52"/>
        <v>68.763333333333335</v>
      </c>
      <c r="F150" s="110">
        <f t="shared" ref="F150:F213" si="61">SUM(E150*(1-0.25))</f>
        <v>51.572500000000005</v>
      </c>
      <c r="G150" s="110">
        <f t="shared" si="58"/>
        <v>34.381666666666668</v>
      </c>
      <c r="H150" s="110">
        <f t="shared" si="59"/>
        <v>17.190833333333334</v>
      </c>
      <c r="I150" s="110">
        <f t="shared" si="60"/>
        <v>6.8763333333333323</v>
      </c>
      <c r="J150" s="388"/>
      <c r="K150" s="108"/>
      <c r="L150" s="20" t="s">
        <v>1562</v>
      </c>
      <c r="M150" s="110">
        <v>88.2</v>
      </c>
      <c r="N150" s="110">
        <v>145</v>
      </c>
      <c r="O150" s="110">
        <v>154.43</v>
      </c>
      <c r="P150" s="112">
        <f t="shared" si="54"/>
        <v>129.21</v>
      </c>
      <c r="Q150" s="388"/>
      <c r="R150" s="512" t="s">
        <v>601</v>
      </c>
      <c r="S150" s="244">
        <v>0.4</v>
      </c>
      <c r="T150" s="253">
        <v>9</v>
      </c>
      <c r="U150" s="254">
        <v>195.12</v>
      </c>
      <c r="V150" s="254">
        <v>104</v>
      </c>
      <c r="W150" s="254">
        <v>130.08000000000001</v>
      </c>
      <c r="X150" s="112">
        <f t="shared" si="56"/>
        <v>143.06666666666669</v>
      </c>
      <c r="Y150" s="399"/>
      <c r="Z150" s="388"/>
      <c r="AA150" s="398"/>
      <c r="AB150" s="388"/>
      <c r="AC150" s="388"/>
      <c r="AD150" s="388"/>
      <c r="AE150" s="388"/>
      <c r="AF150" s="388"/>
      <c r="AG150" s="388"/>
      <c r="AH150" s="396"/>
      <c r="AI150" s="404"/>
      <c r="AJ150" s="396"/>
      <c r="AK150" s="396"/>
      <c r="AL150" s="388"/>
      <c r="AM150" s="108"/>
      <c r="AN150" s="20" t="s">
        <v>1576</v>
      </c>
      <c r="AO150" s="254">
        <v>144</v>
      </c>
      <c r="AP150" s="254">
        <v>179.9</v>
      </c>
      <c r="AQ150" s="254">
        <v>119.6</v>
      </c>
      <c r="AR150" s="257">
        <f t="shared" si="57"/>
        <v>147.83333333333334</v>
      </c>
      <c r="AS150" s="390"/>
      <c r="AT150" s="114"/>
      <c r="AU150" s="242"/>
      <c r="AV150" s="242"/>
    </row>
    <row r="151" spans="1:50" s="14" customFormat="1">
      <c r="A151" s="388"/>
      <c r="B151" s="205"/>
      <c r="C151" s="20"/>
      <c r="D151" s="20" t="s">
        <v>1577</v>
      </c>
      <c r="E151" s="110">
        <f t="shared" si="52"/>
        <v>119.66333333333334</v>
      </c>
      <c r="F151" s="110">
        <f t="shared" si="61"/>
        <v>89.747500000000002</v>
      </c>
      <c r="G151" s="110">
        <f t="shared" si="58"/>
        <v>59.831666666666671</v>
      </c>
      <c r="H151" s="110">
        <f t="shared" si="59"/>
        <v>29.915833333333335</v>
      </c>
      <c r="I151" s="110">
        <f t="shared" si="60"/>
        <v>11.966333333333331</v>
      </c>
      <c r="J151" s="388"/>
      <c r="K151" s="108"/>
      <c r="L151" s="20" t="s">
        <v>1564</v>
      </c>
      <c r="M151" s="110">
        <v>121.5</v>
      </c>
      <c r="N151" s="110">
        <v>212.69</v>
      </c>
      <c r="O151" s="110">
        <v>158.09</v>
      </c>
      <c r="P151" s="112">
        <f t="shared" si="54"/>
        <v>164.09333333333333</v>
      </c>
      <c r="Q151" s="388"/>
      <c r="R151" s="512" t="s">
        <v>406</v>
      </c>
      <c r="S151" s="244">
        <v>0.4</v>
      </c>
      <c r="T151" s="253">
        <v>10</v>
      </c>
      <c r="U151" s="254">
        <v>155.80000000000001</v>
      </c>
      <c r="V151" s="254">
        <v>169</v>
      </c>
      <c r="W151" s="254">
        <v>196.8</v>
      </c>
      <c r="X151" s="112">
        <f t="shared" si="56"/>
        <v>173.86666666666667</v>
      </c>
      <c r="Y151" s="399"/>
      <c r="Z151" s="388"/>
      <c r="AA151" s="398"/>
      <c r="AB151" s="388"/>
      <c r="AC151" s="388"/>
      <c r="AD151" s="388"/>
      <c r="AE151" s="388"/>
      <c r="AF151" s="388"/>
      <c r="AG151" s="388"/>
      <c r="AH151" s="396"/>
      <c r="AI151" s="404"/>
      <c r="AJ151" s="396"/>
      <c r="AK151" s="396"/>
      <c r="AL151" s="388"/>
      <c r="AM151" s="205" t="s">
        <v>389</v>
      </c>
      <c r="AN151" s="20" t="s">
        <v>1578</v>
      </c>
      <c r="AO151" s="254">
        <v>374.38</v>
      </c>
      <c r="AP151" s="254">
        <v>349.9</v>
      </c>
      <c r="AQ151" s="254">
        <v>419.99</v>
      </c>
      <c r="AR151" s="257">
        <f t="shared" si="57"/>
        <v>381.42333333333335</v>
      </c>
      <c r="AS151" s="391"/>
      <c r="AT151" s="194"/>
      <c r="AU151" s="242"/>
      <c r="AV151" s="242"/>
    </row>
    <row r="152" spans="1:50" s="14" customFormat="1">
      <c r="A152" s="388"/>
      <c r="B152" s="205"/>
      <c r="C152" s="20"/>
      <c r="D152" s="20" t="s">
        <v>1579</v>
      </c>
      <c r="E152" s="110">
        <f t="shared" si="52"/>
        <v>89.05</v>
      </c>
      <c r="F152" s="110">
        <f t="shared" si="61"/>
        <v>66.787499999999994</v>
      </c>
      <c r="G152" s="110">
        <f t="shared" si="58"/>
        <v>44.524999999999999</v>
      </c>
      <c r="H152" s="110">
        <f t="shared" si="59"/>
        <v>22.262499999999999</v>
      </c>
      <c r="I152" s="110">
        <f t="shared" si="60"/>
        <v>8.9049999999999976</v>
      </c>
      <c r="J152" s="388"/>
      <c r="K152" s="108"/>
      <c r="L152" s="20" t="s">
        <v>1565</v>
      </c>
      <c r="M152" s="110">
        <v>149.9</v>
      </c>
      <c r="N152" s="110">
        <v>233.9</v>
      </c>
      <c r="O152" s="110">
        <v>235.9</v>
      </c>
      <c r="P152" s="112">
        <f t="shared" ref="P152:P157" si="62">AVERAGE(M152:N152)</f>
        <v>191.9</v>
      </c>
      <c r="Q152" s="388"/>
      <c r="R152" s="512" t="s">
        <v>409</v>
      </c>
      <c r="S152" s="244">
        <v>0.4</v>
      </c>
      <c r="T152" s="253">
        <v>12</v>
      </c>
      <c r="U152" s="254">
        <v>170.8</v>
      </c>
      <c r="V152" s="254">
        <v>147.80000000000001</v>
      </c>
      <c r="W152" s="254">
        <v>186.8</v>
      </c>
      <c r="X152" s="112">
        <f t="shared" si="56"/>
        <v>168.46666666666667</v>
      </c>
      <c r="Y152" s="399"/>
      <c r="Z152" s="388"/>
      <c r="AA152" s="398"/>
      <c r="AB152" s="388"/>
      <c r="AC152" s="388"/>
      <c r="AD152" s="388"/>
      <c r="AE152" s="388"/>
      <c r="AF152" s="388"/>
      <c r="AG152" s="388"/>
      <c r="AH152" s="396"/>
      <c r="AI152" s="404"/>
      <c r="AJ152" s="396"/>
      <c r="AK152" s="396"/>
      <c r="AL152" s="388"/>
      <c r="AM152" s="108"/>
      <c r="AN152" s="20" t="s">
        <v>1580</v>
      </c>
      <c r="AO152" s="254">
        <v>344.99</v>
      </c>
      <c r="AP152" s="254">
        <v>362.99</v>
      </c>
      <c r="AQ152" s="254">
        <v>377.99</v>
      </c>
      <c r="AR152" s="257">
        <f t="shared" si="57"/>
        <v>361.99</v>
      </c>
      <c r="AS152" s="390"/>
      <c r="AU152" s="242"/>
      <c r="AV152" s="242"/>
    </row>
    <row r="153" spans="1:50" s="14" customFormat="1">
      <c r="A153" s="388"/>
      <c r="B153" s="205"/>
      <c r="C153" s="20"/>
      <c r="D153" s="20" t="s">
        <v>1581</v>
      </c>
      <c r="E153" s="110">
        <f t="shared" si="52"/>
        <v>155.40499999999997</v>
      </c>
      <c r="F153" s="110">
        <f t="shared" si="61"/>
        <v>116.55374999999998</v>
      </c>
      <c r="G153" s="110">
        <f t="shared" si="58"/>
        <v>77.702499999999986</v>
      </c>
      <c r="H153" s="110">
        <f t="shared" si="59"/>
        <v>38.851249999999993</v>
      </c>
      <c r="I153" s="110">
        <f t="shared" si="60"/>
        <v>15.540499999999994</v>
      </c>
      <c r="J153" s="388"/>
      <c r="K153" s="205" t="s">
        <v>96</v>
      </c>
      <c r="L153" s="118" t="s">
        <v>1567</v>
      </c>
      <c r="M153" s="110">
        <v>85.54</v>
      </c>
      <c r="N153" s="110">
        <v>87.81</v>
      </c>
      <c r="O153" s="110">
        <v>79.12</v>
      </c>
      <c r="P153" s="112">
        <f t="shared" si="62"/>
        <v>86.675000000000011</v>
      </c>
      <c r="Q153" s="388"/>
      <c r="R153" s="512" t="s">
        <v>412</v>
      </c>
      <c r="S153" s="244">
        <v>0.4</v>
      </c>
      <c r="T153" s="253">
        <v>14</v>
      </c>
      <c r="U153" s="254">
        <v>199</v>
      </c>
      <c r="V153" s="254">
        <v>168.8</v>
      </c>
      <c r="W153" s="254">
        <v>158.80000000000001</v>
      </c>
      <c r="X153" s="112">
        <f>AVERAGE(U153:W153)</f>
        <v>175.53333333333333</v>
      </c>
      <c r="Y153" s="399"/>
      <c r="Z153" s="388"/>
      <c r="AA153" s="398"/>
      <c r="AB153" s="388"/>
      <c r="AC153" s="388"/>
      <c r="AD153" s="388"/>
      <c r="AE153" s="388"/>
      <c r="AF153" s="388"/>
      <c r="AG153" s="388"/>
      <c r="AH153" s="388"/>
      <c r="AI153" s="388"/>
      <c r="AJ153" s="388"/>
      <c r="AK153" s="388"/>
      <c r="AL153" s="388"/>
      <c r="AM153" s="108"/>
      <c r="AN153" s="20" t="s">
        <v>1582</v>
      </c>
      <c r="AO153" s="254">
        <v>328</v>
      </c>
      <c r="AP153" s="254">
        <v>399.99</v>
      </c>
      <c r="AQ153" s="254">
        <v>419.99</v>
      </c>
      <c r="AR153" s="382">
        <f t="shared" si="57"/>
        <v>382.66</v>
      </c>
      <c r="AS153" s="388"/>
      <c r="AU153" s="172"/>
      <c r="AV153" s="172"/>
    </row>
    <row r="154" spans="1:50" s="14" customFormat="1">
      <c r="A154" s="388"/>
      <c r="B154" s="205"/>
      <c r="C154" s="20"/>
      <c r="D154" s="20" t="s">
        <v>1583</v>
      </c>
      <c r="E154" s="110">
        <f t="shared" si="52"/>
        <v>144.29499999999999</v>
      </c>
      <c r="F154" s="110">
        <f t="shared" si="61"/>
        <v>108.22125</v>
      </c>
      <c r="G154" s="110">
        <f t="shared" si="58"/>
        <v>72.147499999999994</v>
      </c>
      <c r="H154" s="110">
        <f t="shared" si="59"/>
        <v>36.073749999999997</v>
      </c>
      <c r="I154" s="110">
        <f t="shared" si="60"/>
        <v>14.429499999999996</v>
      </c>
      <c r="J154" s="388"/>
      <c r="K154" s="205"/>
      <c r="L154" s="20" t="s">
        <v>1568</v>
      </c>
      <c r="M154" s="110">
        <v>90</v>
      </c>
      <c r="N154" s="110">
        <v>119.13</v>
      </c>
      <c r="O154" s="110">
        <v>135</v>
      </c>
      <c r="P154" s="112">
        <f t="shared" si="62"/>
        <v>104.565</v>
      </c>
      <c r="Q154" s="388"/>
      <c r="R154" s="512" t="s">
        <v>607</v>
      </c>
      <c r="S154" s="244">
        <v>0.4</v>
      </c>
      <c r="T154" s="253">
        <v>16</v>
      </c>
      <c r="U154" s="254">
        <v>175.68</v>
      </c>
      <c r="V154" s="254">
        <v>155.80000000000001</v>
      </c>
      <c r="W154" s="254">
        <v>198.8</v>
      </c>
      <c r="X154" s="112">
        <f t="shared" si="56"/>
        <v>176.76</v>
      </c>
      <c r="Y154" s="399"/>
      <c r="Z154" s="388"/>
      <c r="AA154" s="398"/>
      <c r="AB154" s="388"/>
      <c r="AC154" s="388"/>
      <c r="AD154" s="388"/>
      <c r="AE154" s="388"/>
      <c r="AF154" s="388"/>
      <c r="AG154" s="388"/>
      <c r="AH154" s="388"/>
      <c r="AI154" s="388"/>
      <c r="AJ154" s="388"/>
      <c r="AK154" s="388"/>
      <c r="AL154" s="388"/>
      <c r="AM154" s="108"/>
      <c r="AN154" s="20" t="s">
        <v>1584</v>
      </c>
      <c r="AO154" s="254">
        <v>290.7</v>
      </c>
      <c r="AP154" s="254">
        <v>309.89999999999998</v>
      </c>
      <c r="AQ154" s="254">
        <v>306.99</v>
      </c>
      <c r="AR154" s="257">
        <f t="shared" si="57"/>
        <v>302.52999999999997</v>
      </c>
      <c r="AS154" s="388"/>
      <c r="AU154" s="172"/>
      <c r="AV154" s="172"/>
    </row>
    <row r="155" spans="1:50" s="14" customFormat="1">
      <c r="A155" s="388"/>
      <c r="B155" s="205"/>
      <c r="C155" s="20"/>
      <c r="D155" s="20" t="s">
        <v>1585</v>
      </c>
      <c r="E155" s="110">
        <f t="shared" si="52"/>
        <v>157.83333333333334</v>
      </c>
      <c r="F155" s="110">
        <f t="shared" si="61"/>
        <v>118.375</v>
      </c>
      <c r="G155" s="110">
        <f t="shared" si="58"/>
        <v>78.916666666666671</v>
      </c>
      <c r="H155" s="110">
        <f t="shared" si="59"/>
        <v>39.458333333333336</v>
      </c>
      <c r="I155" s="110">
        <f t="shared" si="60"/>
        <v>15.783333333333331</v>
      </c>
      <c r="J155" s="388"/>
      <c r="K155" s="205"/>
      <c r="L155" s="20" t="s">
        <v>1569</v>
      </c>
      <c r="M155" s="110">
        <v>620.1</v>
      </c>
      <c r="N155" s="20">
        <v>543.91</v>
      </c>
      <c r="O155" s="110">
        <v>757.52</v>
      </c>
      <c r="P155" s="112">
        <f t="shared" si="62"/>
        <v>582.005</v>
      </c>
      <c r="Q155" s="388"/>
      <c r="R155" s="512" t="s">
        <v>611</v>
      </c>
      <c r="S155" s="244">
        <v>0.4</v>
      </c>
      <c r="T155" s="253">
        <v>18</v>
      </c>
      <c r="U155" s="254">
        <v>179.8</v>
      </c>
      <c r="V155" s="254">
        <v>149.80000000000001</v>
      </c>
      <c r="W155" s="254">
        <v>145.80000000000001</v>
      </c>
      <c r="X155" s="112">
        <f t="shared" si="56"/>
        <v>158.46666666666667</v>
      </c>
      <c r="Y155" s="399"/>
      <c r="Z155" s="388"/>
      <c r="AA155" s="398"/>
      <c r="AB155" s="388"/>
      <c r="AC155" s="388"/>
      <c r="AD155" s="388"/>
      <c r="AE155" s="388"/>
      <c r="AF155" s="388"/>
      <c r="AG155" s="388"/>
      <c r="AH155" s="388"/>
      <c r="AI155" s="388"/>
      <c r="AJ155" s="388"/>
      <c r="AK155" s="388"/>
      <c r="AL155" s="388"/>
      <c r="AM155" s="205"/>
      <c r="AN155" s="20" t="s">
        <v>1586</v>
      </c>
      <c r="AO155" s="254">
        <v>228</v>
      </c>
      <c r="AP155" s="254">
        <v>218.99</v>
      </c>
      <c r="AQ155" s="254">
        <v>219.99</v>
      </c>
      <c r="AR155" s="257">
        <f t="shared" si="57"/>
        <v>222.32666666666668</v>
      </c>
      <c r="AS155" s="388"/>
      <c r="AU155" s="172"/>
      <c r="AV155" s="172"/>
    </row>
    <row r="156" spans="1:50" s="14" customFormat="1">
      <c r="A156" s="388"/>
      <c r="B156" s="205"/>
      <c r="C156" s="20"/>
      <c r="D156" s="20" t="s">
        <v>1587</v>
      </c>
      <c r="E156" s="110">
        <f t="shared" ref="E156:E187" si="63">P164</f>
        <v>288.18666666666667</v>
      </c>
      <c r="F156" s="110">
        <f t="shared" si="61"/>
        <v>216.14</v>
      </c>
      <c r="G156" s="110">
        <f t="shared" si="58"/>
        <v>144.09333333333333</v>
      </c>
      <c r="H156" s="110">
        <f t="shared" si="59"/>
        <v>72.046666666666667</v>
      </c>
      <c r="I156" s="110">
        <f t="shared" si="60"/>
        <v>28.818666666666662</v>
      </c>
      <c r="J156" s="388"/>
      <c r="K156" s="205"/>
      <c r="L156" s="20" t="s">
        <v>1571</v>
      </c>
      <c r="M156" s="110">
        <v>192.39</v>
      </c>
      <c r="N156" s="110">
        <v>182.77</v>
      </c>
      <c r="O156" s="110">
        <v>178.82</v>
      </c>
      <c r="P156" s="112">
        <f t="shared" si="62"/>
        <v>187.57999999999998</v>
      </c>
      <c r="Q156" s="388"/>
      <c r="R156" s="512" t="s">
        <v>615</v>
      </c>
      <c r="S156" s="244">
        <v>0.4</v>
      </c>
      <c r="T156" s="253">
        <v>20</v>
      </c>
      <c r="U156" s="254">
        <v>168.3</v>
      </c>
      <c r="V156" s="254">
        <v>149.80000000000001</v>
      </c>
      <c r="W156" s="254">
        <v>264.56</v>
      </c>
      <c r="X156" s="112">
        <f t="shared" si="56"/>
        <v>194.22000000000003</v>
      </c>
      <c r="Y156" s="399"/>
      <c r="Z156" s="388"/>
      <c r="AA156" s="398"/>
      <c r="AB156" s="388"/>
      <c r="AC156" s="388"/>
      <c r="AD156" s="388"/>
      <c r="AE156" s="388"/>
      <c r="AF156" s="388"/>
      <c r="AG156" s="388"/>
      <c r="AH156" s="396"/>
      <c r="AI156" s="404"/>
      <c r="AJ156" s="396"/>
      <c r="AK156" s="396"/>
      <c r="AL156" s="388"/>
      <c r="AM156" s="205"/>
      <c r="AN156" s="20" t="s">
        <v>1588</v>
      </c>
      <c r="AO156" s="254">
        <v>155.9</v>
      </c>
      <c r="AP156" s="254">
        <v>197</v>
      </c>
      <c r="AQ156" s="254">
        <v>146.99</v>
      </c>
      <c r="AR156" s="257">
        <f t="shared" si="57"/>
        <v>166.63</v>
      </c>
      <c r="AS156" s="388"/>
      <c r="AU156" s="172"/>
      <c r="AV156" s="172"/>
    </row>
    <row r="157" spans="1:50" s="14" customFormat="1">
      <c r="A157" s="388"/>
      <c r="B157" s="205"/>
      <c r="C157" s="20"/>
      <c r="D157" s="20" t="s">
        <v>1589</v>
      </c>
      <c r="E157" s="110">
        <f t="shared" si="63"/>
        <v>137.37</v>
      </c>
      <c r="F157" s="110">
        <f t="shared" si="61"/>
        <v>103.0275</v>
      </c>
      <c r="G157" s="110">
        <f t="shared" si="58"/>
        <v>68.685000000000002</v>
      </c>
      <c r="H157" s="110">
        <f t="shared" si="59"/>
        <v>34.342500000000001</v>
      </c>
      <c r="I157" s="110">
        <f t="shared" si="60"/>
        <v>13.736999999999997</v>
      </c>
      <c r="J157" s="388"/>
      <c r="K157" s="205"/>
      <c r="L157" s="20" t="s">
        <v>1573</v>
      </c>
      <c r="M157" s="110">
        <v>159.9</v>
      </c>
      <c r="N157" s="110">
        <v>151.9</v>
      </c>
      <c r="O157" s="110">
        <v>162.9</v>
      </c>
      <c r="P157" s="112">
        <f t="shared" si="62"/>
        <v>155.9</v>
      </c>
      <c r="Q157" s="388"/>
      <c r="R157" s="512" t="s">
        <v>617</v>
      </c>
      <c r="S157" s="244">
        <v>0.5</v>
      </c>
      <c r="T157" s="253">
        <v>10</v>
      </c>
      <c r="U157" s="254">
        <v>215</v>
      </c>
      <c r="V157" s="254">
        <v>239.8</v>
      </c>
      <c r="W157" s="254">
        <v>225</v>
      </c>
      <c r="X157" s="112">
        <f t="shared" si="56"/>
        <v>226.6</v>
      </c>
      <c r="Y157" s="399"/>
      <c r="Z157" s="388"/>
      <c r="AA157" s="398"/>
      <c r="AB157" s="388"/>
      <c r="AC157" s="388"/>
      <c r="AD157" s="388"/>
      <c r="AE157" s="388"/>
      <c r="AF157" s="388"/>
      <c r="AG157" s="388"/>
      <c r="AH157" s="396"/>
      <c r="AI157" s="404"/>
      <c r="AJ157" s="396"/>
      <c r="AK157" s="396"/>
      <c r="AL157" s="388"/>
      <c r="AM157" s="205"/>
      <c r="AN157" s="20" t="s">
        <v>1590</v>
      </c>
      <c r="AO157" s="254">
        <v>355.4</v>
      </c>
      <c r="AP157" s="254">
        <v>349</v>
      </c>
      <c r="AQ157" s="254">
        <v>299</v>
      </c>
      <c r="AR157" s="112">
        <f t="shared" si="57"/>
        <v>334.46666666666664</v>
      </c>
      <c r="AS157" s="388"/>
      <c r="AU157" s="172"/>
      <c r="AV157" s="172"/>
    </row>
    <row r="158" spans="1:50" s="14" customFormat="1">
      <c r="A158" s="388"/>
      <c r="B158" s="205"/>
      <c r="C158" s="20"/>
      <c r="D158" s="20" t="s">
        <v>1591</v>
      </c>
      <c r="E158" s="110">
        <f t="shared" si="63"/>
        <v>401.565</v>
      </c>
      <c r="F158" s="110">
        <f t="shared" si="61"/>
        <v>301.17374999999998</v>
      </c>
      <c r="G158" s="110">
        <f t="shared" si="58"/>
        <v>200.7825</v>
      </c>
      <c r="H158" s="110">
        <f t="shared" si="59"/>
        <v>100.39125</v>
      </c>
      <c r="I158" s="110">
        <f t="shared" si="60"/>
        <v>40.156499999999994</v>
      </c>
      <c r="J158" s="388"/>
      <c r="K158" s="205"/>
      <c r="L158" s="20" t="s">
        <v>1575</v>
      </c>
      <c r="M158" s="110">
        <v>70.849999999999994</v>
      </c>
      <c r="N158" s="110">
        <v>62.71</v>
      </c>
      <c r="O158" s="110">
        <v>72.73</v>
      </c>
      <c r="P158" s="112">
        <f>AVERAGE(M158:O158)</f>
        <v>68.763333333333335</v>
      </c>
      <c r="Q158" s="388"/>
      <c r="R158" s="512" t="s">
        <v>619</v>
      </c>
      <c r="S158" s="244">
        <v>0.5</v>
      </c>
      <c r="T158" s="253">
        <v>12</v>
      </c>
      <c r="U158" s="254">
        <v>198.8</v>
      </c>
      <c r="V158" s="254">
        <v>348.8</v>
      </c>
      <c r="W158" s="254">
        <v>167.6</v>
      </c>
      <c r="X158" s="112">
        <f t="shared" si="56"/>
        <v>238.4</v>
      </c>
      <c r="Y158" s="399"/>
      <c r="Z158" s="388"/>
      <c r="AA158" s="398"/>
      <c r="AB158" s="388"/>
      <c r="AC158" s="388"/>
      <c r="AD158" s="388"/>
      <c r="AE158" s="388"/>
      <c r="AF158" s="388"/>
      <c r="AG158" s="388"/>
      <c r="AH158" s="396"/>
      <c r="AI158" s="404"/>
      <c r="AJ158" s="396"/>
      <c r="AK158" s="396"/>
      <c r="AL158" s="388"/>
      <c r="AM158" s="205"/>
      <c r="AN158" s="20" t="s">
        <v>1592</v>
      </c>
      <c r="AO158" s="254">
        <v>303.2</v>
      </c>
      <c r="AP158" s="254">
        <v>213.2</v>
      </c>
      <c r="AQ158" s="254">
        <v>215.98</v>
      </c>
      <c r="AR158" s="112">
        <f t="shared" si="57"/>
        <v>244.12666666666667</v>
      </c>
      <c r="AS158" s="388"/>
      <c r="AU158" s="172"/>
      <c r="AV158" s="172"/>
    </row>
    <row r="159" spans="1:50" s="14" customFormat="1">
      <c r="A159" s="388"/>
      <c r="B159" s="108"/>
      <c r="C159" s="20"/>
      <c r="D159" s="20" t="s">
        <v>1593</v>
      </c>
      <c r="E159" s="110">
        <f t="shared" si="63"/>
        <v>92.916666666666671</v>
      </c>
      <c r="F159" s="110">
        <f t="shared" si="61"/>
        <v>69.6875</v>
      </c>
      <c r="G159" s="110">
        <f t="shared" si="58"/>
        <v>46.458333333333336</v>
      </c>
      <c r="H159" s="110">
        <f t="shared" si="59"/>
        <v>23.229166666666668</v>
      </c>
      <c r="I159" s="110">
        <f t="shared" si="60"/>
        <v>9.2916666666666643</v>
      </c>
      <c r="J159" s="388"/>
      <c r="K159" s="205"/>
      <c r="L159" s="20" t="s">
        <v>1577</v>
      </c>
      <c r="M159" s="110">
        <v>115.99</v>
      </c>
      <c r="N159" s="110">
        <v>144</v>
      </c>
      <c r="O159" s="110">
        <v>99</v>
      </c>
      <c r="P159" s="112">
        <f>AVERAGE(M159:O159)</f>
        <v>119.66333333333334</v>
      </c>
      <c r="Q159" s="388"/>
      <c r="R159" s="512" t="s">
        <v>622</v>
      </c>
      <c r="S159" s="244">
        <v>0.5</v>
      </c>
      <c r="T159" s="253">
        <v>14</v>
      </c>
      <c r="U159" s="254">
        <v>197.8</v>
      </c>
      <c r="V159" s="254">
        <v>166.9</v>
      </c>
      <c r="W159" s="254">
        <v>196.5</v>
      </c>
      <c r="X159" s="112">
        <f t="shared" si="56"/>
        <v>187.06666666666669</v>
      </c>
      <c r="Y159" s="399"/>
      <c r="Z159" s="388"/>
      <c r="AA159" s="398"/>
      <c r="AB159" s="388"/>
      <c r="AC159" s="388"/>
      <c r="AD159" s="388"/>
      <c r="AE159" s="388"/>
      <c r="AF159" s="388"/>
      <c r="AG159" s="388"/>
      <c r="AH159" s="396"/>
      <c r="AI159" s="404"/>
      <c r="AJ159" s="396"/>
      <c r="AK159" s="396"/>
      <c r="AL159" s="388"/>
      <c r="AM159" s="205"/>
      <c r="AN159" s="20" t="s">
        <v>1594</v>
      </c>
      <c r="AO159" s="254">
        <v>327</v>
      </c>
      <c r="AP159" s="254">
        <v>209.99</v>
      </c>
      <c r="AQ159" s="254">
        <v>359.9</v>
      </c>
      <c r="AR159" s="112">
        <f t="shared" si="57"/>
        <v>298.96333333333331</v>
      </c>
      <c r="AS159" s="388"/>
      <c r="AU159" s="172"/>
      <c r="AV159" s="172"/>
    </row>
    <row r="160" spans="1:50" s="14" customFormat="1">
      <c r="A160" s="388"/>
      <c r="B160" s="205"/>
      <c r="C160" s="20"/>
      <c r="D160" s="20" t="s">
        <v>1595</v>
      </c>
      <c r="E160" s="110">
        <f t="shared" si="63"/>
        <v>73.905000000000001</v>
      </c>
      <c r="F160" s="110">
        <f t="shared" si="61"/>
        <v>55.428750000000001</v>
      </c>
      <c r="G160" s="110">
        <f t="shared" si="58"/>
        <v>36.952500000000001</v>
      </c>
      <c r="H160" s="110">
        <f t="shared" si="59"/>
        <v>18.47625</v>
      </c>
      <c r="I160" s="110">
        <f t="shared" si="60"/>
        <v>7.3904999999999985</v>
      </c>
      <c r="J160" s="388"/>
      <c r="K160" s="205"/>
      <c r="L160" s="20" t="s">
        <v>1579</v>
      </c>
      <c r="M160" s="110">
        <v>97.25</v>
      </c>
      <c r="N160" s="110">
        <v>79.900000000000006</v>
      </c>
      <c r="O160" s="110">
        <v>90</v>
      </c>
      <c r="P160" s="112">
        <f>AVERAGE(M160:O160)</f>
        <v>89.05</v>
      </c>
      <c r="Q160" s="388"/>
      <c r="R160" s="512" t="s">
        <v>624</v>
      </c>
      <c r="S160" s="244">
        <v>0.5</v>
      </c>
      <c r="T160" s="253">
        <v>16</v>
      </c>
      <c r="U160" s="254">
        <v>168</v>
      </c>
      <c r="V160" s="254">
        <v>275.8</v>
      </c>
      <c r="W160" s="254">
        <v>188.8</v>
      </c>
      <c r="X160" s="112">
        <f t="shared" si="56"/>
        <v>210.86666666666667</v>
      </c>
      <c r="Y160" s="399"/>
      <c r="Z160" s="388"/>
      <c r="AA160" s="398"/>
      <c r="AB160" s="388"/>
      <c r="AC160" s="388"/>
      <c r="AD160" s="388"/>
      <c r="AE160" s="388"/>
      <c r="AF160" s="388"/>
      <c r="AG160" s="388"/>
      <c r="AH160" s="396"/>
      <c r="AI160" s="404"/>
      <c r="AJ160" s="396"/>
      <c r="AK160" s="396"/>
      <c r="AL160" s="388"/>
      <c r="AM160" s="205"/>
      <c r="AN160" s="20" t="s">
        <v>1596</v>
      </c>
      <c r="AO160" s="254">
        <v>223.1</v>
      </c>
      <c r="AP160" s="254">
        <v>209.99</v>
      </c>
      <c r="AQ160" s="254">
        <v>210.99</v>
      </c>
      <c r="AR160" s="112">
        <f t="shared" si="57"/>
        <v>214.69333333333336</v>
      </c>
      <c r="AS160" s="388"/>
      <c r="AU160" s="172"/>
      <c r="AV160" s="172"/>
    </row>
    <row r="161" spans="1:48" s="14" customFormat="1">
      <c r="A161" s="388"/>
      <c r="B161" s="205"/>
      <c r="C161" s="20"/>
      <c r="D161" s="118" t="s">
        <v>1597</v>
      </c>
      <c r="E161" s="110">
        <f t="shared" si="63"/>
        <v>244.49</v>
      </c>
      <c r="F161" s="110">
        <f t="shared" si="61"/>
        <v>183.36750000000001</v>
      </c>
      <c r="G161" s="110">
        <f t="shared" si="58"/>
        <v>122.245</v>
      </c>
      <c r="H161" s="110">
        <f t="shared" si="59"/>
        <v>61.122500000000002</v>
      </c>
      <c r="I161" s="110">
        <f t="shared" si="60"/>
        <v>24.448999999999995</v>
      </c>
      <c r="J161" s="388"/>
      <c r="K161" s="205"/>
      <c r="L161" s="20" t="s">
        <v>1581</v>
      </c>
      <c r="M161" s="110">
        <v>159.38999999999999</v>
      </c>
      <c r="N161" s="110">
        <v>151.41999999999999</v>
      </c>
      <c r="O161" s="110">
        <v>184.9</v>
      </c>
      <c r="P161" s="112">
        <f>AVERAGE(M161:N161)</f>
        <v>155.40499999999997</v>
      </c>
      <c r="Q161" s="388"/>
      <c r="R161" s="512" t="s">
        <v>626</v>
      </c>
      <c r="S161" s="244">
        <v>0.5</v>
      </c>
      <c r="T161" s="253">
        <v>18</v>
      </c>
      <c r="U161" s="254">
        <v>210.2</v>
      </c>
      <c r="V161" s="254">
        <v>196.5</v>
      </c>
      <c r="W161" s="254">
        <v>381.6</v>
      </c>
      <c r="X161" s="112">
        <f t="shared" si="56"/>
        <v>262.76666666666665</v>
      </c>
      <c r="Y161" s="399"/>
      <c r="Z161" s="388"/>
      <c r="AA161" s="398"/>
      <c r="AB161" s="388"/>
      <c r="AC161" s="388"/>
      <c r="AD161" s="388"/>
      <c r="AE161" s="388"/>
      <c r="AF161" s="388"/>
      <c r="AG161" s="388"/>
      <c r="AH161" s="388"/>
      <c r="AI161" s="388"/>
      <c r="AJ161" s="388"/>
      <c r="AK161" s="388"/>
      <c r="AL161" s="388"/>
      <c r="AM161" s="205"/>
      <c r="AN161" s="14" t="s">
        <v>1598</v>
      </c>
      <c r="AO161" s="254">
        <v>205</v>
      </c>
      <c r="AP161" s="254">
        <v>210.99</v>
      </c>
      <c r="AQ161" s="254">
        <v>249.9</v>
      </c>
      <c r="AR161" s="112">
        <f t="shared" si="57"/>
        <v>221.96333333333334</v>
      </c>
      <c r="AS161" s="388"/>
      <c r="AU161" s="172"/>
      <c r="AV161" s="172"/>
    </row>
    <row r="162" spans="1:48">
      <c r="B162" s="205"/>
      <c r="C162" s="20"/>
      <c r="D162" s="118" t="s">
        <v>1599</v>
      </c>
      <c r="E162" s="110">
        <f t="shared" si="63"/>
        <v>73.713333333333324</v>
      </c>
      <c r="F162" s="110">
        <f t="shared" si="61"/>
        <v>55.284999999999997</v>
      </c>
      <c r="G162" s="110">
        <f t="shared" si="58"/>
        <v>36.856666666666662</v>
      </c>
      <c r="H162" s="110">
        <f t="shared" si="59"/>
        <v>18.428333333333331</v>
      </c>
      <c r="I162" s="110">
        <f t="shared" si="60"/>
        <v>7.3713333333333306</v>
      </c>
      <c r="K162" s="205"/>
      <c r="L162" s="20" t="s">
        <v>1583</v>
      </c>
      <c r="M162" s="110">
        <v>153.88999999999999</v>
      </c>
      <c r="N162" s="110">
        <v>134.69999999999999</v>
      </c>
      <c r="O162" s="110">
        <v>125</v>
      </c>
      <c r="P162" s="112">
        <f>AVERAGE(M162:N162)</f>
        <v>144.29499999999999</v>
      </c>
      <c r="R162" s="512" t="s">
        <v>628</v>
      </c>
      <c r="S162" s="244">
        <v>0.5</v>
      </c>
      <c r="T162" s="253">
        <v>20</v>
      </c>
      <c r="U162" s="254">
        <v>196.5</v>
      </c>
      <c r="V162" s="254">
        <v>210.2</v>
      </c>
      <c r="W162" s="254">
        <v>178.8</v>
      </c>
      <c r="X162" s="112">
        <f t="shared" si="56"/>
        <v>195.16666666666666</v>
      </c>
      <c r="Y162" s="399"/>
      <c r="Z162" s="387"/>
      <c r="AA162" s="508"/>
      <c r="AB162" s="387"/>
      <c r="AC162" s="387"/>
      <c r="AD162" s="387"/>
      <c r="AE162" s="387"/>
      <c r="AF162" s="387"/>
      <c r="AG162" s="387"/>
      <c r="AH162" s="387"/>
      <c r="AI162" s="387"/>
      <c r="AJ162" s="387"/>
      <c r="AK162" s="387"/>
      <c r="AM162" s="205"/>
      <c r="AN162" s="20" t="s">
        <v>1600</v>
      </c>
      <c r="AO162" s="254">
        <v>384</v>
      </c>
      <c r="AP162" s="254">
        <v>499</v>
      </c>
      <c r="AQ162" s="254">
        <v>398</v>
      </c>
      <c r="AR162" s="112">
        <f t="shared" si="57"/>
        <v>427</v>
      </c>
    </row>
    <row r="163" spans="1:48" s="14" customFormat="1">
      <c r="A163" s="388"/>
      <c r="B163" s="205"/>
      <c r="C163" s="20"/>
      <c r="D163" s="20" t="s">
        <v>1344</v>
      </c>
      <c r="E163" s="110">
        <f t="shared" si="63"/>
        <v>42.510000000000005</v>
      </c>
      <c r="F163" s="110">
        <f t="shared" si="61"/>
        <v>31.882500000000004</v>
      </c>
      <c r="G163" s="110">
        <f t="shared" si="58"/>
        <v>21.255000000000003</v>
      </c>
      <c r="H163" s="110">
        <f t="shared" si="59"/>
        <v>10.627500000000001</v>
      </c>
      <c r="I163" s="110">
        <f t="shared" si="60"/>
        <v>4.2509999999999994</v>
      </c>
      <c r="J163" s="388"/>
      <c r="K163" s="205"/>
      <c r="L163" s="20" t="s">
        <v>1585</v>
      </c>
      <c r="M163" s="110">
        <v>119.79</v>
      </c>
      <c r="N163" s="110">
        <v>172.32</v>
      </c>
      <c r="O163" s="110">
        <v>181.39</v>
      </c>
      <c r="P163" s="112">
        <f t="shared" ref="P163:P181" si="64">AVERAGE(M163:O163)</f>
        <v>157.83333333333334</v>
      </c>
      <c r="Q163" s="388"/>
      <c r="R163" s="399"/>
      <c r="S163" s="399"/>
      <c r="T163" s="399"/>
      <c r="U163" s="399"/>
      <c r="V163" s="399"/>
      <c r="W163" s="399"/>
      <c r="X163" s="399"/>
      <c r="Y163" s="399"/>
      <c r="Z163" s="388"/>
      <c r="AA163" s="398"/>
      <c r="AB163" s="388"/>
      <c r="AC163" s="388"/>
      <c r="AD163" s="388"/>
      <c r="AE163" s="388"/>
      <c r="AF163" s="388"/>
      <c r="AG163" s="388"/>
      <c r="AH163" s="396"/>
      <c r="AI163" s="404"/>
      <c r="AJ163" s="396"/>
      <c r="AK163" s="396"/>
      <c r="AL163" s="388"/>
      <c r="AM163" s="205" t="s">
        <v>398</v>
      </c>
      <c r="AN163" s="20" t="s">
        <v>1601</v>
      </c>
      <c r="AO163" s="254">
        <v>444</v>
      </c>
      <c r="AP163" s="254">
        <v>444</v>
      </c>
      <c r="AQ163" s="254">
        <v>412</v>
      </c>
      <c r="AR163" s="112">
        <f t="shared" si="57"/>
        <v>433.33333333333331</v>
      </c>
      <c r="AS163" s="388"/>
      <c r="AU163" s="172"/>
      <c r="AV163" s="172"/>
    </row>
    <row r="164" spans="1:48" s="14" customFormat="1" ht="15.75">
      <c r="A164" s="388"/>
      <c r="B164" s="205"/>
      <c r="C164" s="20"/>
      <c r="D164" s="20" t="s">
        <v>1602</v>
      </c>
      <c r="E164" s="110">
        <f t="shared" si="63"/>
        <v>88.573333333333338</v>
      </c>
      <c r="F164" s="110">
        <f t="shared" si="61"/>
        <v>66.430000000000007</v>
      </c>
      <c r="G164" s="110">
        <f t="shared" si="58"/>
        <v>44.286666666666669</v>
      </c>
      <c r="H164" s="110">
        <f t="shared" si="59"/>
        <v>22.143333333333334</v>
      </c>
      <c r="I164" s="110">
        <f t="shared" si="60"/>
        <v>8.8573333333333313</v>
      </c>
      <c r="J164" s="388"/>
      <c r="K164" s="205"/>
      <c r="L164" s="20" t="s">
        <v>1587</v>
      </c>
      <c r="M164" s="110">
        <v>249.9</v>
      </c>
      <c r="N164" s="110">
        <v>339</v>
      </c>
      <c r="O164" s="110">
        <v>275.66000000000003</v>
      </c>
      <c r="P164" s="112">
        <f t="shared" si="64"/>
        <v>288.18666666666667</v>
      </c>
      <c r="Q164" s="388"/>
      <c r="R164" s="1122" t="s">
        <v>1603</v>
      </c>
      <c r="S164" s="1123"/>
      <c r="T164" s="1123"/>
      <c r="U164" s="1123"/>
      <c r="V164" s="1124"/>
      <c r="W164" s="399"/>
      <c r="X164" s="399"/>
      <c r="Y164" s="399"/>
      <c r="Z164" s="388"/>
      <c r="AA164" s="398"/>
      <c r="AB164" s="388"/>
      <c r="AC164" s="388"/>
      <c r="AD164" s="388"/>
      <c r="AE164" s="388"/>
      <c r="AF164" s="388"/>
      <c r="AG164" s="388"/>
      <c r="AH164" s="396"/>
      <c r="AI164" s="404"/>
      <c r="AJ164" s="396"/>
      <c r="AK164" s="396"/>
      <c r="AL164" s="388"/>
      <c r="AM164" s="205"/>
      <c r="AN164" s="20" t="s">
        <v>1604</v>
      </c>
      <c r="AO164" s="254">
        <v>299.89999999999998</v>
      </c>
      <c r="AP164" s="254">
        <v>499</v>
      </c>
      <c r="AQ164" s="254">
        <v>380</v>
      </c>
      <c r="AR164" s="112">
        <f t="shared" si="57"/>
        <v>392.9666666666667</v>
      </c>
      <c r="AS164" s="388"/>
      <c r="AU164" s="172"/>
      <c r="AV164" s="172"/>
    </row>
    <row r="165" spans="1:48" s="14" customFormat="1" ht="30">
      <c r="A165" s="388"/>
      <c r="B165" s="205"/>
      <c r="C165" s="20"/>
      <c r="D165" s="20" t="s">
        <v>1605</v>
      </c>
      <c r="E165" s="110">
        <f t="shared" si="63"/>
        <v>89.683333333333323</v>
      </c>
      <c r="F165" s="110">
        <f t="shared" si="61"/>
        <v>67.262499999999989</v>
      </c>
      <c r="G165" s="110">
        <f t="shared" si="58"/>
        <v>44.841666666666661</v>
      </c>
      <c r="H165" s="110">
        <f t="shared" si="59"/>
        <v>22.420833333333331</v>
      </c>
      <c r="I165" s="110">
        <f t="shared" si="60"/>
        <v>8.9683333333333302</v>
      </c>
      <c r="J165" s="388"/>
      <c r="K165" s="205"/>
      <c r="L165" s="20" t="s">
        <v>1589</v>
      </c>
      <c r="M165" s="110">
        <v>129.9</v>
      </c>
      <c r="N165" s="110">
        <v>144.84</v>
      </c>
      <c r="O165" s="110">
        <v>77.23</v>
      </c>
      <c r="P165" s="112">
        <f>AVERAGE(M165:N165)</f>
        <v>137.37</v>
      </c>
      <c r="Q165" s="388"/>
      <c r="R165" s="510" t="s">
        <v>67</v>
      </c>
      <c r="S165" s="189" t="s">
        <v>683</v>
      </c>
      <c r="T165" s="189" t="s">
        <v>676</v>
      </c>
      <c r="U165" s="189" t="s">
        <v>677</v>
      </c>
      <c r="V165" s="724" t="s">
        <v>1234</v>
      </c>
      <c r="W165" s="388"/>
      <c r="X165" s="388"/>
      <c r="Y165" s="399"/>
      <c r="Z165" s="388"/>
      <c r="AA165" s="398"/>
      <c r="AB165" s="388"/>
      <c r="AC165" s="388"/>
      <c r="AD165" s="388"/>
      <c r="AE165" s="388"/>
      <c r="AF165" s="388"/>
      <c r="AG165" s="388"/>
      <c r="AH165" s="396"/>
      <c r="AI165" s="404"/>
      <c r="AJ165" s="396"/>
      <c r="AK165" s="396"/>
      <c r="AL165" s="388"/>
      <c r="AM165" s="205"/>
      <c r="AN165" s="20" t="s">
        <v>1477</v>
      </c>
      <c r="AO165" s="254">
        <v>499</v>
      </c>
      <c r="AP165" s="254">
        <v>499</v>
      </c>
      <c r="AQ165" s="254">
        <v>388</v>
      </c>
      <c r="AR165" s="112">
        <f t="shared" ref="AR165:AR173" si="65">AVERAGE(AO165:AQ165)</f>
        <v>462</v>
      </c>
      <c r="AS165" s="388"/>
      <c r="AU165" s="172"/>
      <c r="AV165" s="172"/>
    </row>
    <row r="166" spans="1:48" s="14" customFormat="1">
      <c r="A166" s="388"/>
      <c r="B166" s="205"/>
      <c r="C166" s="20"/>
      <c r="D166" s="20" t="s">
        <v>1606</v>
      </c>
      <c r="E166" s="110">
        <f t="shared" si="63"/>
        <v>139.315</v>
      </c>
      <c r="F166" s="110">
        <f t="shared" si="61"/>
        <v>104.48625</v>
      </c>
      <c r="G166" s="110">
        <f t="shared" si="58"/>
        <v>69.657499999999999</v>
      </c>
      <c r="H166" s="110">
        <f t="shared" si="59"/>
        <v>34.828749999999999</v>
      </c>
      <c r="I166" s="110">
        <f t="shared" si="60"/>
        <v>13.931499999999996</v>
      </c>
      <c r="J166" s="388"/>
      <c r="K166" s="205"/>
      <c r="L166" s="20" t="s">
        <v>1591</v>
      </c>
      <c r="M166" s="110">
        <v>470.14</v>
      </c>
      <c r="N166" s="110">
        <v>332.99</v>
      </c>
      <c r="O166" s="110">
        <v>519</v>
      </c>
      <c r="P166" s="112">
        <f>AVERAGE(M166:N166)</f>
        <v>401.565</v>
      </c>
      <c r="Q166" s="388"/>
      <c r="R166" s="503"/>
      <c r="S166" s="256"/>
      <c r="T166" s="256"/>
      <c r="U166" s="256"/>
      <c r="V166" s="726"/>
      <c r="W166" s="388"/>
      <c r="X166" s="388"/>
      <c r="Y166" s="399"/>
      <c r="Z166" s="388"/>
      <c r="AA166" s="398"/>
      <c r="AB166" s="388"/>
      <c r="AC166" s="388"/>
      <c r="AD166" s="388"/>
      <c r="AE166" s="388"/>
      <c r="AF166" s="388"/>
      <c r="AG166" s="388"/>
      <c r="AH166" s="396"/>
      <c r="AI166" s="404"/>
      <c r="AJ166" s="396"/>
      <c r="AK166" s="396"/>
      <c r="AL166" s="388"/>
      <c r="AM166" s="205"/>
      <c r="AN166" s="20" t="s">
        <v>1607</v>
      </c>
      <c r="AO166" s="254">
        <v>318</v>
      </c>
      <c r="AP166" s="254">
        <v>599</v>
      </c>
      <c r="AQ166" s="254">
        <v>547.75</v>
      </c>
      <c r="AR166" s="112">
        <f t="shared" si="65"/>
        <v>488.25</v>
      </c>
      <c r="AS166" s="388"/>
      <c r="AU166" s="172"/>
      <c r="AV166" s="172"/>
    </row>
    <row r="167" spans="1:48" s="14" customFormat="1">
      <c r="A167" s="388"/>
      <c r="B167" s="205"/>
      <c r="C167" s="20"/>
      <c r="D167" s="118" t="s">
        <v>1608</v>
      </c>
      <c r="E167" s="110">
        <f t="shared" si="63"/>
        <v>289.97666666666663</v>
      </c>
      <c r="F167" s="110">
        <f t="shared" si="61"/>
        <v>217.48249999999996</v>
      </c>
      <c r="G167" s="110">
        <f t="shared" si="58"/>
        <v>144.98833333333332</v>
      </c>
      <c r="H167" s="110">
        <f t="shared" si="59"/>
        <v>72.494166666666658</v>
      </c>
      <c r="I167" s="110">
        <f t="shared" si="60"/>
        <v>28.997666666666657</v>
      </c>
      <c r="J167" s="388"/>
      <c r="K167" s="205"/>
      <c r="L167" s="20" t="s">
        <v>1593</v>
      </c>
      <c r="M167" s="110">
        <v>104.28</v>
      </c>
      <c r="N167" s="110">
        <v>114.47</v>
      </c>
      <c r="O167" s="110">
        <v>60</v>
      </c>
      <c r="P167" s="112">
        <f t="shared" si="64"/>
        <v>92.916666666666671</v>
      </c>
      <c r="Q167" s="388"/>
      <c r="R167" s="449" t="s">
        <v>632</v>
      </c>
      <c r="S167" s="185">
        <v>114</v>
      </c>
      <c r="T167" s="185">
        <v>114</v>
      </c>
      <c r="U167" s="185">
        <v>189</v>
      </c>
      <c r="V167" s="188">
        <f t="shared" ref="V167:V176" si="66">AVERAGE(S167:U167)</f>
        <v>139</v>
      </c>
      <c r="W167" s="388"/>
      <c r="X167" s="388"/>
      <c r="Y167" s="399"/>
      <c r="Z167" s="388"/>
      <c r="AA167" s="398"/>
      <c r="AB167" s="388"/>
      <c r="AC167" s="388"/>
      <c r="AD167" s="388"/>
      <c r="AE167" s="388"/>
      <c r="AF167" s="388"/>
      <c r="AG167" s="388"/>
      <c r="AH167" s="396"/>
      <c r="AI167" s="404"/>
      <c r="AJ167" s="396"/>
      <c r="AK167" s="396"/>
      <c r="AL167" s="388"/>
      <c r="AM167" s="205" t="s">
        <v>427</v>
      </c>
      <c r="AN167" s="20" t="s">
        <v>1609</v>
      </c>
      <c r="AO167" s="254">
        <v>124</v>
      </c>
      <c r="AP167" s="254">
        <v>132.6</v>
      </c>
      <c r="AQ167" s="254">
        <v>126.48</v>
      </c>
      <c r="AR167" s="112">
        <f t="shared" si="65"/>
        <v>127.69333333333334</v>
      </c>
      <c r="AS167" s="388"/>
      <c r="AU167" s="172"/>
      <c r="AV167" s="172"/>
    </row>
    <row r="168" spans="1:48" s="14" customFormat="1">
      <c r="A168" s="388"/>
      <c r="B168" s="205"/>
      <c r="C168" s="20"/>
      <c r="D168" s="118" t="s">
        <v>1610</v>
      </c>
      <c r="E168" s="110">
        <f t="shared" si="63"/>
        <v>556.30500000000006</v>
      </c>
      <c r="F168" s="110">
        <f t="shared" si="61"/>
        <v>417.22875000000005</v>
      </c>
      <c r="G168" s="110">
        <f t="shared" si="58"/>
        <v>278.15250000000003</v>
      </c>
      <c r="H168" s="110">
        <f t="shared" si="59"/>
        <v>139.07625000000002</v>
      </c>
      <c r="I168" s="110">
        <f t="shared" si="60"/>
        <v>55.630499999999991</v>
      </c>
      <c r="J168" s="388"/>
      <c r="K168" s="205"/>
      <c r="L168" s="20" t="s">
        <v>1595</v>
      </c>
      <c r="M168" s="110">
        <v>75.8</v>
      </c>
      <c r="N168" s="110">
        <v>72.010000000000005</v>
      </c>
      <c r="O168" s="110">
        <v>75.8</v>
      </c>
      <c r="P168" s="112">
        <f>AVERAGE(M168:N168)</f>
        <v>73.905000000000001</v>
      </c>
      <c r="Q168" s="388"/>
      <c r="R168" s="513" t="s">
        <v>636</v>
      </c>
      <c r="S168" s="185">
        <v>44</v>
      </c>
      <c r="T168" s="185">
        <v>44</v>
      </c>
      <c r="U168" s="185">
        <v>44</v>
      </c>
      <c r="V168" s="112">
        <f t="shared" si="66"/>
        <v>44</v>
      </c>
      <c r="W168" s="388"/>
      <c r="X168" s="388"/>
      <c r="Y168" s="399"/>
      <c r="Z168" s="388"/>
      <c r="AA168" s="398"/>
      <c r="AB168" s="388"/>
      <c r="AC168" s="388"/>
      <c r="AD168" s="388"/>
      <c r="AE168" s="388"/>
      <c r="AF168" s="388"/>
      <c r="AG168" s="388"/>
      <c r="AH168" s="396"/>
      <c r="AI168" s="404"/>
      <c r="AJ168" s="396"/>
      <c r="AK168" s="396"/>
      <c r="AL168" s="391"/>
      <c r="AM168" s="205" t="s">
        <v>407</v>
      </c>
      <c r="AN168" s="20" t="s">
        <v>1611</v>
      </c>
      <c r="AO168" s="254">
        <v>176.3</v>
      </c>
      <c r="AP168" s="254">
        <v>164.9</v>
      </c>
      <c r="AQ168" s="254">
        <v>167.9</v>
      </c>
      <c r="AR168" s="112">
        <f t="shared" si="65"/>
        <v>169.70000000000002</v>
      </c>
      <c r="AS168" s="388"/>
      <c r="AU168" s="172"/>
      <c r="AV168" s="172"/>
    </row>
    <row r="169" spans="1:48" s="14" customFormat="1">
      <c r="A169" s="388"/>
      <c r="B169" s="205"/>
      <c r="C169" s="20"/>
      <c r="D169" s="20" t="s">
        <v>1612</v>
      </c>
      <c r="E169" s="110">
        <f t="shared" si="63"/>
        <v>96.456666666666663</v>
      </c>
      <c r="F169" s="110">
        <f t="shared" si="61"/>
        <v>72.342500000000001</v>
      </c>
      <c r="G169" s="110">
        <f t="shared" si="58"/>
        <v>48.228333333333332</v>
      </c>
      <c r="H169" s="110">
        <f t="shared" si="59"/>
        <v>24.114166666666666</v>
      </c>
      <c r="I169" s="110">
        <f t="shared" si="60"/>
        <v>9.6456666666666635</v>
      </c>
      <c r="J169" s="388"/>
      <c r="K169" s="205"/>
      <c r="L169" s="118" t="s">
        <v>1597</v>
      </c>
      <c r="M169" s="110">
        <v>217.8</v>
      </c>
      <c r="N169" s="110">
        <v>219</v>
      </c>
      <c r="O169" s="110">
        <v>296.67</v>
      </c>
      <c r="P169" s="112">
        <f t="shared" si="64"/>
        <v>244.49</v>
      </c>
      <c r="Q169" s="388"/>
      <c r="R169" s="180" t="s">
        <v>638</v>
      </c>
      <c r="S169" s="254">
        <v>43.66</v>
      </c>
      <c r="T169" s="254">
        <v>39.99</v>
      </c>
      <c r="U169" s="254">
        <v>61.1</v>
      </c>
      <c r="V169" s="257">
        <f t="shared" si="66"/>
        <v>48.25</v>
      </c>
      <c r="W169" s="388"/>
      <c r="X169" s="388"/>
      <c r="Y169" s="399"/>
      <c r="Z169" s="388"/>
      <c r="AA169" s="398"/>
      <c r="AB169" s="388"/>
      <c r="AC169" s="388"/>
      <c r="AD169" s="388"/>
      <c r="AE169" s="388"/>
      <c r="AF169" s="388"/>
      <c r="AG169" s="388"/>
      <c r="AH169" s="388"/>
      <c r="AI169" s="388"/>
      <c r="AJ169" s="388"/>
      <c r="AK169" s="388"/>
      <c r="AL169" s="388"/>
      <c r="AM169" s="205"/>
      <c r="AN169" s="20" t="s">
        <v>1613</v>
      </c>
      <c r="AO169" s="254">
        <v>59.9</v>
      </c>
      <c r="AP169" s="254">
        <v>75.599999999999994</v>
      </c>
      <c r="AQ169" s="254">
        <v>62</v>
      </c>
      <c r="AR169" s="112">
        <f t="shared" si="65"/>
        <v>65.833333333333329</v>
      </c>
      <c r="AS169" s="388"/>
      <c r="AU169" s="172"/>
      <c r="AV169" s="172"/>
    </row>
    <row r="170" spans="1:48" s="14" customFormat="1">
      <c r="A170" s="398"/>
      <c r="B170" s="205"/>
      <c r="C170" s="20"/>
      <c r="D170" s="118" t="s">
        <v>1614</v>
      </c>
      <c r="E170" s="110">
        <f t="shared" si="63"/>
        <v>71.816666666666663</v>
      </c>
      <c r="F170" s="110">
        <f t="shared" si="61"/>
        <v>53.862499999999997</v>
      </c>
      <c r="G170" s="110">
        <f t="shared" si="58"/>
        <v>35.908333333333331</v>
      </c>
      <c r="H170" s="110">
        <f t="shared" si="59"/>
        <v>17.954166666666666</v>
      </c>
      <c r="I170" s="110">
        <f t="shared" si="60"/>
        <v>7.1816666666666649</v>
      </c>
      <c r="J170" s="398"/>
      <c r="K170" s="205"/>
      <c r="L170" s="118" t="s">
        <v>1599</v>
      </c>
      <c r="M170" s="110">
        <v>72.319999999999993</v>
      </c>
      <c r="N170" s="110">
        <v>68.900000000000006</v>
      </c>
      <c r="O170" s="110">
        <v>79.92</v>
      </c>
      <c r="P170" s="112">
        <f t="shared" si="64"/>
        <v>73.713333333333324</v>
      </c>
      <c r="Q170" s="388"/>
      <c r="R170" s="180" t="s">
        <v>641</v>
      </c>
      <c r="S170" s="254">
        <v>70.599999999999994</v>
      </c>
      <c r="T170" s="254">
        <v>70.599999999999994</v>
      </c>
      <c r="U170" s="254">
        <v>71.3</v>
      </c>
      <c r="V170" s="112">
        <f t="shared" si="66"/>
        <v>70.833333333333329</v>
      </c>
      <c r="W170" s="388"/>
      <c r="X170" s="388"/>
      <c r="Y170" s="399"/>
      <c r="Z170" s="388"/>
      <c r="AA170" s="398"/>
      <c r="AB170" s="388"/>
      <c r="AC170" s="388"/>
      <c r="AD170" s="388"/>
      <c r="AE170" s="388"/>
      <c r="AF170" s="388"/>
      <c r="AG170" s="388"/>
      <c r="AH170" s="396"/>
      <c r="AI170" s="404"/>
      <c r="AJ170" s="396"/>
      <c r="AK170" s="396"/>
      <c r="AL170" s="388"/>
      <c r="AM170" s="205"/>
      <c r="AN170" s="20" t="s">
        <v>1494</v>
      </c>
      <c r="AO170" s="254">
        <v>146</v>
      </c>
      <c r="AP170" s="254">
        <v>172.45</v>
      </c>
      <c r="AQ170" s="254">
        <v>129.80000000000001</v>
      </c>
      <c r="AR170" s="112">
        <f t="shared" si="65"/>
        <v>149.41666666666666</v>
      </c>
      <c r="AS170" s="388"/>
      <c r="AU170" s="172"/>
      <c r="AV170" s="172"/>
    </row>
    <row r="171" spans="1:48" s="14" customFormat="1">
      <c r="A171" s="388"/>
      <c r="B171" s="205"/>
      <c r="C171" s="20"/>
      <c r="D171" s="118" t="s">
        <v>1615</v>
      </c>
      <c r="E171" s="110">
        <f t="shared" si="63"/>
        <v>64.816666666666677</v>
      </c>
      <c r="F171" s="110">
        <f t="shared" si="61"/>
        <v>48.612500000000011</v>
      </c>
      <c r="G171" s="110">
        <f t="shared" si="58"/>
        <v>32.408333333333339</v>
      </c>
      <c r="H171" s="110">
        <f t="shared" si="59"/>
        <v>16.204166666666669</v>
      </c>
      <c r="I171" s="110">
        <f t="shared" si="60"/>
        <v>6.4816666666666665</v>
      </c>
      <c r="J171" s="388"/>
      <c r="K171" s="205"/>
      <c r="L171" s="20" t="s">
        <v>1344</v>
      </c>
      <c r="M171" s="110">
        <v>48.02</v>
      </c>
      <c r="N171" s="110">
        <v>37</v>
      </c>
      <c r="O171" s="110">
        <v>55.54</v>
      </c>
      <c r="P171" s="112">
        <f>AVERAGE(M171:N171)</f>
        <v>42.510000000000005</v>
      </c>
      <c r="Q171" s="388"/>
      <c r="R171" s="205" t="s">
        <v>643</v>
      </c>
      <c r="S171" s="254">
        <v>35.15</v>
      </c>
      <c r="T171" s="254">
        <v>145</v>
      </c>
      <c r="U171" s="254">
        <v>67.86</v>
      </c>
      <c r="V171" s="112">
        <f t="shared" si="66"/>
        <v>82.67</v>
      </c>
      <c r="W171" s="388"/>
      <c r="X171" s="388"/>
      <c r="Y171" s="399"/>
      <c r="Z171" s="388"/>
      <c r="AA171" s="398"/>
      <c r="AB171" s="388"/>
      <c r="AC171" s="388"/>
      <c r="AD171" s="388"/>
      <c r="AE171" s="388"/>
      <c r="AF171" s="388"/>
      <c r="AG171" s="388"/>
      <c r="AH171" s="396"/>
      <c r="AI171" s="404"/>
      <c r="AJ171" s="396"/>
      <c r="AK171" s="396"/>
      <c r="AL171" s="388"/>
      <c r="AM171" s="205"/>
      <c r="AN171" s="20" t="s">
        <v>1456</v>
      </c>
      <c r="AO171" s="254">
        <v>182.6</v>
      </c>
      <c r="AP171" s="254">
        <v>169.9</v>
      </c>
      <c r="AQ171" s="254">
        <v>212.9</v>
      </c>
      <c r="AR171" s="112">
        <f t="shared" si="65"/>
        <v>188.46666666666667</v>
      </c>
      <c r="AS171" s="388"/>
      <c r="AU171" s="172"/>
      <c r="AV171" s="172"/>
    </row>
    <row r="172" spans="1:48" s="14" customFormat="1">
      <c r="A172" s="388"/>
      <c r="B172" s="205"/>
      <c r="C172" s="20"/>
      <c r="D172" s="118" t="s">
        <v>1616</v>
      </c>
      <c r="E172" s="110">
        <f t="shared" si="63"/>
        <v>197.91666666666666</v>
      </c>
      <c r="F172" s="110">
        <f t="shared" si="61"/>
        <v>148.4375</v>
      </c>
      <c r="G172" s="110">
        <f t="shared" si="58"/>
        <v>98.958333333333329</v>
      </c>
      <c r="H172" s="110">
        <f t="shared" si="59"/>
        <v>49.479166666666664</v>
      </c>
      <c r="I172" s="110">
        <f t="shared" si="60"/>
        <v>19.791666666666661</v>
      </c>
      <c r="J172" s="388"/>
      <c r="K172" s="205"/>
      <c r="L172" s="20" t="s">
        <v>1602</v>
      </c>
      <c r="M172" s="110">
        <v>77.86</v>
      </c>
      <c r="N172" s="110">
        <v>77.86</v>
      </c>
      <c r="O172" s="110">
        <v>110</v>
      </c>
      <c r="P172" s="112">
        <f t="shared" si="64"/>
        <v>88.573333333333338</v>
      </c>
      <c r="Q172" s="388"/>
      <c r="R172" s="180" t="s">
        <v>645</v>
      </c>
      <c r="S172" s="254">
        <v>54.98</v>
      </c>
      <c r="T172" s="254">
        <v>139.99</v>
      </c>
      <c r="U172" s="254">
        <v>77.69</v>
      </c>
      <c r="V172" s="112">
        <f t="shared" si="66"/>
        <v>90.886666666666656</v>
      </c>
      <c r="W172" s="388"/>
      <c r="X172" s="388"/>
      <c r="Y172" s="399"/>
      <c r="Z172" s="388"/>
      <c r="AA172" s="398"/>
      <c r="AB172" s="388"/>
      <c r="AC172" s="388"/>
      <c r="AD172" s="388"/>
      <c r="AE172" s="388"/>
      <c r="AF172" s="388"/>
      <c r="AG172" s="388"/>
      <c r="AH172" s="399"/>
      <c r="AI172" s="391"/>
      <c r="AJ172" s="388"/>
      <c r="AK172" s="388"/>
      <c r="AL172" s="388"/>
      <c r="AM172" s="205"/>
      <c r="AN172" s="20" t="s">
        <v>1617</v>
      </c>
      <c r="AO172" s="254">
        <v>122</v>
      </c>
      <c r="AP172" s="254">
        <v>114</v>
      </c>
      <c r="AQ172" s="254">
        <v>145</v>
      </c>
      <c r="AR172" s="112">
        <f t="shared" si="65"/>
        <v>127</v>
      </c>
      <c r="AS172" s="388"/>
      <c r="AU172" s="172"/>
      <c r="AV172" s="172"/>
    </row>
    <row r="173" spans="1:48" s="14" customFormat="1">
      <c r="A173" s="388"/>
      <c r="B173" s="205"/>
      <c r="C173" s="20"/>
      <c r="D173" s="118" t="s">
        <v>1618</v>
      </c>
      <c r="E173" s="110">
        <f t="shared" si="63"/>
        <v>161.50333333333333</v>
      </c>
      <c r="F173" s="110">
        <f t="shared" si="61"/>
        <v>121.1275</v>
      </c>
      <c r="G173" s="110">
        <f t="shared" si="58"/>
        <v>80.751666666666665</v>
      </c>
      <c r="H173" s="110">
        <f t="shared" si="59"/>
        <v>40.375833333333333</v>
      </c>
      <c r="I173" s="110">
        <f t="shared" si="60"/>
        <v>16.150333333333329</v>
      </c>
      <c r="J173" s="388"/>
      <c r="K173" s="205"/>
      <c r="L173" s="20" t="s">
        <v>1605</v>
      </c>
      <c r="M173" s="110">
        <v>119.1</v>
      </c>
      <c r="N173" s="110">
        <v>73.05</v>
      </c>
      <c r="O173" s="110">
        <v>76.900000000000006</v>
      </c>
      <c r="P173" s="112">
        <f t="shared" si="64"/>
        <v>89.683333333333323</v>
      </c>
      <c r="Q173" s="388"/>
      <c r="R173" s="205" t="s">
        <v>647</v>
      </c>
      <c r="S173" s="254">
        <v>64.900000000000006</v>
      </c>
      <c r="T173" s="254">
        <v>39.9</v>
      </c>
      <c r="U173" s="254">
        <v>58.9</v>
      </c>
      <c r="V173" s="257">
        <f t="shared" si="66"/>
        <v>54.56666666666667</v>
      </c>
      <c r="W173" s="388"/>
      <c r="X173" s="388"/>
      <c r="Y173" s="399"/>
      <c r="Z173" s="388"/>
      <c r="AA173" s="398"/>
      <c r="AB173" s="388"/>
      <c r="AC173" s="388"/>
      <c r="AD173" s="388"/>
      <c r="AE173" s="388"/>
      <c r="AF173" s="388"/>
      <c r="AG173" s="388"/>
      <c r="AH173" s="396"/>
      <c r="AI173" s="404"/>
      <c r="AJ173" s="396"/>
      <c r="AK173" s="396"/>
      <c r="AL173" s="388"/>
      <c r="AM173" s="205"/>
      <c r="AN173" s="20" t="s">
        <v>1619</v>
      </c>
      <c r="AO173" s="254">
        <v>158</v>
      </c>
      <c r="AP173" s="254">
        <v>168.2</v>
      </c>
      <c r="AQ173" s="254">
        <v>124</v>
      </c>
      <c r="AR173" s="112">
        <f t="shared" si="65"/>
        <v>150.06666666666666</v>
      </c>
      <c r="AS173" s="388"/>
      <c r="AU173" s="172"/>
      <c r="AV173" s="172"/>
    </row>
    <row r="174" spans="1:48" s="14" customFormat="1">
      <c r="A174" s="388"/>
      <c r="B174" s="205"/>
      <c r="C174" s="20"/>
      <c r="D174" s="118" t="s">
        <v>1620</v>
      </c>
      <c r="E174" s="110">
        <f t="shared" si="63"/>
        <v>520.33500000000004</v>
      </c>
      <c r="F174" s="110">
        <f t="shared" si="61"/>
        <v>390.25125000000003</v>
      </c>
      <c r="G174" s="110">
        <f t="shared" si="58"/>
        <v>260.16750000000002</v>
      </c>
      <c r="H174" s="110">
        <f t="shared" si="59"/>
        <v>130.08375000000001</v>
      </c>
      <c r="I174" s="110">
        <f t="shared" si="60"/>
        <v>52.033499999999989</v>
      </c>
      <c r="J174" s="388"/>
      <c r="K174" s="205"/>
      <c r="L174" s="20" t="s">
        <v>1606</v>
      </c>
      <c r="M174" s="110">
        <v>142.88999999999999</v>
      </c>
      <c r="N174" s="110">
        <v>135.74</v>
      </c>
      <c r="O174" s="262">
        <v>89.9</v>
      </c>
      <c r="P174" s="112">
        <f>AVERAGE(M174:N174)</f>
        <v>139.315</v>
      </c>
      <c r="Q174" s="388"/>
      <c r="R174" s="205" t="s">
        <v>649</v>
      </c>
      <c r="S174" s="254">
        <v>21.49</v>
      </c>
      <c r="T174" s="254">
        <v>24.49</v>
      </c>
      <c r="U174" s="254">
        <v>28.9</v>
      </c>
      <c r="V174" s="112">
        <f t="shared" si="66"/>
        <v>24.959999999999997</v>
      </c>
      <c r="W174" s="388"/>
      <c r="X174" s="388"/>
      <c r="Y174" s="399"/>
      <c r="Z174" s="388"/>
      <c r="AA174" s="398"/>
      <c r="AB174" s="388"/>
      <c r="AC174" s="388"/>
      <c r="AD174" s="388"/>
      <c r="AE174" s="388"/>
      <c r="AF174" s="388"/>
      <c r="AG174" s="388"/>
      <c r="AH174" s="399"/>
      <c r="AI174" s="391"/>
      <c r="AJ174" s="391"/>
      <c r="AK174" s="391"/>
      <c r="AL174" s="388"/>
      <c r="AM174" s="518"/>
      <c r="AN174" s="387"/>
      <c r="AO174" s="387"/>
      <c r="AP174" s="388"/>
      <c r="AQ174" s="388"/>
      <c r="AR174" s="388"/>
      <c r="AS174" s="388"/>
      <c r="AU174" s="172"/>
      <c r="AV174" s="172"/>
    </row>
    <row r="175" spans="1:48" s="14" customFormat="1">
      <c r="A175" s="388"/>
      <c r="B175" s="108"/>
      <c r="C175" s="20"/>
      <c r="D175" s="20" t="s">
        <v>1621</v>
      </c>
      <c r="E175" s="110">
        <f t="shared" si="63"/>
        <v>65.099999999999994</v>
      </c>
      <c r="F175" s="110">
        <f t="shared" si="61"/>
        <v>48.824999999999996</v>
      </c>
      <c r="G175" s="110">
        <f t="shared" si="58"/>
        <v>32.549999999999997</v>
      </c>
      <c r="H175" s="110">
        <f t="shared" si="59"/>
        <v>16.274999999999999</v>
      </c>
      <c r="I175" s="110">
        <f t="shared" si="60"/>
        <v>6.509999999999998</v>
      </c>
      <c r="J175" s="388"/>
      <c r="K175" s="205"/>
      <c r="L175" s="118" t="s">
        <v>1608</v>
      </c>
      <c r="M175" s="110">
        <v>437.09</v>
      </c>
      <c r="N175" s="110">
        <v>221.97</v>
      </c>
      <c r="O175" s="110">
        <v>210.87</v>
      </c>
      <c r="P175" s="112">
        <f t="shared" si="64"/>
        <v>289.97666666666663</v>
      </c>
      <c r="Q175" s="388"/>
      <c r="R175" s="205" t="s">
        <v>652</v>
      </c>
      <c r="S175" s="254">
        <v>50</v>
      </c>
      <c r="T175" s="254">
        <v>99.99</v>
      </c>
      <c r="U175" s="254">
        <v>74.900000000000006</v>
      </c>
      <c r="V175" s="112">
        <f t="shared" si="66"/>
        <v>74.963333333333338</v>
      </c>
      <c r="W175" s="388"/>
      <c r="X175" s="388"/>
      <c r="Y175" s="399"/>
      <c r="Z175" s="388"/>
      <c r="AA175" s="398"/>
      <c r="AB175" s="388"/>
      <c r="AC175" s="388"/>
      <c r="AD175" s="388"/>
      <c r="AE175" s="388"/>
      <c r="AF175" s="388"/>
      <c r="AG175" s="388"/>
      <c r="AH175" s="396"/>
      <c r="AI175" s="404"/>
      <c r="AJ175" s="396"/>
      <c r="AK175" s="396"/>
      <c r="AL175" s="388"/>
      <c r="AM175" s="395"/>
      <c r="AN175" s="387"/>
      <c r="AO175" s="387"/>
      <c r="AP175" s="388"/>
      <c r="AQ175" s="388"/>
      <c r="AR175" s="388"/>
      <c r="AS175" s="388"/>
      <c r="AU175" s="172"/>
      <c r="AV175" s="172"/>
    </row>
    <row r="176" spans="1:48" s="14" customFormat="1">
      <c r="A176" s="388"/>
      <c r="B176" s="108"/>
      <c r="C176" s="20"/>
      <c r="D176" s="20" t="s">
        <v>1622</v>
      </c>
      <c r="E176" s="110">
        <f t="shared" si="63"/>
        <v>53.524999999999999</v>
      </c>
      <c r="F176" s="110">
        <f t="shared" si="61"/>
        <v>40.143749999999997</v>
      </c>
      <c r="G176" s="110">
        <f t="shared" si="58"/>
        <v>26.762499999999999</v>
      </c>
      <c r="H176" s="110">
        <f t="shared" si="59"/>
        <v>13.38125</v>
      </c>
      <c r="I176" s="110">
        <f t="shared" si="60"/>
        <v>5.3524999999999983</v>
      </c>
      <c r="J176" s="388"/>
      <c r="K176" s="205"/>
      <c r="L176" s="118" t="s">
        <v>1610</v>
      </c>
      <c r="M176" s="110">
        <v>495</v>
      </c>
      <c r="N176" s="110">
        <v>617.61</v>
      </c>
      <c r="O176" s="262">
        <v>617.61</v>
      </c>
      <c r="P176" s="112">
        <f>AVERAGE(M176:N176)</f>
        <v>556.30500000000006</v>
      </c>
      <c r="Q176" s="388"/>
      <c r="R176" s="205" t="s">
        <v>654</v>
      </c>
      <c r="S176" s="254">
        <v>85.99</v>
      </c>
      <c r="T176" s="254">
        <v>98</v>
      </c>
      <c r="U176" s="254">
        <v>21.9</v>
      </c>
      <c r="V176" s="112">
        <f t="shared" si="66"/>
        <v>68.63000000000001</v>
      </c>
      <c r="W176" s="388"/>
      <c r="X176" s="388"/>
      <c r="Y176" s="399"/>
      <c r="Z176" s="388"/>
      <c r="AA176" s="398"/>
      <c r="AB176" s="388"/>
      <c r="AC176" s="388"/>
      <c r="AD176" s="388"/>
      <c r="AE176" s="388"/>
      <c r="AF176" s="388"/>
      <c r="AG176" s="388"/>
      <c r="AH176" s="397"/>
      <c r="AI176" s="397"/>
      <c r="AJ176" s="397"/>
      <c r="AK176" s="397"/>
      <c r="AL176" s="388"/>
      <c r="AM176" s="398"/>
      <c r="AN176" s="387"/>
      <c r="AO176" s="387"/>
      <c r="AP176" s="388"/>
      <c r="AQ176" s="388"/>
      <c r="AR176" s="388"/>
      <c r="AS176" s="388"/>
      <c r="AU176" s="172"/>
      <c r="AV176" s="172"/>
    </row>
    <row r="177" spans="1:48" s="14" customFormat="1">
      <c r="A177" s="388"/>
      <c r="B177" s="108"/>
      <c r="C177" s="20" t="s">
        <v>651</v>
      </c>
      <c r="D177" s="118" t="s">
        <v>1623</v>
      </c>
      <c r="E177" s="110">
        <f t="shared" si="63"/>
        <v>204.74</v>
      </c>
      <c r="F177" s="110">
        <f t="shared" si="61"/>
        <v>153.55500000000001</v>
      </c>
      <c r="G177" s="110">
        <f t="shared" si="58"/>
        <v>102.37</v>
      </c>
      <c r="H177" s="110">
        <f t="shared" si="59"/>
        <v>51.185000000000002</v>
      </c>
      <c r="I177" s="110">
        <f t="shared" si="60"/>
        <v>20.473999999999997</v>
      </c>
      <c r="J177" s="388"/>
      <c r="K177" s="205"/>
      <c r="L177" s="20" t="s">
        <v>1612</v>
      </c>
      <c r="M177" s="110">
        <v>92.85</v>
      </c>
      <c r="N177" s="110">
        <v>109.89</v>
      </c>
      <c r="O177" s="110">
        <v>86.63</v>
      </c>
      <c r="P177" s="112">
        <f t="shared" si="64"/>
        <v>96.456666666666663</v>
      </c>
      <c r="Q177" s="388"/>
      <c r="R177" s="514" t="s">
        <v>656</v>
      </c>
      <c r="S177" s="372">
        <v>60</v>
      </c>
      <c r="T177" s="372">
        <v>55</v>
      </c>
      <c r="U177" s="372">
        <v>42.52</v>
      </c>
      <c r="V177" s="373">
        <f>AVERAGE(S177:U177)</f>
        <v>52.506666666666668</v>
      </c>
      <c r="W177" s="388"/>
      <c r="X177" s="388"/>
      <c r="Y177" s="399"/>
      <c r="Z177" s="388"/>
      <c r="AA177" s="398"/>
      <c r="AB177" s="388"/>
      <c r="AC177" s="388"/>
      <c r="AD177" s="388"/>
      <c r="AE177" s="388"/>
      <c r="AF177" s="388"/>
      <c r="AG177" s="388"/>
      <c r="AH177" s="402"/>
      <c r="AI177" s="405"/>
      <c r="AJ177" s="406"/>
      <c r="AK177" s="406"/>
      <c r="AL177" s="388"/>
      <c r="AM177" s="395"/>
      <c r="AN177" s="387"/>
      <c r="AO177" s="387"/>
      <c r="AP177" s="388"/>
      <c r="AQ177" s="388"/>
      <c r="AR177" s="388"/>
      <c r="AS177" s="388"/>
      <c r="AU177" s="172"/>
      <c r="AV177" s="172"/>
    </row>
    <row r="178" spans="1:48">
      <c r="B178" s="108"/>
      <c r="C178" s="20"/>
      <c r="D178" s="20" t="s">
        <v>1624</v>
      </c>
      <c r="E178" s="110">
        <f t="shared" si="63"/>
        <v>326.61999999999995</v>
      </c>
      <c r="F178" s="110">
        <f t="shared" si="61"/>
        <v>244.96499999999997</v>
      </c>
      <c r="G178" s="110">
        <f t="shared" si="58"/>
        <v>163.30999999999997</v>
      </c>
      <c r="H178" s="110">
        <f t="shared" si="59"/>
        <v>81.654999999999987</v>
      </c>
      <c r="I178" s="110">
        <f t="shared" si="60"/>
        <v>32.661999999999985</v>
      </c>
      <c r="K178" s="205"/>
      <c r="L178" s="118" t="s">
        <v>1614</v>
      </c>
      <c r="M178" s="110">
        <v>70.2</v>
      </c>
      <c r="N178" s="110">
        <v>70.2</v>
      </c>
      <c r="O178" s="110">
        <v>75.05</v>
      </c>
      <c r="P178" s="112">
        <f t="shared" si="64"/>
        <v>71.816666666666663</v>
      </c>
      <c r="R178" s="513" t="s">
        <v>658</v>
      </c>
      <c r="S178" s="185">
        <v>29.99</v>
      </c>
      <c r="T178" s="185">
        <v>35.200000000000003</v>
      </c>
      <c r="U178" s="185">
        <v>42</v>
      </c>
      <c r="V178" s="188">
        <f>AVERAGE(S178:U178)</f>
        <v>35.729999999999997</v>
      </c>
      <c r="W178" s="388"/>
      <c r="X178" s="388"/>
      <c r="Y178" s="399"/>
      <c r="Z178" s="387"/>
      <c r="AA178" s="508"/>
      <c r="AB178" s="387"/>
      <c r="AC178" s="387"/>
      <c r="AD178" s="387"/>
      <c r="AE178" s="387"/>
      <c r="AF178" s="387"/>
      <c r="AG178" s="387"/>
      <c r="AH178" s="403"/>
      <c r="AI178" s="390"/>
      <c r="AJ178" s="392"/>
      <c r="AK178" s="390"/>
      <c r="AL178" s="388"/>
    </row>
    <row r="179" spans="1:48">
      <c r="B179" s="108"/>
      <c r="C179" s="20"/>
      <c r="D179" s="20" t="s">
        <v>1625</v>
      </c>
      <c r="E179" s="110">
        <f t="shared" si="63"/>
        <v>444.55333333333328</v>
      </c>
      <c r="F179" s="110">
        <f t="shared" si="61"/>
        <v>333.41499999999996</v>
      </c>
      <c r="G179" s="110">
        <f t="shared" si="58"/>
        <v>222.27666666666664</v>
      </c>
      <c r="H179" s="110">
        <f t="shared" si="59"/>
        <v>111.13833333333332</v>
      </c>
      <c r="I179" s="110">
        <f t="shared" si="60"/>
        <v>44.455333333333321</v>
      </c>
      <c r="K179" s="205"/>
      <c r="L179" s="118" t="s">
        <v>1615</v>
      </c>
      <c r="M179" s="110">
        <v>64.900000000000006</v>
      </c>
      <c r="N179" s="110">
        <v>61.65</v>
      </c>
      <c r="O179" s="110">
        <v>67.900000000000006</v>
      </c>
      <c r="P179" s="112">
        <f t="shared" si="64"/>
        <v>64.816666666666677</v>
      </c>
      <c r="R179" s="388"/>
      <c r="S179" s="388"/>
      <c r="T179" s="388"/>
      <c r="U179" s="388"/>
      <c r="V179" s="388"/>
      <c r="W179" s="388"/>
      <c r="X179" s="388"/>
      <c r="Y179" s="399"/>
      <c r="Z179" s="387"/>
      <c r="AA179" s="508"/>
      <c r="AB179" s="387"/>
      <c r="AC179" s="387"/>
      <c r="AD179" s="387"/>
      <c r="AE179" s="387"/>
      <c r="AF179" s="387"/>
      <c r="AG179" s="387"/>
      <c r="AH179" s="387"/>
      <c r="AI179" s="387"/>
      <c r="AJ179" s="387"/>
      <c r="AK179" s="387"/>
    </row>
    <row r="180" spans="1:48" ht="15.75">
      <c r="B180" s="108"/>
      <c r="C180" s="20"/>
      <c r="D180" s="20" t="s">
        <v>1626</v>
      </c>
      <c r="E180" s="110">
        <f t="shared" si="63"/>
        <v>438.21999999999997</v>
      </c>
      <c r="F180" s="110">
        <f t="shared" si="61"/>
        <v>328.66499999999996</v>
      </c>
      <c r="G180" s="110">
        <f t="shared" si="58"/>
        <v>219.10999999999999</v>
      </c>
      <c r="H180" s="110">
        <f t="shared" si="59"/>
        <v>109.55499999999999</v>
      </c>
      <c r="I180" s="110">
        <f t="shared" si="60"/>
        <v>43.821999999999989</v>
      </c>
      <c r="K180" s="205"/>
      <c r="L180" s="118" t="s">
        <v>1616</v>
      </c>
      <c r="M180" s="110">
        <v>230.99</v>
      </c>
      <c r="N180" s="110">
        <v>179.9</v>
      </c>
      <c r="O180" s="110">
        <v>182.86</v>
      </c>
      <c r="P180" s="112">
        <f t="shared" si="64"/>
        <v>197.91666666666666</v>
      </c>
      <c r="R180" s="974" t="s">
        <v>1627</v>
      </c>
      <c r="S180" s="975"/>
      <c r="T180" s="975"/>
      <c r="U180" s="975"/>
      <c r="V180" s="976"/>
      <c r="W180" s="388"/>
      <c r="X180" s="388"/>
      <c r="Y180" s="399"/>
      <c r="Z180" s="387"/>
      <c r="AA180" s="508"/>
      <c r="AB180" s="387"/>
      <c r="AC180" s="387"/>
      <c r="AD180" s="387"/>
      <c r="AE180" s="387"/>
      <c r="AF180" s="387"/>
      <c r="AG180" s="387"/>
      <c r="AH180" s="387"/>
      <c r="AI180" s="387"/>
      <c r="AJ180" s="387"/>
      <c r="AK180" s="387"/>
    </row>
    <row r="181" spans="1:48" ht="30">
      <c r="B181" s="205"/>
      <c r="C181" s="20"/>
      <c r="D181" s="20" t="s">
        <v>1628</v>
      </c>
      <c r="E181" s="110">
        <f t="shared" si="63"/>
        <v>446.2</v>
      </c>
      <c r="F181" s="110">
        <f t="shared" si="61"/>
        <v>334.65</v>
      </c>
      <c r="G181" s="110">
        <f t="shared" si="58"/>
        <v>223.1</v>
      </c>
      <c r="H181" s="110">
        <f t="shared" si="59"/>
        <v>111.55</v>
      </c>
      <c r="I181" s="110">
        <f t="shared" si="60"/>
        <v>44.61999999999999</v>
      </c>
      <c r="K181" s="205"/>
      <c r="L181" s="118" t="s">
        <v>1618</v>
      </c>
      <c r="M181" s="110">
        <v>175</v>
      </c>
      <c r="N181" s="110">
        <v>204</v>
      </c>
      <c r="O181" s="110">
        <v>105.51</v>
      </c>
      <c r="P181" s="112">
        <f t="shared" si="64"/>
        <v>161.50333333333333</v>
      </c>
      <c r="R181" s="510" t="s">
        <v>67</v>
      </c>
      <c r="S181" s="189" t="s">
        <v>683</v>
      </c>
      <c r="T181" s="189" t="s">
        <v>676</v>
      </c>
      <c r="U181" s="189" t="s">
        <v>677</v>
      </c>
      <c r="V181" s="724" t="s">
        <v>1234</v>
      </c>
      <c r="W181" s="388"/>
      <c r="X181" s="388"/>
      <c r="Y181" s="399"/>
      <c r="Z181" s="387"/>
      <c r="AA181" s="508"/>
      <c r="AB181" s="387"/>
      <c r="AC181" s="387"/>
      <c r="AD181" s="387"/>
      <c r="AE181" s="387"/>
      <c r="AF181" s="387"/>
      <c r="AG181" s="387"/>
      <c r="AH181" s="387"/>
      <c r="AI181" s="387"/>
      <c r="AJ181" s="387"/>
      <c r="AK181" s="387"/>
    </row>
    <row r="182" spans="1:48">
      <c r="B182" s="205"/>
      <c r="C182" s="20"/>
      <c r="D182" s="20" t="s">
        <v>1629</v>
      </c>
      <c r="E182" s="110">
        <f t="shared" si="63"/>
        <v>347.98</v>
      </c>
      <c r="F182" s="110">
        <f t="shared" si="61"/>
        <v>260.98500000000001</v>
      </c>
      <c r="G182" s="110">
        <f t="shared" si="58"/>
        <v>173.99</v>
      </c>
      <c r="H182" s="110">
        <f t="shared" si="59"/>
        <v>86.995000000000005</v>
      </c>
      <c r="I182" s="110">
        <f t="shared" si="60"/>
        <v>34.797999999999995</v>
      </c>
      <c r="K182" s="205"/>
      <c r="L182" s="118" t="s">
        <v>1620</v>
      </c>
      <c r="M182" s="110">
        <v>621.66999999999996</v>
      </c>
      <c r="N182" s="110">
        <v>419</v>
      </c>
      <c r="O182" s="110">
        <v>469</v>
      </c>
      <c r="P182" s="112">
        <f>AVERAGE(M182:N182)</f>
        <v>520.33500000000004</v>
      </c>
      <c r="R182" s="503"/>
      <c r="S182" s="256"/>
      <c r="T182" s="256"/>
      <c r="U182" s="256"/>
      <c r="V182" s="726"/>
      <c r="W182" s="388"/>
      <c r="X182" s="388"/>
      <c r="Y182" s="399"/>
      <c r="Z182" s="387"/>
      <c r="AA182" s="508"/>
      <c r="AB182" s="387"/>
      <c r="AC182" s="387"/>
      <c r="AD182" s="387"/>
      <c r="AE182" s="387"/>
      <c r="AF182" s="387"/>
      <c r="AG182" s="387"/>
      <c r="AH182" s="387"/>
      <c r="AI182" s="387"/>
      <c r="AJ182" s="387"/>
      <c r="AK182" s="387"/>
    </row>
    <row r="183" spans="1:48">
      <c r="B183" s="205"/>
      <c r="C183" s="20" t="s">
        <v>621</v>
      </c>
      <c r="D183" s="20" t="s">
        <v>1630</v>
      </c>
      <c r="E183" s="110">
        <f t="shared" si="63"/>
        <v>64.233333333333334</v>
      </c>
      <c r="F183" s="110">
        <f t="shared" si="61"/>
        <v>48.174999999999997</v>
      </c>
      <c r="G183" s="110">
        <f t="shared" si="58"/>
        <v>32.116666666666667</v>
      </c>
      <c r="H183" s="110">
        <f t="shared" si="59"/>
        <v>16.058333333333334</v>
      </c>
      <c r="I183" s="110">
        <f t="shared" si="60"/>
        <v>6.423333333333332</v>
      </c>
      <c r="K183" s="205"/>
      <c r="L183" s="20" t="s">
        <v>1621</v>
      </c>
      <c r="M183" s="110">
        <v>59.9</v>
      </c>
      <c r="N183" s="110">
        <v>70.3</v>
      </c>
      <c r="O183" s="110">
        <v>83.2</v>
      </c>
      <c r="P183" s="112">
        <f>AVERAGE(M183:N183)</f>
        <v>65.099999999999994</v>
      </c>
      <c r="R183" s="515" t="s">
        <v>78</v>
      </c>
      <c r="S183" s="379">
        <v>32.31</v>
      </c>
      <c r="T183" s="379">
        <v>22.9</v>
      </c>
      <c r="U183" s="380">
        <v>22.9</v>
      </c>
      <c r="V183" s="381">
        <v>26.04</v>
      </c>
      <c r="W183" s="388"/>
      <c r="X183" s="388"/>
      <c r="Y183" s="399"/>
      <c r="Z183" s="387"/>
      <c r="AA183" s="508"/>
      <c r="AB183" s="387"/>
      <c r="AC183" s="387"/>
      <c r="AD183" s="387"/>
      <c r="AE183" s="387"/>
      <c r="AF183" s="387"/>
      <c r="AG183" s="387"/>
      <c r="AH183" s="387"/>
      <c r="AI183" s="387"/>
      <c r="AJ183" s="387"/>
      <c r="AK183" s="387"/>
    </row>
    <row r="184" spans="1:48" s="14" customFormat="1">
      <c r="A184" s="388"/>
      <c r="B184" s="205"/>
      <c r="C184" s="20"/>
      <c r="D184" s="20" t="s">
        <v>1631</v>
      </c>
      <c r="E184" s="110">
        <f t="shared" si="63"/>
        <v>40.233333333333327</v>
      </c>
      <c r="F184" s="110">
        <f t="shared" si="61"/>
        <v>30.174999999999997</v>
      </c>
      <c r="G184" s="110">
        <f t="shared" si="58"/>
        <v>20.116666666666664</v>
      </c>
      <c r="H184" s="110">
        <f t="shared" si="59"/>
        <v>10.058333333333332</v>
      </c>
      <c r="I184" s="110">
        <f t="shared" si="60"/>
        <v>4.0233333333333317</v>
      </c>
      <c r="J184" s="388"/>
      <c r="K184" s="205"/>
      <c r="L184" s="20" t="s">
        <v>1622</v>
      </c>
      <c r="M184" s="110">
        <v>54.9</v>
      </c>
      <c r="N184" s="110">
        <v>52.15</v>
      </c>
      <c r="O184" s="110">
        <v>62.99</v>
      </c>
      <c r="P184" s="112">
        <f>AVERAGE(M184:N184)</f>
        <v>53.524999999999999</v>
      </c>
      <c r="Q184" s="388"/>
      <c r="R184" s="25" t="s">
        <v>1632</v>
      </c>
      <c r="S184" s="1131" t="s">
        <v>1633</v>
      </c>
      <c r="T184" s="1131"/>
      <c r="U184" s="1131"/>
      <c r="V184" s="112">
        <f>V183*95%</f>
        <v>24.738</v>
      </c>
      <c r="W184" s="388"/>
      <c r="X184" s="388"/>
      <c r="Y184" s="399"/>
      <c r="Z184" s="388"/>
      <c r="AA184" s="398"/>
      <c r="AB184" s="388"/>
      <c r="AC184" s="388"/>
      <c r="AD184" s="388"/>
      <c r="AE184" s="388"/>
      <c r="AF184" s="388"/>
      <c r="AG184" s="388"/>
      <c r="AH184" s="388"/>
      <c r="AI184" s="388"/>
      <c r="AJ184" s="388"/>
      <c r="AK184" s="388"/>
      <c r="AL184" s="388"/>
      <c r="AM184" s="398"/>
      <c r="AN184" s="388"/>
      <c r="AO184" s="388"/>
      <c r="AP184" s="388"/>
      <c r="AQ184" s="388"/>
      <c r="AR184" s="388"/>
      <c r="AS184" s="388"/>
      <c r="AU184" s="172"/>
      <c r="AV184" s="172"/>
    </row>
    <row r="185" spans="1:48" s="14" customFormat="1">
      <c r="A185" s="388"/>
      <c r="B185" s="108"/>
      <c r="C185" s="20" t="s">
        <v>655</v>
      </c>
      <c r="D185" s="20" t="s">
        <v>1634</v>
      </c>
      <c r="E185" s="110">
        <f t="shared" si="63"/>
        <v>1705.6333333333332</v>
      </c>
      <c r="F185" s="110">
        <f t="shared" si="61"/>
        <v>1279.2249999999999</v>
      </c>
      <c r="G185" s="110">
        <f t="shared" si="58"/>
        <v>852.81666666666661</v>
      </c>
      <c r="H185" s="110">
        <f t="shared" si="59"/>
        <v>426.4083333333333</v>
      </c>
      <c r="I185" s="110">
        <f t="shared" si="60"/>
        <v>170.56333333333328</v>
      </c>
      <c r="J185" s="388"/>
      <c r="K185" s="205" t="s">
        <v>651</v>
      </c>
      <c r="L185" s="118" t="s">
        <v>1623</v>
      </c>
      <c r="M185" s="110">
        <v>209.99</v>
      </c>
      <c r="N185" s="110">
        <v>199.49</v>
      </c>
      <c r="O185" s="110">
        <v>235</v>
      </c>
      <c r="P185" s="112">
        <f>AVERAGE(M185:N185)</f>
        <v>204.74</v>
      </c>
      <c r="Q185" s="388"/>
      <c r="R185" s="25" t="s">
        <v>1635</v>
      </c>
      <c r="S185" s="1131" t="s">
        <v>1633</v>
      </c>
      <c r="T185" s="1131"/>
      <c r="U185" s="1131"/>
      <c r="V185" s="112">
        <f>V183*90%</f>
        <v>23.436</v>
      </c>
      <c r="W185" s="388"/>
      <c r="X185" s="388"/>
      <c r="Y185" s="399"/>
      <c r="Z185" s="388"/>
      <c r="AA185" s="398"/>
      <c r="AB185" s="388"/>
      <c r="AC185" s="388"/>
      <c r="AD185" s="388"/>
      <c r="AE185" s="388"/>
      <c r="AF185" s="388"/>
      <c r="AG185" s="388"/>
      <c r="AH185" s="388"/>
      <c r="AI185" s="388"/>
      <c r="AJ185" s="388"/>
      <c r="AK185" s="388"/>
      <c r="AL185" s="388"/>
      <c r="AM185" s="398"/>
      <c r="AN185" s="388"/>
      <c r="AO185" s="388"/>
      <c r="AP185" s="388"/>
      <c r="AQ185" s="388"/>
      <c r="AR185" s="388"/>
      <c r="AS185" s="388"/>
      <c r="AU185" s="172"/>
      <c r="AV185" s="172"/>
    </row>
    <row r="186" spans="1:48" s="14" customFormat="1">
      <c r="A186" s="388"/>
      <c r="B186" s="108"/>
      <c r="C186" s="20" t="s">
        <v>106</v>
      </c>
      <c r="D186" s="20" t="s">
        <v>1636</v>
      </c>
      <c r="E186" s="110">
        <f t="shared" si="63"/>
        <v>53.943333333333328</v>
      </c>
      <c r="F186" s="110">
        <f t="shared" si="61"/>
        <v>40.457499999999996</v>
      </c>
      <c r="G186" s="110">
        <f t="shared" si="58"/>
        <v>26.971666666666664</v>
      </c>
      <c r="H186" s="110">
        <f t="shared" si="59"/>
        <v>13.485833333333332</v>
      </c>
      <c r="I186" s="110">
        <f t="shared" si="60"/>
        <v>5.3943333333333312</v>
      </c>
      <c r="J186" s="388"/>
      <c r="K186" s="205"/>
      <c r="L186" s="20" t="s">
        <v>1624</v>
      </c>
      <c r="M186" s="110">
        <v>353.88</v>
      </c>
      <c r="N186" s="110">
        <v>336.18</v>
      </c>
      <c r="O186" s="110">
        <v>289.8</v>
      </c>
      <c r="P186" s="112">
        <f>AVERAGE(M186:O186)</f>
        <v>326.61999999999995</v>
      </c>
      <c r="Q186" s="388"/>
      <c r="R186" s="25" t="s">
        <v>1637</v>
      </c>
      <c r="S186" s="1131" t="s">
        <v>1633</v>
      </c>
      <c r="T186" s="1131"/>
      <c r="U186" s="1131"/>
      <c r="V186" s="112">
        <f>V183*85%</f>
        <v>22.134</v>
      </c>
      <c r="W186" s="388"/>
      <c r="X186" s="388"/>
      <c r="Y186" s="399"/>
      <c r="Z186" s="388"/>
      <c r="AA186" s="398"/>
      <c r="AB186" s="388"/>
      <c r="AC186" s="388"/>
      <c r="AD186" s="388"/>
      <c r="AE186" s="388"/>
      <c r="AF186" s="388"/>
      <c r="AG186" s="388"/>
      <c r="AH186" s="388"/>
      <c r="AI186" s="388"/>
      <c r="AJ186" s="388"/>
      <c r="AK186" s="388"/>
      <c r="AL186" s="388"/>
      <c r="AM186" s="398"/>
      <c r="AN186" s="388"/>
      <c r="AO186" s="388"/>
      <c r="AP186" s="388"/>
      <c r="AQ186" s="388"/>
      <c r="AR186" s="388"/>
      <c r="AS186" s="388"/>
      <c r="AU186" s="172"/>
      <c r="AV186" s="172"/>
    </row>
    <row r="187" spans="1:48" s="14" customFormat="1">
      <c r="A187" s="388"/>
      <c r="B187" s="108"/>
      <c r="C187" s="20"/>
      <c r="D187" s="20" t="s">
        <v>1638</v>
      </c>
      <c r="E187" s="110">
        <f t="shared" si="63"/>
        <v>306.625</v>
      </c>
      <c r="F187" s="110">
        <f t="shared" si="61"/>
        <v>229.96875</v>
      </c>
      <c r="G187" s="110">
        <f t="shared" si="58"/>
        <v>153.3125</v>
      </c>
      <c r="H187" s="110">
        <f t="shared" si="59"/>
        <v>76.65625</v>
      </c>
      <c r="I187" s="110">
        <f t="shared" si="60"/>
        <v>30.662499999999994</v>
      </c>
      <c r="J187" s="388"/>
      <c r="K187" s="205"/>
      <c r="L187" s="20" t="s">
        <v>1625</v>
      </c>
      <c r="M187" s="110">
        <v>382.5</v>
      </c>
      <c r="N187" s="110">
        <v>552.16</v>
      </c>
      <c r="O187" s="110">
        <v>399</v>
      </c>
      <c r="P187" s="112">
        <f>AVERAGE(M187:O187)</f>
        <v>444.55333333333328</v>
      </c>
      <c r="Q187" s="388"/>
      <c r="R187" s="25" t="s">
        <v>1639</v>
      </c>
      <c r="S187" s="1131" t="s">
        <v>1633</v>
      </c>
      <c r="T187" s="1131"/>
      <c r="U187" s="1131"/>
      <c r="V187" s="112">
        <f>V183*80%</f>
        <v>20.832000000000001</v>
      </c>
      <c r="W187" s="388"/>
      <c r="X187" s="388"/>
      <c r="Y187" s="399"/>
      <c r="Z187" s="388"/>
      <c r="AA187" s="398"/>
      <c r="AB187" s="388"/>
      <c r="AC187" s="388"/>
      <c r="AD187" s="388"/>
      <c r="AE187" s="388"/>
      <c r="AF187" s="388"/>
      <c r="AG187" s="388"/>
      <c r="AH187" s="388"/>
      <c r="AI187" s="388"/>
      <c r="AJ187" s="388"/>
      <c r="AK187" s="388"/>
      <c r="AL187" s="388"/>
      <c r="AM187" s="398"/>
      <c r="AN187" s="388"/>
      <c r="AO187" s="388"/>
      <c r="AP187" s="388"/>
      <c r="AQ187" s="388"/>
      <c r="AR187" s="388"/>
      <c r="AS187" s="388"/>
      <c r="AU187" s="172"/>
      <c r="AV187" s="172"/>
    </row>
    <row r="188" spans="1:48">
      <c r="B188" s="108"/>
      <c r="C188" s="20"/>
      <c r="D188" s="20" t="s">
        <v>1640</v>
      </c>
      <c r="E188" s="110">
        <f t="shared" ref="E188:E219" si="67">P196</f>
        <v>303.50333333333333</v>
      </c>
      <c r="F188" s="110">
        <f t="shared" si="61"/>
        <v>227.6275</v>
      </c>
      <c r="G188" s="110">
        <f t="shared" si="58"/>
        <v>151.75166666666667</v>
      </c>
      <c r="H188" s="110">
        <f t="shared" si="59"/>
        <v>75.875833333333333</v>
      </c>
      <c r="I188" s="110">
        <f t="shared" si="60"/>
        <v>30.350333333333328</v>
      </c>
      <c r="K188" s="205"/>
      <c r="L188" s="20" t="s">
        <v>1626</v>
      </c>
      <c r="M188" s="110">
        <v>445.65</v>
      </c>
      <c r="N188" s="110">
        <v>423.36</v>
      </c>
      <c r="O188" s="110">
        <v>445.65</v>
      </c>
      <c r="P188" s="112">
        <f>AVERAGE(M188:O188)</f>
        <v>438.21999999999997</v>
      </c>
      <c r="R188" s="25" t="s">
        <v>1641</v>
      </c>
      <c r="S188" s="1131" t="s">
        <v>1633</v>
      </c>
      <c r="T188" s="1131"/>
      <c r="U188" s="1131"/>
      <c r="V188" s="112">
        <f>V183*75%</f>
        <v>19.53</v>
      </c>
      <c r="W188" s="388"/>
      <c r="X188" s="388"/>
      <c r="Y188" s="399"/>
      <c r="Z188" s="387"/>
      <c r="AA188" s="508"/>
      <c r="AB188" s="387"/>
      <c r="AC188" s="387"/>
      <c r="AD188" s="387"/>
      <c r="AE188" s="387"/>
      <c r="AF188" s="387"/>
      <c r="AG188" s="387"/>
      <c r="AH188" s="387"/>
      <c r="AI188" s="387"/>
      <c r="AJ188" s="387"/>
      <c r="AK188" s="387"/>
    </row>
    <row r="189" spans="1:48">
      <c r="B189" s="108"/>
      <c r="C189" s="20"/>
      <c r="D189" s="20" t="s">
        <v>1513</v>
      </c>
      <c r="E189" s="110">
        <f t="shared" si="67"/>
        <v>77.946666666666673</v>
      </c>
      <c r="F189" s="110">
        <f t="shared" si="61"/>
        <v>58.460000000000008</v>
      </c>
      <c r="G189" s="110">
        <f t="shared" si="58"/>
        <v>38.973333333333336</v>
      </c>
      <c r="H189" s="110">
        <f t="shared" si="59"/>
        <v>19.486666666666668</v>
      </c>
      <c r="I189" s="110">
        <f t="shared" si="60"/>
        <v>7.7946666666666653</v>
      </c>
      <c r="K189" s="205"/>
      <c r="L189" s="20" t="s">
        <v>1628</v>
      </c>
      <c r="M189" s="110">
        <v>423.4</v>
      </c>
      <c r="N189" s="110">
        <v>469</v>
      </c>
      <c r="O189" s="110">
        <v>464.9</v>
      </c>
      <c r="P189" s="112">
        <f>AVERAGE(M189:N189)</f>
        <v>446.2</v>
      </c>
      <c r="R189" s="25" t="s">
        <v>1642</v>
      </c>
      <c r="S189" s="1131" t="s">
        <v>1633</v>
      </c>
      <c r="T189" s="1131"/>
      <c r="U189" s="1131"/>
      <c r="V189" s="112">
        <f>V183*70%</f>
        <v>18.227999999999998</v>
      </c>
      <c r="W189" s="388"/>
      <c r="X189" s="388"/>
      <c r="Y189" s="399"/>
      <c r="Z189" s="387"/>
      <c r="AA189" s="508"/>
      <c r="AB189" s="387"/>
      <c r="AC189" s="387"/>
      <c r="AD189" s="387"/>
      <c r="AE189" s="387"/>
      <c r="AF189" s="387"/>
      <c r="AG189" s="387"/>
      <c r="AH189" s="387"/>
      <c r="AI189" s="387"/>
      <c r="AJ189" s="387"/>
      <c r="AK189" s="387"/>
    </row>
    <row r="190" spans="1:48">
      <c r="B190" s="108"/>
      <c r="C190" s="20"/>
      <c r="D190" s="20" t="s">
        <v>1643</v>
      </c>
      <c r="E190" s="110">
        <f t="shared" si="67"/>
        <v>72.786666666666676</v>
      </c>
      <c r="F190" s="110">
        <f t="shared" si="61"/>
        <v>54.59</v>
      </c>
      <c r="G190" s="110">
        <f t="shared" si="58"/>
        <v>36.393333333333338</v>
      </c>
      <c r="H190" s="110">
        <f t="shared" si="59"/>
        <v>18.196666666666669</v>
      </c>
      <c r="I190" s="110">
        <f t="shared" si="60"/>
        <v>7.2786666666666662</v>
      </c>
      <c r="K190" s="205"/>
      <c r="L190" s="20" t="s">
        <v>1629</v>
      </c>
      <c r="M190" s="110">
        <v>353.88</v>
      </c>
      <c r="N190" s="110">
        <v>336.18</v>
      </c>
      <c r="O190" s="110">
        <v>353.88</v>
      </c>
      <c r="P190" s="112">
        <f>AVERAGE(M190:O190)</f>
        <v>347.98</v>
      </c>
      <c r="R190" s="25" t="s">
        <v>1644</v>
      </c>
      <c r="S190" s="1131" t="s">
        <v>1633</v>
      </c>
      <c r="T190" s="1131"/>
      <c r="U190" s="1131"/>
      <c r="V190" s="112">
        <f>V183*65%</f>
        <v>16.925999999999998</v>
      </c>
      <c r="W190" s="388"/>
      <c r="X190" s="388"/>
      <c r="Y190" s="399"/>
      <c r="Z190" s="387"/>
      <c r="AA190" s="508"/>
      <c r="AB190" s="387"/>
      <c r="AC190" s="387"/>
      <c r="AD190" s="387"/>
      <c r="AE190" s="387"/>
      <c r="AF190" s="387"/>
      <c r="AG190" s="387"/>
      <c r="AH190" s="387"/>
      <c r="AI190" s="387"/>
      <c r="AJ190" s="387"/>
      <c r="AK190" s="387"/>
    </row>
    <row r="191" spans="1:48">
      <c r="B191" s="108"/>
      <c r="C191" s="20"/>
      <c r="D191" s="20" t="s">
        <v>1645</v>
      </c>
      <c r="E191" s="110">
        <f t="shared" si="67"/>
        <v>90.09</v>
      </c>
      <c r="F191" s="110">
        <f t="shared" si="61"/>
        <v>67.567499999999995</v>
      </c>
      <c r="G191" s="110">
        <f t="shared" si="58"/>
        <v>45.045000000000002</v>
      </c>
      <c r="H191" s="110">
        <f t="shared" si="59"/>
        <v>22.522500000000001</v>
      </c>
      <c r="I191" s="110">
        <f t="shared" si="60"/>
        <v>9.0089999999999986</v>
      </c>
      <c r="K191" s="205" t="s">
        <v>621</v>
      </c>
      <c r="L191" s="20" t="s">
        <v>1630</v>
      </c>
      <c r="M191" s="110">
        <v>69.900000000000006</v>
      </c>
      <c r="N191" s="110">
        <v>59.9</v>
      </c>
      <c r="O191" s="110">
        <v>62.9</v>
      </c>
      <c r="P191" s="112">
        <f>AVERAGE(M191:O191)</f>
        <v>64.233333333333334</v>
      </c>
      <c r="R191" s="25" t="s">
        <v>1646</v>
      </c>
      <c r="S191" s="1131" t="s">
        <v>1633</v>
      </c>
      <c r="T191" s="1131"/>
      <c r="U191" s="1131"/>
      <c r="V191" s="112">
        <f>V183*60%</f>
        <v>15.623999999999999</v>
      </c>
      <c r="W191" s="388"/>
      <c r="X191" s="388"/>
      <c r="Y191" s="399"/>
      <c r="Z191" s="387"/>
      <c r="AA191" s="508"/>
      <c r="AB191" s="387"/>
      <c r="AC191" s="387"/>
      <c r="AD191" s="387"/>
      <c r="AE191" s="387"/>
      <c r="AF191" s="387"/>
      <c r="AG191" s="387"/>
      <c r="AH191" s="387"/>
      <c r="AI191" s="387"/>
      <c r="AJ191" s="387"/>
      <c r="AK191" s="387"/>
    </row>
    <row r="192" spans="1:48">
      <c r="B192" s="108"/>
      <c r="C192" s="20"/>
      <c r="D192" s="20" t="s">
        <v>1647</v>
      </c>
      <c r="E192" s="110">
        <f t="shared" si="67"/>
        <v>349.06</v>
      </c>
      <c r="F192" s="110">
        <f t="shared" si="61"/>
        <v>261.79500000000002</v>
      </c>
      <c r="G192" s="110">
        <f t="shared" si="58"/>
        <v>174.53</v>
      </c>
      <c r="H192" s="110">
        <f t="shared" si="59"/>
        <v>87.265000000000001</v>
      </c>
      <c r="I192" s="110">
        <f t="shared" si="60"/>
        <v>34.905999999999992</v>
      </c>
      <c r="K192" s="205"/>
      <c r="L192" s="20" t="s">
        <v>1631</v>
      </c>
      <c r="M192" s="110">
        <v>34.9</v>
      </c>
      <c r="N192" s="110">
        <v>42.9</v>
      </c>
      <c r="O192" s="110">
        <v>42.9</v>
      </c>
      <c r="P192" s="112">
        <f>AVERAGE(M192:O192)</f>
        <v>40.233333333333327</v>
      </c>
      <c r="R192" s="25" t="s">
        <v>1648</v>
      </c>
      <c r="S192" s="1131" t="s">
        <v>1633</v>
      </c>
      <c r="T192" s="1131"/>
      <c r="U192" s="1131"/>
      <c r="V192" s="112">
        <f>V183*55%</f>
        <v>14.322000000000001</v>
      </c>
      <c r="W192" s="388"/>
      <c r="X192" s="388"/>
      <c r="Y192" s="399"/>
      <c r="Z192" s="387"/>
      <c r="AA192" s="508"/>
      <c r="AB192" s="387"/>
      <c r="AC192" s="387"/>
      <c r="AD192" s="387"/>
      <c r="AE192" s="387"/>
      <c r="AF192" s="387"/>
      <c r="AG192" s="387"/>
      <c r="AH192" s="387"/>
      <c r="AI192" s="387"/>
      <c r="AJ192" s="387"/>
      <c r="AK192" s="387"/>
    </row>
    <row r="193" spans="2:37">
      <c r="B193" s="108"/>
      <c r="C193" s="20"/>
      <c r="D193" s="20" t="s">
        <v>1649</v>
      </c>
      <c r="E193" s="110">
        <f t="shared" si="67"/>
        <v>339.05</v>
      </c>
      <c r="F193" s="110">
        <f t="shared" si="61"/>
        <v>254.28750000000002</v>
      </c>
      <c r="G193" s="110">
        <f t="shared" si="58"/>
        <v>169.52500000000001</v>
      </c>
      <c r="H193" s="110">
        <f t="shared" si="59"/>
        <v>84.762500000000003</v>
      </c>
      <c r="I193" s="110">
        <f t="shared" si="60"/>
        <v>33.904999999999994</v>
      </c>
      <c r="K193" s="205" t="s">
        <v>655</v>
      </c>
      <c r="L193" s="20" t="s">
        <v>1634</v>
      </c>
      <c r="M193" s="110">
        <v>1799</v>
      </c>
      <c r="N193" s="110">
        <v>1598.9</v>
      </c>
      <c r="O193" s="110">
        <v>1719</v>
      </c>
      <c r="P193" s="112">
        <f>AVERAGE(M193:O193)</f>
        <v>1705.6333333333332</v>
      </c>
      <c r="R193" s="25" t="s">
        <v>1650</v>
      </c>
      <c r="S193" s="1131" t="s">
        <v>1633</v>
      </c>
      <c r="T193" s="1131"/>
      <c r="U193" s="1131"/>
      <c r="V193" s="112">
        <f>V183*50%</f>
        <v>13.02</v>
      </c>
      <c r="W193" s="388"/>
      <c r="X193" s="388"/>
      <c r="Y193" s="399"/>
      <c r="Z193" s="387"/>
      <c r="AA193" s="508"/>
      <c r="AB193" s="387"/>
      <c r="AC193" s="387"/>
      <c r="AD193" s="387"/>
      <c r="AE193" s="387"/>
      <c r="AF193" s="387"/>
      <c r="AG193" s="387"/>
      <c r="AH193" s="387"/>
      <c r="AI193" s="387"/>
      <c r="AJ193" s="387"/>
      <c r="AK193" s="387"/>
    </row>
    <row r="194" spans="2:37">
      <c r="B194" s="108"/>
      <c r="C194" s="20"/>
      <c r="D194" s="20" t="s">
        <v>1651</v>
      </c>
      <c r="E194" s="110">
        <f t="shared" si="67"/>
        <v>263.53999999999996</v>
      </c>
      <c r="F194" s="110">
        <f t="shared" si="61"/>
        <v>197.65499999999997</v>
      </c>
      <c r="G194" s="110">
        <f t="shared" si="58"/>
        <v>131.76999999999998</v>
      </c>
      <c r="H194" s="110">
        <f t="shared" si="59"/>
        <v>65.884999999999991</v>
      </c>
      <c r="I194" s="110">
        <f t="shared" si="60"/>
        <v>26.353999999999992</v>
      </c>
      <c r="K194" s="205" t="s">
        <v>106</v>
      </c>
      <c r="L194" s="20" t="s">
        <v>1636</v>
      </c>
      <c r="M194" s="110">
        <v>63.69</v>
      </c>
      <c r="N194" s="110">
        <v>33.5</v>
      </c>
      <c r="O194" s="110">
        <v>64.64</v>
      </c>
      <c r="P194" s="112">
        <f>AVERAGE(M194:O194)</f>
        <v>53.943333333333328</v>
      </c>
      <c r="R194" s="25" t="s">
        <v>1652</v>
      </c>
      <c r="S194" s="1131" t="s">
        <v>1633</v>
      </c>
      <c r="T194" s="1131"/>
      <c r="U194" s="1131"/>
      <c r="V194" s="112">
        <f>V183*45%</f>
        <v>11.718</v>
      </c>
      <c r="W194" s="388"/>
      <c r="X194" s="388"/>
      <c r="Y194" s="399"/>
      <c r="Z194" s="387"/>
      <c r="AA194" s="508"/>
      <c r="AB194" s="387"/>
      <c r="AC194" s="387"/>
      <c r="AD194" s="387"/>
      <c r="AE194" s="387"/>
      <c r="AF194" s="387"/>
      <c r="AG194" s="387"/>
      <c r="AH194" s="387"/>
      <c r="AI194" s="387"/>
      <c r="AJ194" s="387"/>
      <c r="AK194" s="387"/>
    </row>
    <row r="195" spans="2:37">
      <c r="B195" s="108"/>
      <c r="C195" s="20"/>
      <c r="D195" s="20" t="s">
        <v>1653</v>
      </c>
      <c r="E195" s="110">
        <f t="shared" si="67"/>
        <v>690.66</v>
      </c>
      <c r="F195" s="110">
        <f t="shared" si="61"/>
        <v>517.995</v>
      </c>
      <c r="G195" s="110">
        <f t="shared" si="58"/>
        <v>345.33</v>
      </c>
      <c r="H195" s="110">
        <f t="shared" si="59"/>
        <v>172.66499999999999</v>
      </c>
      <c r="I195" s="110">
        <f t="shared" si="60"/>
        <v>69.065999999999988</v>
      </c>
      <c r="K195" s="205"/>
      <c r="L195" s="20" t="s">
        <v>1638</v>
      </c>
      <c r="M195" s="110">
        <v>298.76</v>
      </c>
      <c r="N195" s="110">
        <v>314.49</v>
      </c>
      <c r="O195" s="110">
        <v>305.08999999999997</v>
      </c>
      <c r="P195" s="110">
        <f>AVERAGE(M195:N195)</f>
        <v>306.625</v>
      </c>
      <c r="R195" s="25" t="s">
        <v>1654</v>
      </c>
      <c r="S195" s="1131" t="s">
        <v>1633</v>
      </c>
      <c r="T195" s="1131"/>
      <c r="U195" s="1131"/>
      <c r="V195" s="112">
        <f>V183*40%</f>
        <v>10.416</v>
      </c>
      <c r="W195" s="388"/>
      <c r="X195" s="388"/>
      <c r="Y195" s="399"/>
      <c r="Z195" s="387"/>
      <c r="AA195" s="508"/>
      <c r="AB195" s="387"/>
      <c r="AC195" s="387"/>
      <c r="AD195" s="387"/>
      <c r="AE195" s="387"/>
      <c r="AF195" s="387"/>
      <c r="AG195" s="387"/>
      <c r="AH195" s="387"/>
      <c r="AI195" s="387"/>
      <c r="AJ195" s="387"/>
      <c r="AK195" s="387"/>
    </row>
    <row r="196" spans="2:37">
      <c r="B196" s="108"/>
      <c r="C196" s="20"/>
      <c r="D196" s="20" t="s">
        <v>1655</v>
      </c>
      <c r="E196" s="110">
        <f t="shared" si="67"/>
        <v>102.815</v>
      </c>
      <c r="F196" s="110">
        <f t="shared" si="61"/>
        <v>77.111249999999998</v>
      </c>
      <c r="G196" s="110">
        <f t="shared" si="58"/>
        <v>51.407499999999999</v>
      </c>
      <c r="H196" s="110">
        <f t="shared" si="59"/>
        <v>25.703749999999999</v>
      </c>
      <c r="I196" s="110">
        <f t="shared" si="60"/>
        <v>10.281499999999998</v>
      </c>
      <c r="K196" s="205"/>
      <c r="L196" s="20" t="s">
        <v>1640</v>
      </c>
      <c r="M196" s="110">
        <v>287.91000000000003</v>
      </c>
      <c r="N196" s="110">
        <v>287.91000000000003</v>
      </c>
      <c r="O196" s="110">
        <v>334.69</v>
      </c>
      <c r="P196" s="112">
        <f>AVERAGE(M196:O196)</f>
        <v>303.50333333333333</v>
      </c>
      <c r="R196" s="25" t="s">
        <v>1656</v>
      </c>
      <c r="S196" s="1131" t="s">
        <v>1633</v>
      </c>
      <c r="T196" s="1131"/>
      <c r="U196" s="1131"/>
      <c r="V196" s="112">
        <f>V183*35%</f>
        <v>9.113999999999999</v>
      </c>
      <c r="W196" s="388"/>
      <c r="X196" s="388"/>
      <c r="Y196" s="399"/>
      <c r="Z196" s="387"/>
      <c r="AA196" s="508"/>
      <c r="AB196" s="387"/>
      <c r="AC196" s="387"/>
      <c r="AD196" s="387"/>
      <c r="AE196" s="387"/>
      <c r="AF196" s="387"/>
      <c r="AG196" s="387"/>
      <c r="AH196" s="387"/>
      <c r="AI196" s="387"/>
      <c r="AJ196" s="387"/>
      <c r="AK196" s="387"/>
    </row>
    <row r="197" spans="2:37">
      <c r="B197" s="108"/>
      <c r="C197" s="20"/>
      <c r="D197" s="20" t="s">
        <v>1657</v>
      </c>
      <c r="E197" s="110">
        <f t="shared" si="67"/>
        <v>96.144999999999996</v>
      </c>
      <c r="F197" s="110">
        <f t="shared" si="61"/>
        <v>72.108750000000001</v>
      </c>
      <c r="G197" s="110">
        <f t="shared" si="58"/>
        <v>48.072499999999998</v>
      </c>
      <c r="H197" s="110">
        <f t="shared" si="59"/>
        <v>24.036249999999999</v>
      </c>
      <c r="I197" s="110">
        <f t="shared" si="60"/>
        <v>9.6144999999999978</v>
      </c>
      <c r="K197" s="205"/>
      <c r="L197" s="20" t="s">
        <v>1513</v>
      </c>
      <c r="M197" s="110">
        <v>55.8</v>
      </c>
      <c r="N197" s="110">
        <v>82.45</v>
      </c>
      <c r="O197" s="110">
        <v>95.59</v>
      </c>
      <c r="P197" s="112">
        <f>AVERAGE(M197:O197)</f>
        <v>77.946666666666673</v>
      </c>
      <c r="R197" s="25" t="s">
        <v>1658</v>
      </c>
      <c r="S197" s="1131" t="s">
        <v>1633</v>
      </c>
      <c r="T197" s="1131"/>
      <c r="U197" s="1131"/>
      <c r="V197" s="112">
        <f>V183*30%</f>
        <v>7.8119999999999994</v>
      </c>
      <c r="W197" s="388"/>
      <c r="X197" s="388"/>
      <c r="Y197" s="399"/>
      <c r="Z197" s="387"/>
      <c r="AA197" s="508"/>
      <c r="AB197" s="387"/>
      <c r="AC197" s="387"/>
      <c r="AD197" s="387"/>
      <c r="AE197" s="387"/>
      <c r="AF197" s="387"/>
      <c r="AG197" s="387"/>
      <c r="AH197" s="387"/>
      <c r="AI197" s="387"/>
      <c r="AJ197" s="387"/>
      <c r="AK197" s="387"/>
    </row>
    <row r="198" spans="2:37">
      <c r="B198" s="108"/>
      <c r="C198" s="20"/>
      <c r="D198" s="20" t="s">
        <v>1659</v>
      </c>
      <c r="E198" s="110">
        <f t="shared" si="67"/>
        <v>100.97</v>
      </c>
      <c r="F198" s="110">
        <f t="shared" si="61"/>
        <v>75.727499999999992</v>
      </c>
      <c r="G198" s="110">
        <f t="shared" si="58"/>
        <v>50.484999999999999</v>
      </c>
      <c r="H198" s="110">
        <f t="shared" si="59"/>
        <v>25.2425</v>
      </c>
      <c r="I198" s="110">
        <f t="shared" si="60"/>
        <v>10.096999999999998</v>
      </c>
      <c r="K198" s="205"/>
      <c r="L198" s="20" t="s">
        <v>1643</v>
      </c>
      <c r="M198" s="110">
        <v>76.5</v>
      </c>
      <c r="N198" s="110">
        <v>72.67</v>
      </c>
      <c r="O198" s="110">
        <v>69.19</v>
      </c>
      <c r="P198" s="112">
        <f>AVERAGE(M198:O198)</f>
        <v>72.786666666666676</v>
      </c>
      <c r="R198" s="25" t="s">
        <v>1660</v>
      </c>
      <c r="S198" s="1131" t="s">
        <v>1633</v>
      </c>
      <c r="T198" s="1131"/>
      <c r="U198" s="1131"/>
      <c r="V198" s="112">
        <f>V183*25%</f>
        <v>6.51</v>
      </c>
      <c r="W198" s="388"/>
      <c r="X198" s="388"/>
      <c r="Y198" s="399"/>
      <c r="Z198" s="387"/>
      <c r="AA198" s="508"/>
      <c r="AB198" s="387"/>
      <c r="AC198" s="387"/>
      <c r="AD198" s="387"/>
      <c r="AE198" s="387"/>
      <c r="AF198" s="387"/>
      <c r="AG198" s="387"/>
      <c r="AH198" s="387"/>
      <c r="AI198" s="387"/>
      <c r="AJ198" s="387"/>
      <c r="AK198" s="387"/>
    </row>
    <row r="199" spans="2:37">
      <c r="B199" s="108"/>
      <c r="C199" s="20"/>
      <c r="D199" s="20" t="s">
        <v>1661</v>
      </c>
      <c r="E199" s="110">
        <f t="shared" si="67"/>
        <v>530.47</v>
      </c>
      <c r="F199" s="110">
        <f t="shared" si="61"/>
        <v>397.85250000000002</v>
      </c>
      <c r="G199" s="110">
        <f t="shared" si="58"/>
        <v>265.23500000000001</v>
      </c>
      <c r="H199" s="110">
        <f t="shared" si="59"/>
        <v>132.61750000000001</v>
      </c>
      <c r="I199" s="110">
        <f t="shared" si="60"/>
        <v>53.04699999999999</v>
      </c>
      <c r="K199" s="205"/>
      <c r="L199" s="20" t="s">
        <v>1645</v>
      </c>
      <c r="M199" s="110">
        <v>86.79</v>
      </c>
      <c r="N199" s="110">
        <v>93.39</v>
      </c>
      <c r="O199" s="110">
        <v>130.9</v>
      </c>
      <c r="P199" s="112">
        <f>AVERAGE(M199:N199)</f>
        <v>90.09</v>
      </c>
      <c r="R199" s="25" t="s">
        <v>1662</v>
      </c>
      <c r="S199" s="1131" t="s">
        <v>1633</v>
      </c>
      <c r="T199" s="1131"/>
      <c r="U199" s="1131"/>
      <c r="V199" s="112">
        <f>V183*20%</f>
        <v>5.2080000000000002</v>
      </c>
      <c r="W199" s="388"/>
      <c r="X199" s="388"/>
      <c r="Y199" s="399"/>
      <c r="Z199" s="387"/>
      <c r="AA199" s="508"/>
      <c r="AB199" s="387"/>
      <c r="AC199" s="387"/>
      <c r="AD199" s="387"/>
      <c r="AE199" s="387"/>
      <c r="AF199" s="387"/>
      <c r="AG199" s="387"/>
      <c r="AH199" s="387"/>
      <c r="AI199" s="387"/>
      <c r="AJ199" s="387"/>
      <c r="AK199" s="387"/>
    </row>
    <row r="200" spans="2:37">
      <c r="B200" s="108"/>
      <c r="C200" s="20"/>
      <c r="D200" s="20" t="s">
        <v>1663</v>
      </c>
      <c r="E200" s="110">
        <f t="shared" si="67"/>
        <v>262.96666666666664</v>
      </c>
      <c r="F200" s="110">
        <f t="shared" si="61"/>
        <v>197.22499999999997</v>
      </c>
      <c r="G200" s="110">
        <f t="shared" si="58"/>
        <v>131.48333333333332</v>
      </c>
      <c r="H200" s="110">
        <f t="shared" si="59"/>
        <v>65.74166666666666</v>
      </c>
      <c r="I200" s="110">
        <f t="shared" si="60"/>
        <v>26.29666666666666</v>
      </c>
      <c r="K200" s="205"/>
      <c r="L200" s="20" t="s">
        <v>1647</v>
      </c>
      <c r="M200" s="110">
        <v>349.06</v>
      </c>
      <c r="N200" s="110">
        <v>349.06</v>
      </c>
      <c r="O200" s="110">
        <v>323.99</v>
      </c>
      <c r="P200" s="112">
        <f>AVERAGE(M200:N200)</f>
        <v>349.06</v>
      </c>
      <c r="R200" s="25" t="s">
        <v>1664</v>
      </c>
      <c r="S200" s="1131" t="s">
        <v>1633</v>
      </c>
      <c r="T200" s="1131"/>
      <c r="U200" s="1131"/>
      <c r="V200" s="112">
        <f>V183*15%</f>
        <v>3.9059999999999997</v>
      </c>
      <c r="W200" s="388"/>
      <c r="X200" s="388"/>
      <c r="Y200" s="399"/>
      <c r="Z200" s="387"/>
      <c r="AA200" s="508"/>
      <c r="AB200" s="387"/>
      <c r="AC200" s="387"/>
      <c r="AD200" s="387"/>
      <c r="AE200" s="387"/>
      <c r="AF200" s="387"/>
      <c r="AG200" s="387"/>
      <c r="AH200" s="387"/>
      <c r="AI200" s="387"/>
      <c r="AJ200" s="387"/>
      <c r="AK200" s="387"/>
    </row>
    <row r="201" spans="2:37">
      <c r="B201" s="108"/>
      <c r="C201" s="20"/>
      <c r="D201" s="20" t="s">
        <v>1665</v>
      </c>
      <c r="E201" s="110">
        <f t="shared" si="67"/>
        <v>236.70500000000001</v>
      </c>
      <c r="F201" s="110">
        <f t="shared" si="61"/>
        <v>177.52875</v>
      </c>
      <c r="G201" s="110">
        <f t="shared" si="58"/>
        <v>118.35250000000001</v>
      </c>
      <c r="H201" s="110">
        <f t="shared" si="59"/>
        <v>59.176250000000003</v>
      </c>
      <c r="I201" s="110">
        <f t="shared" si="60"/>
        <v>23.670499999999997</v>
      </c>
      <c r="K201" s="205"/>
      <c r="L201" s="20" t="s">
        <v>1649</v>
      </c>
      <c r="M201" s="110">
        <v>330.9</v>
      </c>
      <c r="N201" s="110">
        <v>314.35000000000002</v>
      </c>
      <c r="O201" s="110">
        <v>371.9</v>
      </c>
      <c r="P201" s="112">
        <f>AVERAGE(M201:O201)</f>
        <v>339.05</v>
      </c>
      <c r="R201" s="25" t="s">
        <v>1666</v>
      </c>
      <c r="S201" s="1131" t="s">
        <v>1633</v>
      </c>
      <c r="T201" s="1131"/>
      <c r="U201" s="1131"/>
      <c r="V201" s="112">
        <f>V183*10%</f>
        <v>2.6040000000000001</v>
      </c>
      <c r="W201" s="388"/>
      <c r="X201" s="388"/>
      <c r="Y201" s="399"/>
      <c r="Z201" s="387"/>
      <c r="AA201" s="508"/>
      <c r="AB201" s="387"/>
      <c r="AC201" s="387"/>
      <c r="AD201" s="387"/>
      <c r="AE201" s="387"/>
      <c r="AF201" s="387"/>
      <c r="AG201" s="387"/>
      <c r="AH201" s="387"/>
      <c r="AI201" s="387"/>
      <c r="AJ201" s="387"/>
      <c r="AK201" s="387"/>
    </row>
    <row r="202" spans="2:37">
      <c r="B202" s="108"/>
      <c r="C202" s="20"/>
      <c r="D202" s="20" t="s">
        <v>1667</v>
      </c>
      <c r="E202" s="110">
        <f t="shared" si="67"/>
        <v>171.49</v>
      </c>
      <c r="F202" s="110">
        <f t="shared" si="61"/>
        <v>128.61750000000001</v>
      </c>
      <c r="G202" s="110">
        <f t="shared" si="58"/>
        <v>85.745000000000005</v>
      </c>
      <c r="H202" s="110">
        <f t="shared" si="59"/>
        <v>42.872500000000002</v>
      </c>
      <c r="I202" s="110">
        <f t="shared" si="60"/>
        <v>17.148999999999997</v>
      </c>
      <c r="K202" s="205"/>
      <c r="L202" s="20" t="s">
        <v>1651</v>
      </c>
      <c r="M202" s="110">
        <v>355.19</v>
      </c>
      <c r="N202" s="110">
        <v>171.89</v>
      </c>
      <c r="O202" s="110">
        <v>263.5</v>
      </c>
      <c r="P202" s="112">
        <f>AVERAGE(M202:N202)</f>
        <v>263.53999999999996</v>
      </c>
      <c r="R202" s="25" t="s">
        <v>1668</v>
      </c>
      <c r="S202" s="1131" t="s">
        <v>1633</v>
      </c>
      <c r="T202" s="1131"/>
      <c r="U202" s="1131"/>
      <c r="V202" s="112">
        <f>V183*5%</f>
        <v>1.302</v>
      </c>
      <c r="W202" s="388"/>
      <c r="X202" s="388"/>
      <c r="Y202" s="399"/>
      <c r="Z202" s="387"/>
      <c r="AA202" s="508"/>
      <c r="AB202" s="387"/>
      <c r="AC202" s="387"/>
      <c r="AD202" s="387"/>
      <c r="AE202" s="387"/>
      <c r="AF202" s="387"/>
      <c r="AG202" s="387"/>
      <c r="AH202" s="387"/>
      <c r="AI202" s="387"/>
      <c r="AJ202" s="387"/>
      <c r="AK202" s="387"/>
    </row>
    <row r="203" spans="2:37">
      <c r="B203" s="108"/>
      <c r="C203" s="20"/>
      <c r="D203" s="20" t="s">
        <v>1669</v>
      </c>
      <c r="E203" s="110">
        <f t="shared" si="67"/>
        <v>469.6033333333333</v>
      </c>
      <c r="F203" s="110">
        <f t="shared" si="61"/>
        <v>352.20249999999999</v>
      </c>
      <c r="G203" s="110">
        <f t="shared" si="58"/>
        <v>234.80166666666665</v>
      </c>
      <c r="H203" s="110">
        <f t="shared" si="59"/>
        <v>117.40083333333332</v>
      </c>
      <c r="I203" s="110">
        <f t="shared" si="60"/>
        <v>46.960333333333317</v>
      </c>
      <c r="K203" s="205"/>
      <c r="L203" s="20" t="s">
        <v>1653</v>
      </c>
      <c r="M203" s="110">
        <v>672</v>
      </c>
      <c r="N203" s="110">
        <v>629.99</v>
      </c>
      <c r="O203" s="110">
        <v>769.99</v>
      </c>
      <c r="P203" s="112">
        <f>AVERAGE(M203:O203)</f>
        <v>690.66</v>
      </c>
      <c r="R203" s="388"/>
      <c r="S203" s="388"/>
      <c r="T203" s="388"/>
      <c r="U203" s="388"/>
      <c r="V203" s="388"/>
      <c r="W203" s="388"/>
      <c r="X203" s="388"/>
      <c r="Y203" s="399"/>
      <c r="Z203" s="387"/>
      <c r="AA203" s="508"/>
      <c r="AB203" s="387"/>
      <c r="AC203" s="387"/>
      <c r="AD203" s="387"/>
      <c r="AE203" s="387"/>
      <c r="AF203" s="387"/>
      <c r="AG203" s="387"/>
      <c r="AH203" s="387"/>
      <c r="AI203" s="387"/>
      <c r="AJ203" s="387"/>
      <c r="AK203" s="387"/>
    </row>
    <row r="204" spans="2:37">
      <c r="B204" s="108"/>
      <c r="C204" s="20"/>
      <c r="D204" s="20" t="s">
        <v>1670</v>
      </c>
      <c r="E204" s="110">
        <f t="shared" si="67"/>
        <v>224.25</v>
      </c>
      <c r="F204" s="110">
        <f t="shared" si="61"/>
        <v>168.1875</v>
      </c>
      <c r="G204" s="110">
        <f t="shared" si="58"/>
        <v>112.125</v>
      </c>
      <c r="H204" s="110">
        <f t="shared" si="59"/>
        <v>56.0625</v>
      </c>
      <c r="I204" s="110">
        <f t="shared" si="60"/>
        <v>22.424999999999994</v>
      </c>
      <c r="K204" s="205"/>
      <c r="L204" s="20" t="s">
        <v>1655</v>
      </c>
      <c r="M204" s="110">
        <v>98.89</v>
      </c>
      <c r="N204" s="110">
        <v>106.74</v>
      </c>
      <c r="O204" s="110">
        <v>87.49</v>
      </c>
      <c r="P204" s="112">
        <f>AVERAGE(M204:N204)</f>
        <v>102.815</v>
      </c>
      <c r="R204" s="388"/>
      <c r="S204" s="388"/>
      <c r="T204" s="388"/>
      <c r="U204" s="388"/>
      <c r="V204" s="388"/>
      <c r="W204" s="388"/>
      <c r="X204" s="388"/>
      <c r="Y204" s="399"/>
      <c r="Z204" s="387"/>
      <c r="AA204" s="508"/>
      <c r="AB204" s="387"/>
      <c r="AC204" s="387"/>
      <c r="AD204" s="387"/>
      <c r="AE204" s="387"/>
      <c r="AF204" s="387"/>
      <c r="AG204" s="387"/>
      <c r="AH204" s="387"/>
      <c r="AI204" s="387"/>
      <c r="AJ204" s="387"/>
      <c r="AK204" s="387"/>
    </row>
    <row r="205" spans="2:37">
      <c r="B205" s="108"/>
      <c r="C205" s="20"/>
      <c r="D205" s="118" t="s">
        <v>1671</v>
      </c>
      <c r="E205" s="110">
        <f t="shared" si="67"/>
        <v>455.56666666666661</v>
      </c>
      <c r="F205" s="110">
        <f t="shared" si="61"/>
        <v>341.67499999999995</v>
      </c>
      <c r="G205" s="110">
        <f t="shared" si="58"/>
        <v>227.7833333333333</v>
      </c>
      <c r="H205" s="110">
        <f t="shared" si="59"/>
        <v>113.89166666666665</v>
      </c>
      <c r="I205" s="110">
        <f t="shared" si="60"/>
        <v>45.556666666666651</v>
      </c>
      <c r="K205" s="205"/>
      <c r="L205" s="20" t="s">
        <v>1657</v>
      </c>
      <c r="M205" s="110">
        <v>76.489999999999995</v>
      </c>
      <c r="N205" s="110">
        <v>115.8</v>
      </c>
      <c r="O205" s="110">
        <v>96.6</v>
      </c>
      <c r="P205" s="112">
        <f>AVERAGE(M205:N205)</f>
        <v>96.144999999999996</v>
      </c>
      <c r="R205" s="388"/>
      <c r="S205" s="388"/>
      <c r="T205" s="388"/>
      <c r="U205" s="388"/>
      <c r="V205" s="388"/>
      <c r="W205" s="388"/>
      <c r="X205" s="388"/>
      <c r="Y205" s="399"/>
      <c r="Z205" s="387"/>
      <c r="AA205" s="508"/>
      <c r="AB205" s="387"/>
      <c r="AC205" s="387"/>
      <c r="AD205" s="387"/>
      <c r="AE205" s="387"/>
      <c r="AF205" s="387"/>
      <c r="AG205" s="387"/>
      <c r="AH205" s="387"/>
      <c r="AI205" s="387"/>
      <c r="AJ205" s="387"/>
      <c r="AK205" s="387"/>
    </row>
    <row r="206" spans="2:37">
      <c r="B206" s="108"/>
      <c r="C206" s="20"/>
      <c r="D206" s="20" t="s">
        <v>1381</v>
      </c>
      <c r="E206" s="110">
        <f t="shared" si="67"/>
        <v>148.52500000000001</v>
      </c>
      <c r="F206" s="110">
        <f t="shared" si="61"/>
        <v>111.39375000000001</v>
      </c>
      <c r="G206" s="110">
        <f t="shared" si="58"/>
        <v>74.262500000000003</v>
      </c>
      <c r="H206" s="110">
        <f t="shared" si="59"/>
        <v>37.131250000000001</v>
      </c>
      <c r="I206" s="110">
        <f t="shared" si="60"/>
        <v>14.852499999999997</v>
      </c>
      <c r="K206" s="205"/>
      <c r="L206" s="20" t="s">
        <v>1659</v>
      </c>
      <c r="M206" s="110">
        <v>125</v>
      </c>
      <c r="N206" s="110">
        <v>76.94</v>
      </c>
      <c r="O206" s="110">
        <v>119.98</v>
      </c>
      <c r="P206" s="112">
        <f>AVERAGE(M206:N206)</f>
        <v>100.97</v>
      </c>
      <c r="R206" s="388"/>
      <c r="S206" s="388"/>
      <c r="T206" s="388"/>
      <c r="U206" s="388"/>
      <c r="V206" s="388"/>
      <c r="W206" s="388"/>
      <c r="X206" s="388"/>
      <c r="Y206" s="399"/>
      <c r="Z206" s="387"/>
      <c r="AA206" s="508"/>
      <c r="AB206" s="387"/>
      <c r="AC206" s="387"/>
      <c r="AD206" s="387"/>
      <c r="AE206" s="387"/>
      <c r="AF206" s="387"/>
      <c r="AG206" s="387"/>
      <c r="AH206" s="387"/>
      <c r="AI206" s="387"/>
      <c r="AJ206" s="387"/>
      <c r="AK206" s="387"/>
    </row>
    <row r="207" spans="2:37">
      <c r="B207" s="108"/>
      <c r="C207" s="20"/>
      <c r="D207" s="20" t="s">
        <v>1672</v>
      </c>
      <c r="E207" s="110">
        <f t="shared" si="67"/>
        <v>337.17999999999995</v>
      </c>
      <c r="F207" s="110">
        <f t="shared" si="61"/>
        <v>252.88499999999996</v>
      </c>
      <c r="G207" s="110">
        <f t="shared" si="58"/>
        <v>168.58999999999997</v>
      </c>
      <c r="H207" s="110">
        <f t="shared" si="59"/>
        <v>84.294999999999987</v>
      </c>
      <c r="I207" s="110">
        <f t="shared" si="60"/>
        <v>33.717999999999989</v>
      </c>
      <c r="K207" s="205"/>
      <c r="L207" s="20" t="s">
        <v>1661</v>
      </c>
      <c r="M207" s="110">
        <v>565.95000000000005</v>
      </c>
      <c r="N207" s="110">
        <v>494.99</v>
      </c>
      <c r="O207" s="110">
        <v>659.9</v>
      </c>
      <c r="P207" s="112">
        <f>AVERAGE(M207:N207)</f>
        <v>530.47</v>
      </c>
      <c r="R207" s="388"/>
      <c r="S207" s="388"/>
      <c r="T207" s="388"/>
      <c r="U207" s="388"/>
      <c r="V207" s="388"/>
      <c r="W207" s="388"/>
      <c r="X207" s="388"/>
      <c r="Y207" s="399"/>
      <c r="Z207" s="387"/>
      <c r="AA207" s="508"/>
      <c r="AB207" s="387"/>
      <c r="AC207" s="387"/>
      <c r="AD207" s="387"/>
      <c r="AE207" s="387"/>
      <c r="AF207" s="387"/>
      <c r="AG207" s="387"/>
      <c r="AH207" s="387"/>
      <c r="AI207" s="387"/>
      <c r="AJ207" s="387"/>
      <c r="AK207" s="387"/>
    </row>
    <row r="208" spans="2:37">
      <c r="B208" s="108"/>
      <c r="C208" s="20" t="s">
        <v>111</v>
      </c>
      <c r="D208" s="20" t="s">
        <v>1673</v>
      </c>
      <c r="E208" s="110">
        <f t="shared" si="67"/>
        <v>733.69499999999994</v>
      </c>
      <c r="F208" s="110">
        <f t="shared" si="61"/>
        <v>550.27125000000001</v>
      </c>
      <c r="G208" s="110">
        <f t="shared" si="58"/>
        <v>366.84749999999997</v>
      </c>
      <c r="H208" s="110">
        <f t="shared" si="59"/>
        <v>183.42374999999998</v>
      </c>
      <c r="I208" s="110">
        <f t="shared" si="60"/>
        <v>73.369499999999974</v>
      </c>
      <c r="K208" s="205"/>
      <c r="L208" s="20" t="s">
        <v>1663</v>
      </c>
      <c r="M208" s="110">
        <v>250.9</v>
      </c>
      <c r="N208" s="110">
        <v>262.10000000000002</v>
      </c>
      <c r="O208" s="110">
        <v>275.89999999999998</v>
      </c>
      <c r="P208" s="112">
        <f>AVERAGE(M208:O208)</f>
        <v>262.96666666666664</v>
      </c>
      <c r="R208" s="388"/>
      <c r="S208" s="388"/>
      <c r="T208" s="388"/>
      <c r="U208" s="388"/>
      <c r="V208" s="388"/>
      <c r="W208" s="388"/>
      <c r="X208" s="388"/>
      <c r="Y208" s="399"/>
      <c r="Z208" s="387"/>
      <c r="AA208" s="508"/>
      <c r="AB208" s="387"/>
      <c r="AC208" s="387"/>
      <c r="AD208" s="387"/>
      <c r="AE208" s="387"/>
      <c r="AF208" s="387"/>
      <c r="AG208" s="387"/>
      <c r="AH208" s="387"/>
      <c r="AI208" s="387"/>
      <c r="AJ208" s="387"/>
      <c r="AK208" s="387"/>
    </row>
    <row r="209" spans="1:48">
      <c r="B209" s="108"/>
      <c r="C209" s="20"/>
      <c r="D209" s="20" t="s">
        <v>1674</v>
      </c>
      <c r="E209" s="110">
        <f t="shared" si="67"/>
        <v>699.82999999999993</v>
      </c>
      <c r="F209" s="110">
        <f t="shared" si="61"/>
        <v>524.87249999999995</v>
      </c>
      <c r="G209" s="110">
        <f t="shared" si="58"/>
        <v>349.91499999999996</v>
      </c>
      <c r="H209" s="110">
        <f t="shared" si="59"/>
        <v>174.95749999999998</v>
      </c>
      <c r="I209" s="110">
        <f t="shared" si="60"/>
        <v>69.982999999999976</v>
      </c>
      <c r="K209" s="205"/>
      <c r="L209" s="20" t="s">
        <v>1665</v>
      </c>
      <c r="M209" s="110">
        <v>151.05000000000001</v>
      </c>
      <c r="N209" s="110">
        <v>322.36</v>
      </c>
      <c r="O209" s="110">
        <v>169.99</v>
      </c>
      <c r="P209" s="112">
        <f>AVERAGE(M209:N209)</f>
        <v>236.70500000000001</v>
      </c>
      <c r="R209" s="388"/>
      <c r="S209" s="388"/>
      <c r="T209" s="388"/>
      <c r="U209" s="388"/>
      <c r="V209" s="388"/>
      <c r="W209" s="388"/>
      <c r="X209" s="388"/>
      <c r="Y209" s="508"/>
      <c r="Z209" s="387"/>
      <c r="AA209" s="508"/>
      <c r="AB209" s="387"/>
      <c r="AC209" s="387"/>
      <c r="AD209" s="387"/>
      <c r="AE209" s="387"/>
      <c r="AF209" s="387"/>
      <c r="AG209" s="387"/>
      <c r="AH209" s="387"/>
      <c r="AI209" s="387"/>
      <c r="AJ209" s="387"/>
      <c r="AK209" s="387"/>
    </row>
    <row r="210" spans="1:48">
      <c r="B210" s="108"/>
      <c r="C210" s="20"/>
      <c r="D210" s="20" t="s">
        <v>1675</v>
      </c>
      <c r="E210" s="110">
        <f t="shared" si="67"/>
        <v>269.55666666666667</v>
      </c>
      <c r="F210" s="110">
        <f t="shared" si="61"/>
        <v>202.16750000000002</v>
      </c>
      <c r="G210" s="110">
        <f t="shared" si="58"/>
        <v>134.77833333333334</v>
      </c>
      <c r="H210" s="110">
        <f t="shared" si="59"/>
        <v>67.389166666666668</v>
      </c>
      <c r="I210" s="110">
        <f t="shared" si="60"/>
        <v>26.955666666666662</v>
      </c>
      <c r="K210" s="205"/>
      <c r="L210" s="20" t="s">
        <v>1667</v>
      </c>
      <c r="M210" s="110">
        <v>175.89</v>
      </c>
      <c r="N210" s="110">
        <v>167.09</v>
      </c>
      <c r="O210" s="110">
        <v>201.9</v>
      </c>
      <c r="P210" s="112">
        <f>AVERAGE(M210:N210)</f>
        <v>171.49</v>
      </c>
      <c r="R210" s="388"/>
      <c r="S210" s="388"/>
      <c r="T210" s="388"/>
      <c r="U210" s="388"/>
      <c r="V210" s="388"/>
      <c r="W210" s="388"/>
      <c r="X210" s="388"/>
      <c r="Y210" s="508"/>
      <c r="Z210" s="387"/>
      <c r="AA210" s="508"/>
      <c r="AB210" s="387"/>
      <c r="AC210" s="387"/>
      <c r="AD210" s="387"/>
      <c r="AE210" s="387"/>
      <c r="AF210" s="387"/>
      <c r="AG210" s="387"/>
      <c r="AH210" s="387"/>
      <c r="AI210" s="387"/>
      <c r="AJ210" s="387"/>
      <c r="AK210" s="387"/>
    </row>
    <row r="211" spans="1:48">
      <c r="B211" s="108"/>
      <c r="C211" s="20"/>
      <c r="D211" s="20" t="s">
        <v>1676</v>
      </c>
      <c r="E211" s="110">
        <f t="shared" si="67"/>
        <v>574.21499999999992</v>
      </c>
      <c r="F211" s="110">
        <f t="shared" si="61"/>
        <v>430.66124999999994</v>
      </c>
      <c r="G211" s="110">
        <f t="shared" si="58"/>
        <v>287.10749999999996</v>
      </c>
      <c r="H211" s="110">
        <f t="shared" si="59"/>
        <v>143.55374999999998</v>
      </c>
      <c r="I211" s="110">
        <f t="shared" si="60"/>
        <v>57.42149999999998</v>
      </c>
      <c r="K211" s="205"/>
      <c r="L211" s="20" t="s">
        <v>1669</v>
      </c>
      <c r="M211" s="110">
        <v>443.58</v>
      </c>
      <c r="N211" s="110">
        <v>470.24</v>
      </c>
      <c r="O211" s="110">
        <v>494.99</v>
      </c>
      <c r="P211" s="112">
        <f>AVERAGE(M211:O211)</f>
        <v>469.6033333333333</v>
      </c>
      <c r="R211" s="388"/>
      <c r="S211" s="388"/>
      <c r="T211" s="388"/>
      <c r="U211" s="388"/>
      <c r="V211" s="388"/>
      <c r="W211" s="388"/>
      <c r="X211" s="388"/>
      <c r="Y211" s="508"/>
      <c r="Z211" s="387"/>
      <c r="AA211" s="508"/>
      <c r="AB211" s="387"/>
      <c r="AC211" s="387"/>
      <c r="AD211" s="387"/>
      <c r="AE211" s="387"/>
      <c r="AF211" s="387"/>
      <c r="AG211" s="387"/>
      <c r="AH211" s="387"/>
      <c r="AI211" s="387"/>
      <c r="AJ211" s="387"/>
      <c r="AK211" s="387"/>
    </row>
    <row r="212" spans="1:48">
      <c r="B212" s="108"/>
      <c r="C212" s="20"/>
      <c r="D212" s="20" t="s">
        <v>1677</v>
      </c>
      <c r="E212" s="110">
        <f t="shared" si="67"/>
        <v>128.72999999999999</v>
      </c>
      <c r="F212" s="110">
        <f t="shared" si="61"/>
        <v>96.547499999999985</v>
      </c>
      <c r="G212" s="110">
        <f t="shared" si="58"/>
        <v>64.364999999999995</v>
      </c>
      <c r="H212" s="110">
        <f t="shared" si="59"/>
        <v>32.182499999999997</v>
      </c>
      <c r="I212" s="110">
        <f t="shared" si="60"/>
        <v>12.872999999999996</v>
      </c>
      <c r="K212" s="205"/>
      <c r="L212" s="20" t="s">
        <v>1670</v>
      </c>
      <c r="M212" s="110">
        <v>271.95</v>
      </c>
      <c r="N212" s="110">
        <v>176.55</v>
      </c>
      <c r="O212" s="110">
        <v>156.59</v>
      </c>
      <c r="P212" s="112">
        <f>AVERAGE(M212:N212)</f>
        <v>224.25</v>
      </c>
      <c r="R212" s="387"/>
      <c r="S212" s="387"/>
      <c r="T212" s="387"/>
      <c r="U212" s="387"/>
      <c r="V212" s="387"/>
      <c r="W212" s="387"/>
      <c r="X212" s="387"/>
      <c r="Y212" s="508"/>
      <c r="Z212" s="387"/>
      <c r="AA212" s="508"/>
      <c r="AB212" s="387"/>
      <c r="AC212" s="387"/>
      <c r="AD212" s="387"/>
      <c r="AE212" s="387"/>
      <c r="AF212" s="387"/>
      <c r="AG212" s="387"/>
      <c r="AH212" s="387"/>
      <c r="AI212" s="387"/>
      <c r="AJ212" s="387"/>
      <c r="AK212" s="387"/>
    </row>
    <row r="213" spans="1:48">
      <c r="B213" s="108"/>
      <c r="C213" s="20"/>
      <c r="D213" s="20" t="s">
        <v>1678</v>
      </c>
      <c r="E213" s="110">
        <f t="shared" si="67"/>
        <v>1059.0633333333333</v>
      </c>
      <c r="F213" s="110">
        <f t="shared" si="61"/>
        <v>794.2974999999999</v>
      </c>
      <c r="G213" s="110">
        <f t="shared" ref="G213:G228" si="68">SUM(E213*(1-0.5))</f>
        <v>529.53166666666664</v>
      </c>
      <c r="H213" s="110">
        <f t="shared" ref="H213:H228" si="69">SUM(E213*(1-0.75))</f>
        <v>264.76583333333332</v>
      </c>
      <c r="I213" s="110">
        <f t="shared" ref="I213:I228" si="70">SUM(E213*(1-0.9))</f>
        <v>105.90633333333331</v>
      </c>
      <c r="K213" s="205"/>
      <c r="L213" s="118" t="s">
        <v>1671</v>
      </c>
      <c r="M213" s="110">
        <v>535.79999999999995</v>
      </c>
      <c r="N213" s="110">
        <v>379</v>
      </c>
      <c r="O213" s="110">
        <v>451.9</v>
      </c>
      <c r="P213" s="112">
        <f>AVERAGE(M213:O213)</f>
        <v>455.56666666666661</v>
      </c>
      <c r="R213" s="387"/>
      <c r="S213" s="387"/>
      <c r="T213" s="387"/>
      <c r="U213" s="387"/>
      <c r="V213" s="387"/>
      <c r="W213" s="387"/>
      <c r="X213" s="387"/>
      <c r="Y213" s="508"/>
      <c r="Z213" s="387"/>
      <c r="AA213" s="508"/>
      <c r="AB213" s="387"/>
      <c r="AC213" s="387"/>
      <c r="AD213" s="387"/>
      <c r="AE213" s="387"/>
      <c r="AF213" s="387"/>
      <c r="AG213" s="387"/>
      <c r="AH213" s="387"/>
      <c r="AI213" s="387"/>
      <c r="AJ213" s="387"/>
      <c r="AK213" s="387"/>
    </row>
    <row r="214" spans="1:48">
      <c r="B214" s="108"/>
      <c r="C214" s="20"/>
      <c r="D214" s="20" t="s">
        <v>1679</v>
      </c>
      <c r="E214" s="110">
        <f t="shared" si="67"/>
        <v>1722.5333333333335</v>
      </c>
      <c r="F214" s="110">
        <f t="shared" ref="F214:F277" si="71">SUM(E214*(1-0.25))</f>
        <v>1291.9000000000001</v>
      </c>
      <c r="G214" s="110">
        <f t="shared" si="68"/>
        <v>861.26666666666677</v>
      </c>
      <c r="H214" s="110">
        <f t="shared" si="69"/>
        <v>430.63333333333338</v>
      </c>
      <c r="I214" s="110">
        <f t="shared" si="70"/>
        <v>172.2533333333333</v>
      </c>
      <c r="K214" s="205"/>
      <c r="L214" s="20" t="s">
        <v>1381</v>
      </c>
      <c r="M214" s="110">
        <v>142.5</v>
      </c>
      <c r="N214" s="110">
        <v>154.55000000000001</v>
      </c>
      <c r="O214" s="110">
        <v>170.99</v>
      </c>
      <c r="P214" s="112">
        <f>AVERAGE(M214:N214)</f>
        <v>148.52500000000001</v>
      </c>
      <c r="R214" s="387"/>
      <c r="S214" s="387"/>
      <c r="T214" s="387"/>
      <c r="U214" s="387"/>
      <c r="V214" s="387"/>
      <c r="W214" s="387"/>
      <c r="X214" s="387"/>
      <c r="Y214" s="508"/>
      <c r="Z214" s="387"/>
      <c r="AA214" s="508"/>
      <c r="AB214" s="387"/>
      <c r="AC214" s="387"/>
      <c r="AD214" s="387"/>
      <c r="AE214" s="387"/>
      <c r="AF214" s="387"/>
      <c r="AG214" s="387"/>
      <c r="AH214" s="387"/>
      <c r="AI214" s="387"/>
      <c r="AJ214" s="387"/>
      <c r="AK214" s="387"/>
    </row>
    <row r="215" spans="1:48">
      <c r="B215" s="108"/>
      <c r="C215" s="17"/>
      <c r="D215" s="20" t="s">
        <v>1680</v>
      </c>
      <c r="E215" s="110">
        <f t="shared" si="67"/>
        <v>525.63333333333333</v>
      </c>
      <c r="F215" s="110">
        <f t="shared" si="71"/>
        <v>394.22500000000002</v>
      </c>
      <c r="G215" s="110">
        <f t="shared" si="68"/>
        <v>262.81666666666666</v>
      </c>
      <c r="H215" s="110">
        <f t="shared" si="69"/>
        <v>131.40833333333333</v>
      </c>
      <c r="I215" s="110">
        <f t="shared" si="70"/>
        <v>52.563333333333318</v>
      </c>
      <c r="K215" s="205"/>
      <c r="L215" s="20" t="s">
        <v>1672</v>
      </c>
      <c r="M215" s="110">
        <v>391.77</v>
      </c>
      <c r="N215" s="110">
        <v>282.58999999999997</v>
      </c>
      <c r="O215" s="110">
        <v>392.92</v>
      </c>
      <c r="P215" s="112">
        <f>AVERAGE(M215:N215)</f>
        <v>337.17999999999995</v>
      </c>
      <c r="R215" s="387"/>
      <c r="S215" s="387"/>
      <c r="T215" s="387"/>
      <c r="U215" s="387"/>
      <c r="V215" s="387"/>
      <c r="W215" s="387"/>
      <c r="X215" s="387"/>
      <c r="Y215" s="398"/>
      <c r="Z215" s="387"/>
      <c r="AA215" s="508"/>
      <c r="AB215" s="387"/>
      <c r="AC215" s="387"/>
      <c r="AD215" s="387"/>
      <c r="AE215" s="387"/>
      <c r="AF215" s="387"/>
      <c r="AG215" s="387"/>
      <c r="AH215" s="387"/>
      <c r="AI215" s="387"/>
      <c r="AJ215" s="387"/>
      <c r="AK215" s="387"/>
    </row>
    <row r="216" spans="1:48">
      <c r="B216" s="108"/>
      <c r="C216" s="20"/>
      <c r="D216" s="20" t="s">
        <v>1681</v>
      </c>
      <c r="E216" s="110">
        <f t="shared" si="67"/>
        <v>1788.0633333333335</v>
      </c>
      <c r="F216" s="110">
        <f t="shared" si="71"/>
        <v>1341.0475000000001</v>
      </c>
      <c r="G216" s="110">
        <f t="shared" si="68"/>
        <v>894.03166666666675</v>
      </c>
      <c r="H216" s="110">
        <f t="shared" si="69"/>
        <v>447.01583333333338</v>
      </c>
      <c r="I216" s="110">
        <f t="shared" si="70"/>
        <v>178.8063333333333</v>
      </c>
      <c r="K216" s="205" t="s">
        <v>111</v>
      </c>
      <c r="L216" s="20" t="s">
        <v>1673</v>
      </c>
      <c r="M216" s="110">
        <v>818.39</v>
      </c>
      <c r="N216" s="110">
        <v>649</v>
      </c>
      <c r="O216" s="262">
        <v>1050</v>
      </c>
      <c r="P216" s="112">
        <f>AVERAGE(M216:N216)</f>
        <v>733.69499999999994</v>
      </c>
      <c r="R216" s="387"/>
      <c r="S216" s="387"/>
      <c r="T216" s="387"/>
      <c r="U216" s="387"/>
      <c r="V216" s="387"/>
      <c r="W216" s="387"/>
      <c r="X216" s="387"/>
      <c r="Y216" s="508"/>
      <c r="Z216" s="387"/>
      <c r="AA216" s="508"/>
      <c r="AB216" s="387"/>
      <c r="AC216" s="387"/>
      <c r="AD216" s="387"/>
      <c r="AE216" s="387"/>
      <c r="AF216" s="387"/>
      <c r="AG216" s="387"/>
      <c r="AH216" s="387"/>
      <c r="AI216" s="387"/>
      <c r="AJ216" s="387"/>
      <c r="AK216" s="387"/>
    </row>
    <row r="217" spans="1:48">
      <c r="B217" s="108"/>
      <c r="C217" s="20"/>
      <c r="D217" s="20" t="s">
        <v>1682</v>
      </c>
      <c r="E217" s="110">
        <f t="shared" si="67"/>
        <v>181.82666666666668</v>
      </c>
      <c r="F217" s="110">
        <f t="shared" si="71"/>
        <v>136.37</v>
      </c>
      <c r="G217" s="110">
        <f t="shared" si="68"/>
        <v>90.913333333333341</v>
      </c>
      <c r="H217" s="110">
        <f t="shared" si="69"/>
        <v>45.456666666666671</v>
      </c>
      <c r="I217" s="110">
        <f t="shared" si="70"/>
        <v>18.182666666666663</v>
      </c>
      <c r="K217" s="205"/>
      <c r="L217" s="20" t="s">
        <v>1674</v>
      </c>
      <c r="M217" s="110">
        <v>790.49</v>
      </c>
      <c r="N217" s="110">
        <v>619</v>
      </c>
      <c r="O217" s="110">
        <v>690</v>
      </c>
      <c r="P217" s="112">
        <f>AVERAGE(M217:O217)</f>
        <v>699.82999999999993</v>
      </c>
      <c r="R217" s="387"/>
      <c r="S217" s="387"/>
      <c r="T217" s="387"/>
      <c r="U217" s="387"/>
      <c r="V217" s="387"/>
      <c r="W217" s="387"/>
      <c r="X217" s="387"/>
      <c r="Y217" s="508"/>
      <c r="Z217" s="387"/>
      <c r="AA217" s="508"/>
      <c r="AB217" s="387"/>
      <c r="AC217" s="387"/>
      <c r="AD217" s="387"/>
      <c r="AE217" s="387"/>
      <c r="AF217" s="387"/>
      <c r="AG217" s="387"/>
      <c r="AH217" s="387"/>
      <c r="AI217" s="387"/>
      <c r="AJ217" s="387"/>
      <c r="AK217" s="387"/>
    </row>
    <row r="218" spans="1:48">
      <c r="B218" s="108"/>
      <c r="C218" s="20"/>
      <c r="D218" s="20" t="s">
        <v>1683</v>
      </c>
      <c r="E218" s="110">
        <f t="shared" si="67"/>
        <v>1617.4450000000002</v>
      </c>
      <c r="F218" s="110">
        <f t="shared" si="71"/>
        <v>1213.0837500000002</v>
      </c>
      <c r="G218" s="110">
        <f t="shared" si="68"/>
        <v>808.72250000000008</v>
      </c>
      <c r="H218" s="110">
        <f t="shared" si="69"/>
        <v>404.36125000000004</v>
      </c>
      <c r="I218" s="110">
        <f t="shared" si="70"/>
        <v>161.74449999999999</v>
      </c>
      <c r="K218" s="205"/>
      <c r="L218" s="20" t="s">
        <v>1675</v>
      </c>
      <c r="M218" s="110">
        <v>169.69</v>
      </c>
      <c r="N218" s="110">
        <v>339.99</v>
      </c>
      <c r="O218" s="110">
        <v>298.99</v>
      </c>
      <c r="P218" s="112">
        <f>AVERAGE(M218:O218)</f>
        <v>269.55666666666667</v>
      </c>
      <c r="R218" s="387"/>
      <c r="S218" s="387"/>
      <c r="T218" s="387"/>
      <c r="U218" s="387"/>
      <c r="V218" s="387"/>
      <c r="W218" s="387"/>
      <c r="X218" s="387"/>
      <c r="Y218" s="508"/>
      <c r="Z218" s="387"/>
      <c r="AA218" s="508"/>
      <c r="AB218" s="387"/>
      <c r="AC218" s="387"/>
      <c r="AD218" s="387"/>
      <c r="AE218" s="387"/>
      <c r="AF218" s="387"/>
      <c r="AG218" s="387"/>
      <c r="AH218" s="387"/>
      <c r="AI218" s="387"/>
      <c r="AJ218" s="387"/>
      <c r="AK218" s="387"/>
    </row>
    <row r="219" spans="1:48">
      <c r="B219" s="108"/>
      <c r="C219" s="20"/>
      <c r="D219" s="20" t="s">
        <v>1684</v>
      </c>
      <c r="E219" s="110">
        <f t="shared" si="67"/>
        <v>636.65</v>
      </c>
      <c r="F219" s="110">
        <f t="shared" si="71"/>
        <v>477.48749999999995</v>
      </c>
      <c r="G219" s="110">
        <f t="shared" si="68"/>
        <v>318.32499999999999</v>
      </c>
      <c r="H219" s="110">
        <f t="shared" si="69"/>
        <v>159.16249999999999</v>
      </c>
      <c r="I219" s="110">
        <f t="shared" si="70"/>
        <v>63.664999999999985</v>
      </c>
      <c r="K219" s="205"/>
      <c r="L219" s="20" t="s">
        <v>1676</v>
      </c>
      <c r="M219" s="110">
        <v>479</v>
      </c>
      <c r="N219" s="110">
        <v>669.43</v>
      </c>
      <c r="O219" s="110">
        <v>599.9</v>
      </c>
      <c r="P219" s="112">
        <f>AVERAGE(M219:N219)</f>
        <v>574.21499999999992</v>
      </c>
      <c r="R219" s="387"/>
      <c r="S219" s="387"/>
      <c r="T219" s="387"/>
      <c r="U219" s="387"/>
      <c r="V219" s="387"/>
      <c r="W219" s="387"/>
      <c r="X219" s="387"/>
      <c r="Y219" s="508"/>
      <c r="Z219" s="387"/>
      <c r="AA219" s="508"/>
      <c r="AB219" s="387"/>
      <c r="AC219" s="387"/>
      <c r="AD219" s="387"/>
      <c r="AE219" s="387"/>
      <c r="AF219" s="387"/>
      <c r="AG219" s="387"/>
      <c r="AH219" s="387"/>
      <c r="AI219" s="387"/>
      <c r="AJ219" s="387"/>
      <c r="AK219" s="387"/>
    </row>
    <row r="220" spans="1:48">
      <c r="B220" s="108"/>
      <c r="C220" s="20"/>
      <c r="D220" s="20" t="s">
        <v>1685</v>
      </c>
      <c r="E220" s="110">
        <f t="shared" ref="E220:E228" si="72">P228</f>
        <v>2429.895</v>
      </c>
      <c r="F220" s="110">
        <f t="shared" si="71"/>
        <v>1822.4212499999999</v>
      </c>
      <c r="G220" s="110">
        <f t="shared" si="68"/>
        <v>1214.9475</v>
      </c>
      <c r="H220" s="110">
        <f t="shared" si="69"/>
        <v>607.47375</v>
      </c>
      <c r="I220" s="110">
        <f t="shared" si="70"/>
        <v>242.98949999999994</v>
      </c>
      <c r="K220" s="205"/>
      <c r="L220" s="20" t="s">
        <v>1677</v>
      </c>
      <c r="M220" s="110">
        <v>142.9</v>
      </c>
      <c r="N220" s="110">
        <v>129</v>
      </c>
      <c r="O220" s="110">
        <v>114.29</v>
      </c>
      <c r="P220" s="112">
        <f t="shared" ref="P220:P225" si="73">AVERAGE(M220:O220)</f>
        <v>128.72999999999999</v>
      </c>
      <c r="R220" s="387"/>
      <c r="S220" s="387"/>
      <c r="T220" s="387"/>
      <c r="U220" s="387"/>
      <c r="V220" s="387"/>
      <c r="W220" s="387"/>
      <c r="X220" s="387"/>
      <c r="Y220" s="508"/>
      <c r="Z220" s="387"/>
      <c r="AA220" s="508"/>
      <c r="AB220" s="387"/>
      <c r="AC220" s="387"/>
      <c r="AD220" s="387"/>
      <c r="AE220" s="387"/>
      <c r="AF220" s="387"/>
      <c r="AG220" s="387"/>
      <c r="AH220" s="387"/>
      <c r="AI220" s="387"/>
      <c r="AJ220" s="387"/>
      <c r="AK220" s="387"/>
    </row>
    <row r="221" spans="1:48">
      <c r="B221" s="205"/>
      <c r="C221" s="20"/>
      <c r="D221" s="20" t="s">
        <v>1686</v>
      </c>
      <c r="E221" s="110">
        <f t="shared" si="72"/>
        <v>340.59500000000003</v>
      </c>
      <c r="F221" s="110">
        <f t="shared" si="71"/>
        <v>255.44625000000002</v>
      </c>
      <c r="G221" s="110">
        <f t="shared" si="68"/>
        <v>170.29750000000001</v>
      </c>
      <c r="H221" s="110">
        <f t="shared" si="69"/>
        <v>85.148750000000007</v>
      </c>
      <c r="I221" s="110">
        <f t="shared" si="70"/>
        <v>34.059499999999993</v>
      </c>
      <c r="K221" s="205"/>
      <c r="L221" s="20" t="s">
        <v>1678</v>
      </c>
      <c r="M221" s="110">
        <v>1279.9000000000001</v>
      </c>
      <c r="N221" s="110">
        <v>985.9</v>
      </c>
      <c r="O221" s="110">
        <v>911.39</v>
      </c>
      <c r="P221" s="112">
        <f t="shared" si="73"/>
        <v>1059.0633333333333</v>
      </c>
      <c r="R221" s="387"/>
      <c r="S221" s="387"/>
      <c r="T221" s="387"/>
      <c r="U221" s="387"/>
      <c r="V221" s="387"/>
      <c r="W221" s="387"/>
      <c r="X221" s="387"/>
      <c r="Y221" s="508"/>
      <c r="Z221" s="387"/>
      <c r="AA221" s="508"/>
      <c r="AB221" s="387"/>
      <c r="AC221" s="387"/>
      <c r="AD221" s="387"/>
      <c r="AE221" s="387"/>
      <c r="AF221" s="387"/>
      <c r="AG221" s="387"/>
      <c r="AH221" s="387"/>
      <c r="AI221" s="387"/>
      <c r="AJ221" s="387"/>
      <c r="AK221" s="387"/>
    </row>
    <row r="222" spans="1:48">
      <c r="B222" s="205"/>
      <c r="C222" s="20"/>
      <c r="D222" s="20" t="s">
        <v>1687</v>
      </c>
      <c r="E222" s="110">
        <f t="shared" si="72"/>
        <v>2162.103333333333</v>
      </c>
      <c r="F222" s="110">
        <f t="shared" si="71"/>
        <v>1621.5774999999999</v>
      </c>
      <c r="G222" s="110">
        <f t="shared" si="68"/>
        <v>1081.0516666666665</v>
      </c>
      <c r="H222" s="110">
        <f t="shared" si="69"/>
        <v>540.52583333333325</v>
      </c>
      <c r="I222" s="110">
        <f t="shared" si="70"/>
        <v>216.21033333333327</v>
      </c>
      <c r="K222" s="205"/>
      <c r="L222" s="20" t="s">
        <v>1679</v>
      </c>
      <c r="M222" s="110">
        <v>1569.6</v>
      </c>
      <c r="N222" s="110">
        <v>1699</v>
      </c>
      <c r="O222" s="110">
        <v>1899</v>
      </c>
      <c r="P222" s="112">
        <f t="shared" si="73"/>
        <v>1722.5333333333335</v>
      </c>
      <c r="R222" s="387"/>
      <c r="S222" s="387"/>
      <c r="T222" s="387"/>
      <c r="U222" s="387"/>
      <c r="V222" s="387"/>
      <c r="W222" s="387"/>
      <c r="X222" s="387"/>
      <c r="Y222" s="508"/>
      <c r="Z222" s="387"/>
      <c r="AA222" s="508"/>
      <c r="AB222" s="387"/>
      <c r="AC222" s="387"/>
      <c r="AD222" s="387"/>
      <c r="AE222" s="387"/>
      <c r="AF222" s="387"/>
      <c r="AG222" s="387"/>
      <c r="AH222" s="387"/>
      <c r="AI222" s="387"/>
      <c r="AJ222" s="387"/>
      <c r="AK222" s="387"/>
    </row>
    <row r="223" spans="1:48">
      <c r="B223" s="205"/>
      <c r="C223" s="20"/>
      <c r="D223" s="20" t="s">
        <v>1688</v>
      </c>
      <c r="E223" s="110">
        <f t="shared" si="72"/>
        <v>557.84500000000003</v>
      </c>
      <c r="F223" s="110">
        <f t="shared" si="71"/>
        <v>418.38375000000002</v>
      </c>
      <c r="G223" s="110">
        <f t="shared" si="68"/>
        <v>278.92250000000001</v>
      </c>
      <c r="H223" s="110">
        <f t="shared" si="69"/>
        <v>139.46125000000001</v>
      </c>
      <c r="I223" s="110">
        <f t="shared" si="70"/>
        <v>55.784499999999987</v>
      </c>
      <c r="K223" s="108"/>
      <c r="L223" s="20" t="s">
        <v>1680</v>
      </c>
      <c r="M223" s="110">
        <v>489.9</v>
      </c>
      <c r="N223" s="110">
        <v>545</v>
      </c>
      <c r="O223" s="110">
        <v>542</v>
      </c>
      <c r="P223" s="112">
        <f t="shared" si="73"/>
        <v>525.63333333333333</v>
      </c>
      <c r="R223" s="387"/>
      <c r="S223" s="387"/>
      <c r="T223" s="387"/>
      <c r="U223" s="387"/>
      <c r="V223" s="387"/>
      <c r="W223" s="387"/>
      <c r="X223" s="387"/>
      <c r="Y223" s="508"/>
      <c r="Z223" s="387"/>
      <c r="AA223" s="508"/>
      <c r="AB223" s="387"/>
      <c r="AC223" s="387"/>
      <c r="AD223" s="387"/>
      <c r="AE223" s="387"/>
      <c r="AF223" s="387"/>
      <c r="AG223" s="387"/>
      <c r="AH223" s="387"/>
      <c r="AI223" s="387"/>
      <c r="AJ223" s="387"/>
      <c r="AK223" s="387"/>
    </row>
    <row r="224" spans="1:48" s="14" customFormat="1">
      <c r="A224" s="388"/>
      <c r="B224" s="205"/>
      <c r="C224" s="20"/>
      <c r="D224" s="20" t="s">
        <v>1689</v>
      </c>
      <c r="E224" s="110">
        <f t="shared" si="72"/>
        <v>192.92</v>
      </c>
      <c r="F224" s="110">
        <f t="shared" si="71"/>
        <v>144.69</v>
      </c>
      <c r="G224" s="110">
        <f t="shared" si="68"/>
        <v>96.46</v>
      </c>
      <c r="H224" s="110">
        <f t="shared" si="69"/>
        <v>48.23</v>
      </c>
      <c r="I224" s="110">
        <f t="shared" si="70"/>
        <v>19.291999999999994</v>
      </c>
      <c r="J224" s="388"/>
      <c r="K224" s="205"/>
      <c r="L224" s="20" t="s">
        <v>1681</v>
      </c>
      <c r="M224" s="110">
        <v>1618.19</v>
      </c>
      <c r="N224" s="262">
        <v>1999</v>
      </c>
      <c r="O224" s="110">
        <v>1747</v>
      </c>
      <c r="P224" s="112">
        <f t="shared" si="73"/>
        <v>1788.0633333333335</v>
      </c>
      <c r="Q224" s="388"/>
      <c r="R224" s="387"/>
      <c r="S224" s="387"/>
      <c r="T224" s="387"/>
      <c r="U224" s="387"/>
      <c r="V224" s="387"/>
      <c r="W224" s="387"/>
      <c r="X224" s="387"/>
      <c r="Y224" s="398"/>
      <c r="Z224" s="388"/>
      <c r="AA224" s="398"/>
      <c r="AB224" s="388"/>
      <c r="AC224" s="388"/>
      <c r="AD224" s="388"/>
      <c r="AE224" s="388"/>
      <c r="AF224" s="388"/>
      <c r="AG224" s="388"/>
      <c r="AH224" s="388"/>
      <c r="AI224" s="388"/>
      <c r="AJ224" s="388"/>
      <c r="AK224" s="388"/>
      <c r="AL224" s="388"/>
      <c r="AM224" s="398"/>
      <c r="AN224" s="388"/>
      <c r="AO224" s="388"/>
      <c r="AP224" s="388"/>
      <c r="AQ224" s="388"/>
      <c r="AR224" s="388"/>
      <c r="AS224" s="388"/>
      <c r="AU224" s="172"/>
      <c r="AV224" s="172"/>
    </row>
    <row r="225" spans="1:48" s="14" customFormat="1">
      <c r="A225" s="388"/>
      <c r="B225" s="205"/>
      <c r="C225" s="20"/>
      <c r="D225" s="20" t="s">
        <v>1690</v>
      </c>
      <c r="E225" s="110">
        <f t="shared" si="72"/>
        <v>202.28666666666666</v>
      </c>
      <c r="F225" s="110">
        <f t="shared" si="71"/>
        <v>151.715</v>
      </c>
      <c r="G225" s="110">
        <f t="shared" si="68"/>
        <v>101.14333333333333</v>
      </c>
      <c r="H225" s="110">
        <f t="shared" si="69"/>
        <v>50.571666666666665</v>
      </c>
      <c r="I225" s="110">
        <f t="shared" si="70"/>
        <v>20.228666666666662</v>
      </c>
      <c r="J225" s="388"/>
      <c r="K225" s="205"/>
      <c r="L225" s="20" t="s">
        <v>1682</v>
      </c>
      <c r="M225" s="110">
        <v>168.3</v>
      </c>
      <c r="N225" s="110">
        <v>190.29</v>
      </c>
      <c r="O225" s="110">
        <v>186.89</v>
      </c>
      <c r="P225" s="112">
        <f t="shared" si="73"/>
        <v>181.82666666666668</v>
      </c>
      <c r="Q225" s="388"/>
      <c r="R225" s="387"/>
      <c r="S225" s="387"/>
      <c r="T225" s="387"/>
      <c r="U225" s="387"/>
      <c r="V225" s="387"/>
      <c r="W225" s="387"/>
      <c r="X225" s="387"/>
      <c r="Y225" s="398"/>
      <c r="Z225" s="388"/>
      <c r="AA225" s="398"/>
      <c r="AB225" s="388"/>
      <c r="AC225" s="388"/>
      <c r="AD225" s="388"/>
      <c r="AE225" s="388"/>
      <c r="AF225" s="388"/>
      <c r="AG225" s="388"/>
      <c r="AH225" s="388"/>
      <c r="AI225" s="388"/>
      <c r="AJ225" s="388"/>
      <c r="AK225" s="388"/>
      <c r="AL225" s="388"/>
      <c r="AM225" s="398"/>
      <c r="AN225" s="388"/>
      <c r="AO225" s="388"/>
      <c r="AP225" s="388"/>
      <c r="AQ225" s="388"/>
      <c r="AR225" s="388"/>
      <c r="AS225" s="388"/>
      <c r="AU225" s="172"/>
      <c r="AV225" s="172"/>
    </row>
    <row r="226" spans="1:48" s="14" customFormat="1">
      <c r="A226" s="388"/>
      <c r="B226" s="205"/>
      <c r="C226" s="17"/>
      <c r="D226" s="20" t="s">
        <v>1691</v>
      </c>
      <c r="E226" s="110">
        <f t="shared" si="72"/>
        <v>1604.3</v>
      </c>
      <c r="F226" s="110">
        <f t="shared" si="71"/>
        <v>1203.2249999999999</v>
      </c>
      <c r="G226" s="110">
        <f t="shared" si="68"/>
        <v>802.15</v>
      </c>
      <c r="H226" s="110">
        <f t="shared" si="69"/>
        <v>401.07499999999999</v>
      </c>
      <c r="I226" s="110">
        <f t="shared" si="70"/>
        <v>160.42999999999995</v>
      </c>
      <c r="J226" s="388"/>
      <c r="K226" s="205"/>
      <c r="L226" s="20" t="s">
        <v>1683</v>
      </c>
      <c r="M226" s="110">
        <v>1394.99</v>
      </c>
      <c r="N226" s="110">
        <v>1839.9</v>
      </c>
      <c r="O226" s="262">
        <v>1368</v>
      </c>
      <c r="P226" s="112">
        <f>AVERAGE(M226:N226)</f>
        <v>1617.4450000000002</v>
      </c>
      <c r="Q226" s="388"/>
      <c r="R226" s="387"/>
      <c r="S226" s="387"/>
      <c r="T226" s="387"/>
      <c r="U226" s="387"/>
      <c r="V226" s="387"/>
      <c r="W226" s="387"/>
      <c r="X226" s="387"/>
      <c r="Y226" s="398"/>
      <c r="Z226" s="388"/>
      <c r="AA226" s="398"/>
      <c r="AB226" s="388"/>
      <c r="AC226" s="388"/>
      <c r="AD226" s="388"/>
      <c r="AE226" s="388"/>
      <c r="AF226" s="388"/>
      <c r="AG226" s="388"/>
      <c r="AH226" s="388"/>
      <c r="AI226" s="388"/>
      <c r="AJ226" s="388"/>
      <c r="AK226" s="388"/>
      <c r="AL226" s="388"/>
      <c r="AM226" s="398"/>
      <c r="AN226" s="388"/>
      <c r="AO226" s="388"/>
      <c r="AP226" s="388"/>
      <c r="AQ226" s="388"/>
      <c r="AR226" s="388"/>
      <c r="AS226" s="388"/>
      <c r="AU226" s="172"/>
      <c r="AV226" s="172"/>
    </row>
    <row r="227" spans="1:48" s="14" customFormat="1">
      <c r="A227" s="388"/>
      <c r="B227" s="205"/>
      <c r="C227" s="17"/>
      <c r="D227" s="20" t="s">
        <v>1692</v>
      </c>
      <c r="E227" s="110">
        <f t="shared" si="72"/>
        <v>1213.4633333333334</v>
      </c>
      <c r="F227" s="110">
        <f t="shared" si="71"/>
        <v>910.09750000000008</v>
      </c>
      <c r="G227" s="110">
        <f t="shared" si="68"/>
        <v>606.73166666666668</v>
      </c>
      <c r="H227" s="110">
        <f t="shared" si="69"/>
        <v>303.36583333333334</v>
      </c>
      <c r="I227" s="110">
        <f t="shared" si="70"/>
        <v>121.34633333333331</v>
      </c>
      <c r="J227" s="388"/>
      <c r="K227" s="205"/>
      <c r="L227" s="20" t="s">
        <v>1684</v>
      </c>
      <c r="M227" s="110">
        <v>629.1</v>
      </c>
      <c r="N227" s="110">
        <v>539.1</v>
      </c>
      <c r="O227" s="110">
        <v>741.75</v>
      </c>
      <c r="P227" s="112">
        <f>AVERAGE(M227:O227)</f>
        <v>636.65</v>
      </c>
      <c r="Q227" s="388"/>
      <c r="R227" s="387"/>
      <c r="S227" s="387"/>
      <c r="T227" s="387"/>
      <c r="U227" s="387"/>
      <c r="V227" s="387"/>
      <c r="W227" s="387"/>
      <c r="X227" s="387"/>
      <c r="Y227" s="398"/>
      <c r="Z227" s="388"/>
      <c r="AA227" s="398"/>
      <c r="AB227" s="388"/>
      <c r="AC227" s="388"/>
      <c r="AD227" s="388"/>
      <c r="AE227" s="388"/>
      <c r="AF227" s="388"/>
      <c r="AG227" s="388"/>
      <c r="AH227" s="388"/>
      <c r="AI227" s="388"/>
      <c r="AJ227" s="388"/>
      <c r="AK227" s="388"/>
      <c r="AL227" s="388"/>
      <c r="AM227" s="398"/>
      <c r="AN227" s="388"/>
      <c r="AO227" s="388"/>
      <c r="AP227" s="388"/>
      <c r="AQ227" s="388"/>
      <c r="AR227" s="388"/>
      <c r="AS227" s="388"/>
      <c r="AU227" s="172"/>
      <c r="AV227" s="172"/>
    </row>
    <row r="228" spans="1:48" s="14" customFormat="1">
      <c r="A228" s="388"/>
      <c r="B228" s="205"/>
      <c r="C228" s="17"/>
      <c r="D228" s="20" t="s">
        <v>1693</v>
      </c>
      <c r="E228" s="110">
        <f t="shared" si="72"/>
        <v>1618.9633333333331</v>
      </c>
      <c r="F228" s="110">
        <f t="shared" si="71"/>
        <v>1214.2224999999999</v>
      </c>
      <c r="G228" s="110">
        <f t="shared" si="68"/>
        <v>809.48166666666657</v>
      </c>
      <c r="H228" s="110">
        <f t="shared" si="69"/>
        <v>404.74083333333328</v>
      </c>
      <c r="I228" s="110">
        <f t="shared" si="70"/>
        <v>161.89633333333327</v>
      </c>
      <c r="J228" s="388"/>
      <c r="K228" s="205"/>
      <c r="L228" s="20" t="s">
        <v>1685</v>
      </c>
      <c r="M228" s="110">
        <v>2599.9</v>
      </c>
      <c r="N228" s="110">
        <v>2259.89</v>
      </c>
      <c r="O228" s="110">
        <v>2599.9</v>
      </c>
      <c r="P228" s="112">
        <f>AVERAGE(M228:N228)</f>
        <v>2429.895</v>
      </c>
      <c r="Q228" s="388"/>
      <c r="R228" s="387"/>
      <c r="S228" s="387"/>
      <c r="T228" s="387"/>
      <c r="U228" s="387"/>
      <c r="V228" s="387"/>
      <c r="W228" s="387"/>
      <c r="X228" s="387"/>
      <c r="Y228" s="398"/>
      <c r="Z228" s="388"/>
      <c r="AA228" s="398"/>
      <c r="AB228" s="388"/>
      <c r="AC228" s="388"/>
      <c r="AD228" s="388"/>
      <c r="AE228" s="388"/>
      <c r="AF228" s="388"/>
      <c r="AG228" s="388"/>
      <c r="AH228" s="388"/>
      <c r="AI228" s="388"/>
      <c r="AJ228" s="388"/>
      <c r="AK228" s="388"/>
      <c r="AL228" s="388"/>
      <c r="AM228" s="398"/>
      <c r="AN228" s="388"/>
      <c r="AO228" s="388"/>
      <c r="AP228" s="388"/>
      <c r="AQ228" s="388"/>
      <c r="AR228" s="388"/>
      <c r="AS228" s="388"/>
      <c r="AU228" s="172"/>
      <c r="AV228" s="172"/>
    </row>
    <row r="229" spans="1:48" s="14" customFormat="1">
      <c r="A229" s="388"/>
      <c r="B229" s="205">
        <v>2</v>
      </c>
      <c r="C229" s="180" t="s">
        <v>72</v>
      </c>
      <c r="D229" s="20"/>
      <c r="E229" s="20"/>
      <c r="F229" s="20"/>
      <c r="G229" s="20"/>
      <c r="H229" s="20"/>
      <c r="I229" s="20"/>
      <c r="J229" s="388"/>
      <c r="K229" s="205"/>
      <c r="L229" s="20" t="s">
        <v>1686</v>
      </c>
      <c r="M229" s="110">
        <v>381.29</v>
      </c>
      <c r="N229" s="110">
        <v>299.89999999999998</v>
      </c>
      <c r="O229" s="110">
        <v>315</v>
      </c>
      <c r="P229" s="112">
        <f>AVERAGE(M229:N229)</f>
        <v>340.59500000000003</v>
      </c>
      <c r="Q229" s="388"/>
      <c r="R229" s="387"/>
      <c r="S229" s="387"/>
      <c r="T229" s="387"/>
      <c r="U229" s="387"/>
      <c r="V229" s="387"/>
      <c r="W229" s="387"/>
      <c r="X229" s="387"/>
      <c r="Y229" s="398"/>
      <c r="Z229" s="388"/>
      <c r="AA229" s="398"/>
      <c r="AB229" s="388"/>
      <c r="AC229" s="388"/>
      <c r="AD229" s="388"/>
      <c r="AE229" s="388"/>
      <c r="AF229" s="388"/>
      <c r="AG229" s="388"/>
      <c r="AH229" s="388"/>
      <c r="AI229" s="388"/>
      <c r="AJ229" s="388"/>
      <c r="AK229" s="388"/>
      <c r="AL229" s="388"/>
      <c r="AM229" s="398"/>
      <c r="AN229" s="388"/>
      <c r="AO229" s="388"/>
      <c r="AP229" s="388"/>
      <c r="AQ229" s="388"/>
      <c r="AR229" s="388"/>
      <c r="AS229" s="388"/>
      <c r="AU229" s="172"/>
      <c r="AV229" s="172"/>
    </row>
    <row r="230" spans="1:48" s="14" customFormat="1">
      <c r="A230" s="388"/>
      <c r="B230" s="205"/>
      <c r="C230" s="20" t="s">
        <v>77</v>
      </c>
      <c r="D230" s="20" t="s">
        <v>1694</v>
      </c>
      <c r="E230" s="110">
        <f t="shared" ref="E230:E293" si="74">P241</f>
        <v>176</v>
      </c>
      <c r="F230" s="110">
        <f t="shared" si="71"/>
        <v>132</v>
      </c>
      <c r="G230" s="110">
        <f>SUM(E230*(1-0.5))</f>
        <v>88</v>
      </c>
      <c r="H230" s="110">
        <f>SUM(E230*(1-0.75))</f>
        <v>44</v>
      </c>
      <c r="I230" s="110">
        <f>SUM(E230*(1-0.9))</f>
        <v>17.599999999999994</v>
      </c>
      <c r="J230" s="388"/>
      <c r="K230" s="205"/>
      <c r="L230" s="20" t="s">
        <v>1687</v>
      </c>
      <c r="M230" s="110">
        <v>2438.31</v>
      </c>
      <c r="N230" s="110">
        <v>1999</v>
      </c>
      <c r="O230" s="110">
        <v>2049</v>
      </c>
      <c r="P230" s="112">
        <f>AVERAGE(M230:O230)</f>
        <v>2162.103333333333</v>
      </c>
      <c r="Q230" s="388"/>
      <c r="R230" s="387"/>
      <c r="S230" s="387"/>
      <c r="T230" s="387"/>
      <c r="U230" s="387"/>
      <c r="V230" s="387"/>
      <c r="W230" s="387"/>
      <c r="X230" s="387"/>
      <c r="Y230" s="398"/>
      <c r="Z230" s="388"/>
      <c r="AA230" s="398"/>
      <c r="AB230" s="388"/>
      <c r="AC230" s="388"/>
      <c r="AD230" s="388"/>
      <c r="AE230" s="388"/>
      <c r="AF230" s="388"/>
      <c r="AG230" s="388"/>
      <c r="AH230" s="388"/>
      <c r="AI230" s="388"/>
      <c r="AJ230" s="388"/>
      <c r="AK230" s="388"/>
      <c r="AL230" s="388"/>
      <c r="AM230" s="398"/>
      <c r="AN230" s="388"/>
      <c r="AO230" s="388"/>
      <c r="AP230" s="388"/>
      <c r="AQ230" s="388"/>
      <c r="AR230" s="388"/>
      <c r="AS230" s="388"/>
      <c r="AU230" s="172"/>
      <c r="AV230" s="172"/>
    </row>
    <row r="231" spans="1:48" s="14" customFormat="1">
      <c r="A231" s="388"/>
      <c r="B231" s="205"/>
      <c r="C231" s="20"/>
      <c r="D231" s="20" t="s">
        <v>1695</v>
      </c>
      <c r="E231" s="110">
        <f t="shared" si="74"/>
        <v>192</v>
      </c>
      <c r="F231" s="110">
        <f t="shared" si="71"/>
        <v>144</v>
      </c>
      <c r="G231" s="110">
        <f t="shared" ref="G231:G255" si="75">SUM(E231*(1-0.5))</f>
        <v>96</v>
      </c>
      <c r="H231" s="110">
        <f t="shared" ref="H231:H255" si="76">SUM(E231*(1-0.75))</f>
        <v>48</v>
      </c>
      <c r="I231" s="110">
        <f t="shared" ref="I231:I255" si="77">SUM(E231*(1-0.9))</f>
        <v>19.199999999999996</v>
      </c>
      <c r="J231" s="388"/>
      <c r="K231" s="205"/>
      <c r="L231" s="20" t="s">
        <v>1688</v>
      </c>
      <c r="M231" s="110">
        <v>520.79</v>
      </c>
      <c r="N231" s="110">
        <v>594.9</v>
      </c>
      <c r="O231" s="262">
        <v>690.5</v>
      </c>
      <c r="P231" s="112">
        <f>AVERAGE(M231:N231)</f>
        <v>557.84500000000003</v>
      </c>
      <c r="Q231" s="388"/>
      <c r="R231" s="387"/>
      <c r="S231" s="387"/>
      <c r="T231" s="387"/>
      <c r="U231" s="387"/>
      <c r="V231" s="387"/>
      <c r="W231" s="387"/>
      <c r="X231" s="387"/>
      <c r="Y231" s="398"/>
      <c r="Z231" s="388"/>
      <c r="AA231" s="398"/>
      <c r="AB231" s="388"/>
      <c r="AC231" s="388"/>
      <c r="AD231" s="388"/>
      <c r="AE231" s="388"/>
      <c r="AF231" s="388"/>
      <c r="AG231" s="388"/>
      <c r="AH231" s="388"/>
      <c r="AI231" s="388"/>
      <c r="AJ231" s="388"/>
      <c r="AK231" s="388"/>
      <c r="AL231" s="388"/>
      <c r="AM231" s="398"/>
      <c r="AN231" s="388"/>
      <c r="AO231" s="388"/>
      <c r="AP231" s="388"/>
      <c r="AQ231" s="388"/>
      <c r="AR231" s="388"/>
      <c r="AS231" s="388"/>
      <c r="AU231" s="172"/>
      <c r="AV231" s="172"/>
    </row>
    <row r="232" spans="1:48" s="14" customFormat="1">
      <c r="A232" s="388"/>
      <c r="B232" s="205"/>
      <c r="C232" s="20"/>
      <c r="D232" s="20" t="s">
        <v>1696</v>
      </c>
      <c r="E232" s="110">
        <f t="shared" si="74"/>
        <v>261.32666666666665</v>
      </c>
      <c r="F232" s="110">
        <f t="shared" si="71"/>
        <v>195.995</v>
      </c>
      <c r="G232" s="110">
        <f t="shared" si="75"/>
        <v>130.66333333333333</v>
      </c>
      <c r="H232" s="110">
        <f t="shared" si="76"/>
        <v>65.331666666666663</v>
      </c>
      <c r="I232" s="110">
        <f t="shared" si="77"/>
        <v>26.132666666666658</v>
      </c>
      <c r="J232" s="388"/>
      <c r="K232" s="205"/>
      <c r="L232" s="20" t="s">
        <v>1689</v>
      </c>
      <c r="M232" s="110">
        <v>249.9</v>
      </c>
      <c r="N232" s="262">
        <v>167.45</v>
      </c>
      <c r="O232" s="110">
        <v>161.41</v>
      </c>
      <c r="P232" s="112">
        <f>AVERAGE(M232:O232)</f>
        <v>192.92</v>
      </c>
      <c r="Q232" s="388"/>
      <c r="R232" s="387"/>
      <c r="S232" s="387"/>
      <c r="T232" s="387"/>
      <c r="U232" s="387"/>
      <c r="V232" s="387"/>
      <c r="W232" s="387"/>
      <c r="X232" s="387"/>
      <c r="Y232" s="398"/>
      <c r="Z232" s="388"/>
      <c r="AA232" s="398"/>
      <c r="AB232" s="388"/>
      <c r="AC232" s="388"/>
      <c r="AD232" s="388"/>
      <c r="AE232" s="388"/>
      <c r="AF232" s="388"/>
      <c r="AG232" s="388"/>
      <c r="AH232" s="388"/>
      <c r="AI232" s="388"/>
      <c r="AJ232" s="388"/>
      <c r="AK232" s="388"/>
      <c r="AL232" s="388"/>
      <c r="AM232" s="398"/>
      <c r="AN232" s="388"/>
      <c r="AO232" s="388"/>
      <c r="AP232" s="388"/>
      <c r="AQ232" s="388"/>
      <c r="AR232" s="388"/>
      <c r="AS232" s="388"/>
      <c r="AU232" s="172"/>
      <c r="AV232" s="172"/>
    </row>
    <row r="233" spans="1:48" s="14" customFormat="1">
      <c r="A233" s="388"/>
      <c r="B233" s="205"/>
      <c r="C233" s="20"/>
      <c r="D233" s="20" t="s">
        <v>1697</v>
      </c>
      <c r="E233" s="110">
        <f t="shared" si="74"/>
        <v>101.3</v>
      </c>
      <c r="F233" s="110">
        <f t="shared" si="71"/>
        <v>75.974999999999994</v>
      </c>
      <c r="G233" s="110">
        <f t="shared" si="75"/>
        <v>50.65</v>
      </c>
      <c r="H233" s="110">
        <f t="shared" si="76"/>
        <v>25.324999999999999</v>
      </c>
      <c r="I233" s="110">
        <f t="shared" si="77"/>
        <v>10.129999999999997</v>
      </c>
      <c r="J233" s="388"/>
      <c r="K233" s="205"/>
      <c r="L233" s="20" t="s">
        <v>1690</v>
      </c>
      <c r="M233" s="110">
        <v>157.5</v>
      </c>
      <c r="N233" s="110">
        <v>174.8</v>
      </c>
      <c r="O233" s="110">
        <v>274.56</v>
      </c>
      <c r="P233" s="112">
        <f>AVERAGE(M233:O233)</f>
        <v>202.28666666666666</v>
      </c>
      <c r="Q233" s="388"/>
      <c r="R233" s="387"/>
      <c r="S233" s="387"/>
      <c r="T233" s="387"/>
      <c r="U233" s="387"/>
      <c r="V233" s="387"/>
      <c r="W233" s="387"/>
      <c r="X233" s="387"/>
      <c r="Y233" s="398"/>
      <c r="Z233" s="388"/>
      <c r="AA233" s="398"/>
      <c r="AB233" s="388"/>
      <c r="AC233" s="388"/>
      <c r="AD233" s="388"/>
      <c r="AE233" s="388"/>
      <c r="AF233" s="388"/>
      <c r="AG233" s="388"/>
      <c r="AH233" s="388"/>
      <c r="AI233" s="388"/>
      <c r="AJ233" s="388"/>
      <c r="AK233" s="388"/>
      <c r="AL233" s="388"/>
      <c r="AM233" s="398"/>
      <c r="AN233" s="388"/>
      <c r="AO233" s="388"/>
      <c r="AP233" s="388"/>
      <c r="AQ233" s="388"/>
      <c r="AR233" s="388"/>
      <c r="AS233" s="388"/>
      <c r="AU233" s="172"/>
      <c r="AV233" s="172"/>
    </row>
    <row r="234" spans="1:48" s="14" customFormat="1">
      <c r="A234" s="388"/>
      <c r="B234" s="205"/>
      <c r="C234" s="20"/>
      <c r="D234" s="20" t="s">
        <v>1698</v>
      </c>
      <c r="E234" s="110">
        <f t="shared" si="74"/>
        <v>161.66666666666666</v>
      </c>
      <c r="F234" s="110">
        <f t="shared" si="71"/>
        <v>121.25</v>
      </c>
      <c r="G234" s="110">
        <f t="shared" si="75"/>
        <v>80.833333333333329</v>
      </c>
      <c r="H234" s="110">
        <f t="shared" si="76"/>
        <v>40.416666666666664</v>
      </c>
      <c r="I234" s="110">
        <f t="shared" si="77"/>
        <v>16.166666666666661</v>
      </c>
      <c r="J234" s="388"/>
      <c r="K234" s="108"/>
      <c r="L234" s="20" t="s">
        <v>1691</v>
      </c>
      <c r="M234" s="110">
        <v>1543.79</v>
      </c>
      <c r="N234" s="110">
        <v>1664.81</v>
      </c>
      <c r="O234" s="262">
        <v>999</v>
      </c>
      <c r="P234" s="112">
        <f>AVERAGE(M234:N234)</f>
        <v>1604.3</v>
      </c>
      <c r="Q234" s="388"/>
      <c r="R234" s="387"/>
      <c r="S234" s="387"/>
      <c r="T234" s="387"/>
      <c r="U234" s="387"/>
      <c r="V234" s="387"/>
      <c r="W234" s="387"/>
      <c r="X234" s="387"/>
      <c r="Y234" s="398"/>
      <c r="Z234" s="388"/>
      <c r="AA234" s="398"/>
      <c r="AB234" s="388"/>
      <c r="AC234" s="388"/>
      <c r="AD234" s="388"/>
      <c r="AE234" s="388"/>
      <c r="AF234" s="388"/>
      <c r="AG234" s="388"/>
      <c r="AH234" s="388"/>
      <c r="AI234" s="388"/>
      <c r="AJ234" s="388"/>
      <c r="AK234" s="388"/>
      <c r="AL234" s="388"/>
      <c r="AM234" s="398"/>
      <c r="AN234" s="388"/>
      <c r="AO234" s="388"/>
      <c r="AP234" s="388"/>
      <c r="AQ234" s="388"/>
      <c r="AR234" s="388"/>
      <c r="AS234" s="388"/>
      <c r="AU234" s="172"/>
      <c r="AV234" s="172"/>
    </row>
    <row r="235" spans="1:48" s="14" customFormat="1">
      <c r="A235" s="388"/>
      <c r="B235" s="205"/>
      <c r="C235" s="20"/>
      <c r="D235" s="20" t="s">
        <v>1699</v>
      </c>
      <c r="E235" s="110">
        <f t="shared" si="74"/>
        <v>53.644999999999996</v>
      </c>
      <c r="F235" s="110">
        <f t="shared" si="71"/>
        <v>40.233750000000001</v>
      </c>
      <c r="G235" s="110">
        <f t="shared" si="75"/>
        <v>26.822499999999998</v>
      </c>
      <c r="H235" s="110">
        <f t="shared" si="76"/>
        <v>13.411249999999999</v>
      </c>
      <c r="I235" s="110">
        <f t="shared" si="77"/>
        <v>5.3644999999999987</v>
      </c>
      <c r="J235" s="388"/>
      <c r="K235" s="108"/>
      <c r="L235" s="20" t="s">
        <v>1692</v>
      </c>
      <c r="M235" s="110">
        <v>1302.3599999999999</v>
      </c>
      <c r="N235" s="110">
        <v>1198.99</v>
      </c>
      <c r="O235" s="110">
        <v>1139.04</v>
      </c>
      <c r="P235" s="112">
        <f>AVERAGE(M235:O235)</f>
        <v>1213.4633333333334</v>
      </c>
      <c r="Q235" s="388"/>
      <c r="R235" s="387"/>
      <c r="S235" s="387"/>
      <c r="T235" s="387"/>
      <c r="U235" s="387"/>
      <c r="V235" s="387"/>
      <c r="W235" s="387"/>
      <c r="X235" s="387"/>
      <c r="Y235" s="398"/>
      <c r="Z235" s="388"/>
      <c r="AA235" s="398"/>
      <c r="AB235" s="388"/>
      <c r="AC235" s="388"/>
      <c r="AD235" s="388"/>
      <c r="AE235" s="388"/>
      <c r="AF235" s="388"/>
      <c r="AG235" s="388"/>
      <c r="AH235" s="388"/>
      <c r="AI235" s="388"/>
      <c r="AJ235" s="388"/>
      <c r="AK235" s="388"/>
      <c r="AL235" s="388"/>
      <c r="AM235" s="398"/>
      <c r="AN235" s="388"/>
      <c r="AO235" s="388"/>
      <c r="AP235" s="388"/>
      <c r="AQ235" s="388"/>
      <c r="AR235" s="388"/>
      <c r="AS235" s="388"/>
      <c r="AU235" s="172"/>
      <c r="AV235" s="172"/>
    </row>
    <row r="236" spans="1:48" s="14" customFormat="1">
      <c r="A236" s="388"/>
      <c r="B236" s="205"/>
      <c r="C236" s="17"/>
      <c r="D236" s="20" t="s">
        <v>1700</v>
      </c>
      <c r="E236" s="110">
        <f t="shared" si="74"/>
        <v>67.323333333333323</v>
      </c>
      <c r="F236" s="110">
        <f t="shared" si="71"/>
        <v>50.492499999999993</v>
      </c>
      <c r="G236" s="110">
        <f t="shared" si="75"/>
        <v>33.661666666666662</v>
      </c>
      <c r="H236" s="110">
        <f t="shared" si="76"/>
        <v>16.830833333333331</v>
      </c>
      <c r="I236" s="110">
        <f t="shared" si="77"/>
        <v>6.7323333333333313</v>
      </c>
      <c r="J236" s="388"/>
      <c r="K236" s="108"/>
      <c r="L236" s="20" t="s">
        <v>1693</v>
      </c>
      <c r="M236" s="110">
        <v>1579.9</v>
      </c>
      <c r="N236" s="110">
        <v>1785.59</v>
      </c>
      <c r="O236" s="110">
        <v>1491.4</v>
      </c>
      <c r="P236" s="112">
        <f>AVERAGE(M236:O236)</f>
        <v>1618.9633333333331</v>
      </c>
      <c r="Q236" s="388"/>
      <c r="R236" s="387"/>
      <c r="S236" s="387"/>
      <c r="T236" s="387"/>
      <c r="U236" s="387"/>
      <c r="V236" s="387"/>
      <c r="W236" s="387"/>
      <c r="X236" s="387"/>
      <c r="Y236" s="398"/>
      <c r="Z236" s="388"/>
      <c r="AA236" s="398"/>
      <c r="AB236" s="388"/>
      <c r="AC236" s="388"/>
      <c r="AD236" s="388"/>
      <c r="AE236" s="388"/>
      <c r="AF236" s="388"/>
      <c r="AG236" s="388"/>
      <c r="AH236" s="388"/>
      <c r="AI236" s="388"/>
      <c r="AJ236" s="388"/>
      <c r="AK236" s="388"/>
      <c r="AL236" s="388"/>
      <c r="AM236" s="398"/>
      <c r="AN236" s="388"/>
      <c r="AO236" s="388"/>
      <c r="AP236" s="388"/>
      <c r="AQ236" s="388"/>
      <c r="AR236" s="388"/>
      <c r="AS236" s="388"/>
      <c r="AU236" s="172"/>
      <c r="AV236" s="172"/>
    </row>
    <row r="237" spans="1:48" s="14" customFormat="1">
      <c r="A237" s="388"/>
      <c r="B237" s="205"/>
      <c r="C237" s="20"/>
      <c r="D237" s="20" t="s">
        <v>1701</v>
      </c>
      <c r="E237" s="110">
        <f t="shared" si="74"/>
        <v>73.193333333333328</v>
      </c>
      <c r="F237" s="110">
        <f t="shared" si="71"/>
        <v>54.894999999999996</v>
      </c>
      <c r="G237" s="110">
        <f t="shared" si="75"/>
        <v>36.596666666666664</v>
      </c>
      <c r="H237" s="110">
        <f t="shared" si="76"/>
        <v>18.298333333333332</v>
      </c>
      <c r="I237" s="110">
        <f t="shared" si="77"/>
        <v>7.319333333333331</v>
      </c>
      <c r="J237" s="388"/>
      <c r="K237" s="398"/>
      <c r="L237" s="388"/>
      <c r="M237" s="388"/>
      <c r="N237" s="388"/>
      <c r="O237" s="388"/>
      <c r="P237" s="388"/>
      <c r="Q237" s="388"/>
      <c r="R237" s="387"/>
      <c r="S237" s="387"/>
      <c r="T237" s="387"/>
      <c r="U237" s="387"/>
      <c r="V237" s="387"/>
      <c r="W237" s="387"/>
      <c r="X237" s="387"/>
      <c r="Y237" s="398"/>
      <c r="Z237" s="388"/>
      <c r="AA237" s="398"/>
      <c r="AB237" s="388"/>
      <c r="AC237" s="388"/>
      <c r="AD237" s="388"/>
      <c r="AE237" s="388"/>
      <c r="AF237" s="388"/>
      <c r="AG237" s="388"/>
      <c r="AH237" s="388"/>
      <c r="AI237" s="388"/>
      <c r="AJ237" s="388"/>
      <c r="AK237" s="388"/>
      <c r="AL237" s="388"/>
      <c r="AM237" s="398"/>
      <c r="AN237" s="388"/>
      <c r="AO237" s="388"/>
      <c r="AP237" s="388"/>
      <c r="AQ237" s="388"/>
      <c r="AR237" s="388"/>
      <c r="AS237" s="388"/>
      <c r="AU237" s="172"/>
      <c r="AV237" s="172"/>
    </row>
    <row r="238" spans="1:48" s="14" customFormat="1" ht="15.75">
      <c r="A238" s="388"/>
      <c r="B238" s="205"/>
      <c r="C238" s="20"/>
      <c r="D238" s="20" t="s">
        <v>1702</v>
      </c>
      <c r="E238" s="110">
        <f t="shared" si="74"/>
        <v>98.53</v>
      </c>
      <c r="F238" s="110">
        <f t="shared" si="71"/>
        <v>73.897500000000008</v>
      </c>
      <c r="G238" s="110">
        <f t="shared" si="75"/>
        <v>49.265000000000001</v>
      </c>
      <c r="H238" s="110">
        <f t="shared" si="76"/>
        <v>24.6325</v>
      </c>
      <c r="I238" s="110">
        <f t="shared" si="77"/>
        <v>9.852999999999998</v>
      </c>
      <c r="J238" s="388"/>
      <c r="K238" s="1114" t="s">
        <v>1703</v>
      </c>
      <c r="L238" s="1115"/>
      <c r="M238" s="1115"/>
      <c r="N238" s="1115"/>
      <c r="O238" s="1115"/>
      <c r="P238" s="1116"/>
      <c r="Q238" s="388"/>
      <c r="R238" s="387"/>
      <c r="S238" s="387"/>
      <c r="T238" s="387"/>
      <c r="U238" s="387"/>
      <c r="V238" s="387"/>
      <c r="W238" s="387"/>
      <c r="X238" s="387"/>
      <c r="Y238" s="398"/>
      <c r="Z238" s="388"/>
      <c r="AA238" s="398"/>
      <c r="AB238" s="388"/>
      <c r="AC238" s="388"/>
      <c r="AD238" s="388"/>
      <c r="AE238" s="388"/>
      <c r="AF238" s="388"/>
      <c r="AG238" s="388"/>
      <c r="AH238" s="388"/>
      <c r="AI238" s="388"/>
      <c r="AJ238" s="388"/>
      <c r="AK238" s="388"/>
      <c r="AL238" s="388"/>
      <c r="AM238" s="398"/>
      <c r="AN238" s="388"/>
      <c r="AO238" s="388"/>
      <c r="AP238" s="388"/>
      <c r="AQ238" s="388"/>
      <c r="AR238" s="388"/>
      <c r="AS238" s="388"/>
      <c r="AU238" s="172"/>
      <c r="AV238" s="172"/>
    </row>
    <row r="239" spans="1:48" s="14" customFormat="1" ht="30">
      <c r="A239" s="388"/>
      <c r="B239" s="205"/>
      <c r="C239" s="20"/>
      <c r="D239" s="20" t="s">
        <v>1704</v>
      </c>
      <c r="E239" s="110">
        <f t="shared" si="74"/>
        <v>43.300000000000004</v>
      </c>
      <c r="F239" s="110">
        <f t="shared" si="71"/>
        <v>32.475000000000001</v>
      </c>
      <c r="G239" s="110">
        <f t="shared" si="75"/>
        <v>21.650000000000002</v>
      </c>
      <c r="H239" s="110">
        <f t="shared" si="76"/>
        <v>10.825000000000001</v>
      </c>
      <c r="I239" s="110">
        <f t="shared" si="77"/>
        <v>4.3299999999999992</v>
      </c>
      <c r="J239" s="388"/>
      <c r="K239" s="505" t="s">
        <v>1239</v>
      </c>
      <c r="L239" s="506" t="s">
        <v>1082</v>
      </c>
      <c r="M239" s="506" t="s">
        <v>683</v>
      </c>
      <c r="N239" s="506" t="s">
        <v>676</v>
      </c>
      <c r="O239" s="506" t="s">
        <v>677</v>
      </c>
      <c r="P239" s="723" t="s">
        <v>1234</v>
      </c>
      <c r="Q239" s="388"/>
      <c r="R239" s="387"/>
      <c r="S239" s="387"/>
      <c r="T239" s="387"/>
      <c r="U239" s="387"/>
      <c r="V239" s="387"/>
      <c r="W239" s="387"/>
      <c r="X239" s="387"/>
      <c r="Y239" s="398"/>
      <c r="Z239" s="388"/>
      <c r="AA239" s="398"/>
      <c r="AB239" s="388"/>
      <c r="AC239" s="388"/>
      <c r="AD239" s="388"/>
      <c r="AE239" s="388"/>
      <c r="AF239" s="388"/>
      <c r="AG239" s="388"/>
      <c r="AH239" s="388"/>
      <c r="AI239" s="388"/>
      <c r="AJ239" s="388"/>
      <c r="AK239" s="388"/>
      <c r="AL239" s="388"/>
      <c r="AM239" s="398"/>
      <c r="AN239" s="388"/>
      <c r="AO239" s="388"/>
      <c r="AP239" s="388"/>
      <c r="AQ239" s="388"/>
      <c r="AR239" s="388"/>
      <c r="AS239" s="388"/>
      <c r="AU239" s="172"/>
      <c r="AV239" s="172"/>
    </row>
    <row r="240" spans="1:48" s="14" customFormat="1">
      <c r="A240" s="388"/>
      <c r="B240" s="205"/>
      <c r="C240" s="17"/>
      <c r="D240" s="20" t="s">
        <v>1705</v>
      </c>
      <c r="E240" s="110">
        <f t="shared" si="74"/>
        <v>55.633333333333333</v>
      </c>
      <c r="F240" s="110">
        <f t="shared" si="71"/>
        <v>41.725000000000001</v>
      </c>
      <c r="G240" s="110">
        <f t="shared" si="75"/>
        <v>27.816666666666666</v>
      </c>
      <c r="H240" s="110">
        <f t="shared" si="76"/>
        <v>13.908333333333333</v>
      </c>
      <c r="I240" s="110">
        <f t="shared" si="77"/>
        <v>5.5633333333333317</v>
      </c>
      <c r="J240" s="388"/>
      <c r="K240" s="871"/>
      <c r="L240" s="433"/>
      <c r="M240" s="433"/>
      <c r="N240" s="433"/>
      <c r="O240" s="433"/>
      <c r="P240" s="719"/>
      <c r="Q240" s="388"/>
      <c r="R240" s="387"/>
      <c r="S240" s="387"/>
      <c r="T240" s="387"/>
      <c r="U240" s="387"/>
      <c r="V240" s="387"/>
      <c r="W240" s="387"/>
      <c r="X240" s="387"/>
      <c r="Y240" s="398"/>
      <c r="Z240" s="388"/>
      <c r="AA240" s="398"/>
      <c r="AB240" s="388"/>
      <c r="AC240" s="388"/>
      <c r="AD240" s="388"/>
      <c r="AE240" s="388"/>
      <c r="AF240" s="388"/>
      <c r="AG240" s="388"/>
      <c r="AH240" s="388"/>
      <c r="AI240" s="388"/>
      <c r="AJ240" s="388"/>
      <c r="AK240" s="388"/>
      <c r="AL240" s="388"/>
      <c r="AM240" s="398"/>
      <c r="AN240" s="388"/>
      <c r="AO240" s="388"/>
      <c r="AP240" s="388"/>
      <c r="AQ240" s="388"/>
      <c r="AR240" s="388"/>
      <c r="AS240" s="388"/>
      <c r="AU240" s="172"/>
      <c r="AV240" s="172"/>
    </row>
    <row r="241" spans="1:48" s="14" customFormat="1">
      <c r="A241" s="388"/>
      <c r="B241" s="205"/>
      <c r="C241" s="20"/>
      <c r="D241" s="20" t="s">
        <v>1706</v>
      </c>
      <c r="E241" s="110">
        <f t="shared" si="74"/>
        <v>76.736666666666665</v>
      </c>
      <c r="F241" s="110">
        <f t="shared" si="71"/>
        <v>57.552499999999995</v>
      </c>
      <c r="G241" s="110">
        <f t="shared" si="75"/>
        <v>38.368333333333332</v>
      </c>
      <c r="H241" s="110">
        <f t="shared" si="76"/>
        <v>19.184166666666666</v>
      </c>
      <c r="I241" s="110">
        <f t="shared" si="77"/>
        <v>7.6736666666666649</v>
      </c>
      <c r="J241" s="388"/>
      <c r="K241" s="211" t="s">
        <v>77</v>
      </c>
      <c r="L241" s="181" t="s">
        <v>1694</v>
      </c>
      <c r="M241" s="182">
        <v>160</v>
      </c>
      <c r="N241" s="182">
        <v>184</v>
      </c>
      <c r="O241" s="182">
        <v>184</v>
      </c>
      <c r="P241" s="184">
        <f t="shared" ref="P241:P252" si="78">AVERAGE(M241:O241)</f>
        <v>176</v>
      </c>
      <c r="Q241" s="388"/>
      <c r="R241" s="387"/>
      <c r="S241" s="387"/>
      <c r="T241" s="387"/>
      <c r="U241" s="387"/>
      <c r="V241" s="387"/>
      <c r="W241" s="387"/>
      <c r="X241" s="387"/>
      <c r="Y241" s="398"/>
      <c r="Z241" s="388"/>
      <c r="AA241" s="398"/>
      <c r="AB241" s="388"/>
      <c r="AC241" s="388"/>
      <c r="AD241" s="388"/>
      <c r="AE241" s="388"/>
      <c r="AF241" s="388"/>
      <c r="AG241" s="388"/>
      <c r="AH241" s="388"/>
      <c r="AI241" s="388"/>
      <c r="AJ241" s="388"/>
      <c r="AK241" s="388"/>
      <c r="AL241" s="388"/>
      <c r="AM241" s="398"/>
      <c r="AN241" s="388"/>
      <c r="AO241" s="388"/>
      <c r="AP241" s="388"/>
      <c r="AQ241" s="388"/>
      <c r="AR241" s="388"/>
      <c r="AS241" s="388"/>
      <c r="AU241" s="172"/>
      <c r="AV241" s="172"/>
    </row>
    <row r="242" spans="1:48" s="14" customFormat="1">
      <c r="A242" s="388"/>
      <c r="B242" s="205"/>
      <c r="C242" s="20"/>
      <c r="D242" s="20" t="s">
        <v>1707</v>
      </c>
      <c r="E242" s="110">
        <f t="shared" si="74"/>
        <v>184.66666666666666</v>
      </c>
      <c r="F242" s="110">
        <f t="shared" si="71"/>
        <v>138.5</v>
      </c>
      <c r="G242" s="110">
        <f t="shared" si="75"/>
        <v>92.333333333333329</v>
      </c>
      <c r="H242" s="110">
        <f t="shared" si="76"/>
        <v>46.166666666666664</v>
      </c>
      <c r="I242" s="110">
        <f t="shared" si="77"/>
        <v>18.466666666666661</v>
      </c>
      <c r="J242" s="388"/>
      <c r="K242" s="205"/>
      <c r="L242" s="20" t="s">
        <v>1695</v>
      </c>
      <c r="M242" s="110">
        <v>192</v>
      </c>
      <c r="N242" s="110">
        <v>192</v>
      </c>
      <c r="O242" s="110">
        <v>192</v>
      </c>
      <c r="P242" s="112">
        <f>AVERAGE(M242:N242)</f>
        <v>192</v>
      </c>
      <c r="Q242" s="388"/>
      <c r="R242" s="387"/>
      <c r="S242" s="387"/>
      <c r="T242" s="387"/>
      <c r="U242" s="387"/>
      <c r="V242" s="387"/>
      <c r="W242" s="387"/>
      <c r="X242" s="387"/>
      <c r="Y242" s="398"/>
      <c r="Z242" s="388"/>
      <c r="AA242" s="398"/>
      <c r="AB242" s="388"/>
      <c r="AC242" s="388"/>
      <c r="AD242" s="388"/>
      <c r="AE242" s="388"/>
      <c r="AF242" s="388"/>
      <c r="AG242" s="388"/>
      <c r="AH242" s="388"/>
      <c r="AI242" s="388"/>
      <c r="AJ242" s="388"/>
      <c r="AK242" s="388"/>
      <c r="AL242" s="388"/>
      <c r="AM242" s="398"/>
      <c r="AN242" s="388"/>
      <c r="AO242" s="388"/>
      <c r="AP242" s="388"/>
      <c r="AQ242" s="388"/>
      <c r="AR242" s="388"/>
      <c r="AS242" s="388"/>
      <c r="AU242" s="172"/>
      <c r="AV242" s="172"/>
    </row>
    <row r="243" spans="1:48" s="14" customFormat="1">
      <c r="A243" s="388"/>
      <c r="B243" s="205"/>
      <c r="C243" s="20"/>
      <c r="D243" s="20" t="s">
        <v>1708</v>
      </c>
      <c r="E243" s="110">
        <f t="shared" si="74"/>
        <v>189.32333333333335</v>
      </c>
      <c r="F243" s="110">
        <f t="shared" si="71"/>
        <v>141.99250000000001</v>
      </c>
      <c r="G243" s="110">
        <f t="shared" si="75"/>
        <v>94.661666666666676</v>
      </c>
      <c r="H243" s="110">
        <f t="shared" si="76"/>
        <v>47.330833333333338</v>
      </c>
      <c r="I243" s="110">
        <f t="shared" si="77"/>
        <v>18.932333333333332</v>
      </c>
      <c r="J243" s="388"/>
      <c r="K243" s="205"/>
      <c r="L243" s="20" t="s">
        <v>1696</v>
      </c>
      <c r="M243" s="110">
        <v>239.99</v>
      </c>
      <c r="N243" s="110">
        <v>239.99</v>
      </c>
      <c r="O243" s="110">
        <v>304</v>
      </c>
      <c r="P243" s="112">
        <f t="shared" si="78"/>
        <v>261.32666666666665</v>
      </c>
      <c r="Q243" s="388"/>
      <c r="R243" s="387"/>
      <c r="S243" s="387"/>
      <c r="T243" s="387"/>
      <c r="U243" s="387"/>
      <c r="V243" s="387"/>
      <c r="W243" s="387"/>
      <c r="X243" s="387"/>
      <c r="Y243" s="398"/>
      <c r="Z243" s="388"/>
      <c r="AA243" s="398"/>
      <c r="AB243" s="388"/>
      <c r="AC243" s="388"/>
      <c r="AD243" s="388"/>
      <c r="AE243" s="388"/>
      <c r="AF243" s="388"/>
      <c r="AG243" s="388"/>
      <c r="AH243" s="388"/>
      <c r="AI243" s="388"/>
      <c r="AJ243" s="388"/>
      <c r="AK243" s="388"/>
      <c r="AL243" s="388"/>
      <c r="AM243" s="398"/>
      <c r="AN243" s="388"/>
      <c r="AO243" s="388"/>
      <c r="AP243" s="388"/>
      <c r="AQ243" s="388"/>
      <c r="AR243" s="388"/>
      <c r="AS243" s="388"/>
      <c r="AU243" s="172"/>
      <c r="AV243" s="172"/>
    </row>
    <row r="244" spans="1:48" s="14" customFormat="1">
      <c r="A244" s="388"/>
      <c r="B244" s="205"/>
      <c r="C244" s="20"/>
      <c r="D244" s="20" t="s">
        <v>1709</v>
      </c>
      <c r="E244" s="110">
        <f t="shared" si="74"/>
        <v>264</v>
      </c>
      <c r="F244" s="110">
        <f t="shared" si="71"/>
        <v>198</v>
      </c>
      <c r="G244" s="110">
        <f t="shared" si="75"/>
        <v>132</v>
      </c>
      <c r="H244" s="110">
        <f t="shared" si="76"/>
        <v>66</v>
      </c>
      <c r="I244" s="110">
        <f t="shared" si="77"/>
        <v>26.399999999999995</v>
      </c>
      <c r="J244" s="388"/>
      <c r="K244" s="205"/>
      <c r="L244" s="20" t="s">
        <v>1697</v>
      </c>
      <c r="M244" s="110">
        <v>90</v>
      </c>
      <c r="N244" s="110">
        <v>99</v>
      </c>
      <c r="O244" s="110">
        <v>114.9</v>
      </c>
      <c r="P244" s="112">
        <f t="shared" si="78"/>
        <v>101.3</v>
      </c>
      <c r="Q244" s="388"/>
      <c r="R244" s="387"/>
      <c r="S244" s="387"/>
      <c r="T244" s="387"/>
      <c r="U244" s="387"/>
      <c r="V244" s="387"/>
      <c r="W244" s="387"/>
      <c r="X244" s="387"/>
      <c r="Y244" s="398"/>
      <c r="Z244" s="388"/>
      <c r="AA244" s="398"/>
      <c r="AB244" s="388"/>
      <c r="AC244" s="388"/>
      <c r="AD244" s="388"/>
      <c r="AE244" s="388"/>
      <c r="AF244" s="388"/>
      <c r="AG244" s="388"/>
      <c r="AH244" s="388"/>
      <c r="AI244" s="388"/>
      <c r="AJ244" s="388"/>
      <c r="AK244" s="388"/>
      <c r="AL244" s="388"/>
      <c r="AM244" s="398"/>
      <c r="AN244" s="388"/>
      <c r="AO244" s="388"/>
      <c r="AP244" s="388"/>
      <c r="AQ244" s="388"/>
      <c r="AR244" s="388"/>
      <c r="AS244" s="388"/>
      <c r="AU244" s="172"/>
      <c r="AV244" s="172"/>
    </row>
    <row r="245" spans="1:48" s="14" customFormat="1">
      <c r="A245" s="388"/>
      <c r="B245" s="205"/>
      <c r="C245" s="20"/>
      <c r="D245" s="20" t="s">
        <v>1710</v>
      </c>
      <c r="E245" s="110">
        <f t="shared" si="74"/>
        <v>98.76</v>
      </c>
      <c r="F245" s="110">
        <f t="shared" si="71"/>
        <v>74.070000000000007</v>
      </c>
      <c r="G245" s="110">
        <f t="shared" si="75"/>
        <v>49.38</v>
      </c>
      <c r="H245" s="110">
        <f t="shared" si="76"/>
        <v>24.69</v>
      </c>
      <c r="I245" s="110">
        <f t="shared" si="77"/>
        <v>9.8759999999999977</v>
      </c>
      <c r="J245" s="388"/>
      <c r="K245" s="205"/>
      <c r="L245" s="20" t="s">
        <v>1698</v>
      </c>
      <c r="M245" s="110">
        <v>147</v>
      </c>
      <c r="N245" s="110">
        <v>169</v>
      </c>
      <c r="O245" s="110">
        <v>169</v>
      </c>
      <c r="P245" s="112">
        <f t="shared" si="78"/>
        <v>161.66666666666666</v>
      </c>
      <c r="Q245" s="388"/>
      <c r="R245" s="387"/>
      <c r="S245" s="387"/>
      <c r="T245" s="387"/>
      <c r="U245" s="387"/>
      <c r="V245" s="387"/>
      <c r="W245" s="387"/>
      <c r="X245" s="387"/>
      <c r="Y245" s="398"/>
      <c r="Z245" s="388"/>
      <c r="AA245" s="398"/>
      <c r="AB245" s="388"/>
      <c r="AC245" s="388"/>
      <c r="AD245" s="388"/>
      <c r="AE245" s="388"/>
      <c r="AF245" s="388"/>
      <c r="AG245" s="388"/>
      <c r="AH245" s="388"/>
      <c r="AI245" s="388"/>
      <c r="AJ245" s="388"/>
      <c r="AK245" s="388"/>
      <c r="AL245" s="388"/>
      <c r="AM245" s="398"/>
      <c r="AN245" s="388"/>
      <c r="AO245" s="388"/>
      <c r="AP245" s="388"/>
      <c r="AQ245" s="388"/>
      <c r="AR245" s="388"/>
      <c r="AS245" s="388"/>
      <c r="AU245" s="172"/>
      <c r="AV245" s="172"/>
    </row>
    <row r="246" spans="1:48" s="14" customFormat="1">
      <c r="A246" s="388"/>
      <c r="B246" s="205"/>
      <c r="C246" s="20"/>
      <c r="D246" s="20" t="s">
        <v>1711</v>
      </c>
      <c r="E246" s="110">
        <f t="shared" si="74"/>
        <v>111.32666666666667</v>
      </c>
      <c r="F246" s="110">
        <f t="shared" si="71"/>
        <v>83.495000000000005</v>
      </c>
      <c r="G246" s="110">
        <f t="shared" si="75"/>
        <v>55.663333333333334</v>
      </c>
      <c r="H246" s="110">
        <f t="shared" si="76"/>
        <v>27.831666666666667</v>
      </c>
      <c r="I246" s="110">
        <f t="shared" si="77"/>
        <v>11.132666666666664</v>
      </c>
      <c r="J246" s="388"/>
      <c r="K246" s="205"/>
      <c r="L246" s="20" t="s">
        <v>1699</v>
      </c>
      <c r="M246" s="110">
        <v>53.3</v>
      </c>
      <c r="N246" s="110">
        <v>53.99</v>
      </c>
      <c r="O246" s="110">
        <v>49.9</v>
      </c>
      <c r="P246" s="112">
        <f>AVERAGE(M246:N246)</f>
        <v>53.644999999999996</v>
      </c>
      <c r="Q246" s="388"/>
      <c r="R246" s="387"/>
      <c r="S246" s="387"/>
      <c r="T246" s="387"/>
      <c r="U246" s="387"/>
      <c r="V246" s="387"/>
      <c r="W246" s="387"/>
      <c r="X246" s="387"/>
      <c r="Y246" s="398"/>
      <c r="Z246" s="388"/>
      <c r="AA246" s="398"/>
      <c r="AB246" s="388"/>
      <c r="AC246" s="388"/>
      <c r="AD246" s="388"/>
      <c r="AE246" s="388"/>
      <c r="AF246" s="388"/>
      <c r="AG246" s="388"/>
      <c r="AH246" s="388"/>
      <c r="AI246" s="388"/>
      <c r="AJ246" s="388"/>
      <c r="AK246" s="388"/>
      <c r="AL246" s="388"/>
      <c r="AM246" s="398"/>
      <c r="AN246" s="388"/>
      <c r="AO246" s="388"/>
      <c r="AP246" s="388"/>
      <c r="AQ246" s="388"/>
      <c r="AR246" s="388"/>
      <c r="AS246" s="388"/>
      <c r="AU246" s="172"/>
      <c r="AV246" s="172"/>
    </row>
    <row r="247" spans="1:48" s="14" customFormat="1">
      <c r="A247" s="388"/>
      <c r="B247" s="205"/>
      <c r="C247" s="20"/>
      <c r="D247" s="20" t="s">
        <v>1712</v>
      </c>
      <c r="E247" s="110">
        <f t="shared" si="74"/>
        <v>209.65666666666667</v>
      </c>
      <c r="F247" s="110">
        <f t="shared" si="71"/>
        <v>157.24250000000001</v>
      </c>
      <c r="G247" s="110">
        <f t="shared" si="75"/>
        <v>104.82833333333333</v>
      </c>
      <c r="H247" s="110">
        <f t="shared" si="76"/>
        <v>52.414166666666667</v>
      </c>
      <c r="I247" s="110">
        <f t="shared" si="77"/>
        <v>20.96566666666666</v>
      </c>
      <c r="J247" s="388"/>
      <c r="K247" s="108"/>
      <c r="L247" s="20" t="s">
        <v>1700</v>
      </c>
      <c r="M247" s="110">
        <v>65.989999999999995</v>
      </c>
      <c r="N247" s="110">
        <v>65.989999999999995</v>
      </c>
      <c r="O247" s="110">
        <v>69.989999999999995</v>
      </c>
      <c r="P247" s="112">
        <f t="shared" si="78"/>
        <v>67.323333333333323</v>
      </c>
      <c r="Q247" s="388"/>
      <c r="R247" s="387"/>
      <c r="S247" s="387"/>
      <c r="T247" s="387"/>
      <c r="U247" s="387"/>
      <c r="V247" s="387"/>
      <c r="W247" s="387"/>
      <c r="X247" s="387"/>
      <c r="Y247" s="398"/>
      <c r="Z247" s="388"/>
      <c r="AA247" s="398"/>
      <c r="AB247" s="388"/>
      <c r="AC247" s="388"/>
      <c r="AD247" s="388"/>
      <c r="AE247" s="388"/>
      <c r="AF247" s="388"/>
      <c r="AG247" s="388"/>
      <c r="AH247" s="388"/>
      <c r="AI247" s="388"/>
      <c r="AJ247" s="388"/>
      <c r="AK247" s="388"/>
      <c r="AL247" s="388"/>
      <c r="AM247" s="398"/>
      <c r="AN247" s="388"/>
      <c r="AO247" s="388"/>
      <c r="AP247" s="388"/>
      <c r="AQ247" s="388"/>
      <c r="AR247" s="388"/>
      <c r="AS247" s="388"/>
      <c r="AU247" s="172"/>
      <c r="AV247" s="172"/>
    </row>
    <row r="248" spans="1:48" s="14" customFormat="1">
      <c r="A248" s="388"/>
      <c r="B248" s="205"/>
      <c r="C248" s="20"/>
      <c r="D248" s="20" t="s">
        <v>1713</v>
      </c>
      <c r="E248" s="110">
        <f t="shared" si="74"/>
        <v>223.32666666666668</v>
      </c>
      <c r="F248" s="110">
        <f t="shared" si="71"/>
        <v>167.495</v>
      </c>
      <c r="G248" s="110">
        <f t="shared" si="75"/>
        <v>111.66333333333334</v>
      </c>
      <c r="H248" s="110">
        <f t="shared" si="76"/>
        <v>55.831666666666671</v>
      </c>
      <c r="I248" s="110">
        <f t="shared" si="77"/>
        <v>22.332666666666665</v>
      </c>
      <c r="J248" s="388"/>
      <c r="K248" s="205"/>
      <c r="L248" s="20" t="s">
        <v>1701</v>
      </c>
      <c r="M248" s="110">
        <v>73.989999999999995</v>
      </c>
      <c r="N248" s="110">
        <v>73.989999999999995</v>
      </c>
      <c r="O248" s="110">
        <v>71.599999999999994</v>
      </c>
      <c r="P248" s="112">
        <f t="shared" si="78"/>
        <v>73.193333333333328</v>
      </c>
      <c r="Q248" s="388"/>
      <c r="R248" s="387"/>
      <c r="S248" s="387"/>
      <c r="T248" s="387"/>
      <c r="U248" s="387"/>
      <c r="V248" s="387"/>
      <c r="W248" s="387"/>
      <c r="X248" s="387"/>
      <c r="Y248" s="398"/>
      <c r="Z248" s="388"/>
      <c r="AA248" s="398"/>
      <c r="AB248" s="388"/>
      <c r="AC248" s="388"/>
      <c r="AD248" s="388"/>
      <c r="AE248" s="388"/>
      <c r="AF248" s="388"/>
      <c r="AG248" s="388"/>
      <c r="AH248" s="388"/>
      <c r="AI248" s="388"/>
      <c r="AJ248" s="388"/>
      <c r="AK248" s="388"/>
      <c r="AL248" s="388"/>
      <c r="AM248" s="398"/>
      <c r="AN248" s="388"/>
      <c r="AO248" s="388"/>
      <c r="AP248" s="388"/>
      <c r="AQ248" s="388"/>
      <c r="AR248" s="388"/>
      <c r="AS248" s="388"/>
      <c r="AU248" s="172"/>
      <c r="AV248" s="172"/>
    </row>
    <row r="249" spans="1:48" s="14" customFormat="1">
      <c r="A249" s="388"/>
      <c r="B249" s="205"/>
      <c r="C249" s="20"/>
      <c r="D249" s="20" t="s">
        <v>1714</v>
      </c>
      <c r="E249" s="110">
        <f t="shared" si="74"/>
        <v>224.99</v>
      </c>
      <c r="F249" s="110">
        <f t="shared" si="71"/>
        <v>168.74250000000001</v>
      </c>
      <c r="G249" s="110">
        <f t="shared" si="75"/>
        <v>112.495</v>
      </c>
      <c r="H249" s="110">
        <f t="shared" si="76"/>
        <v>56.247500000000002</v>
      </c>
      <c r="I249" s="110">
        <f t="shared" si="77"/>
        <v>22.498999999999995</v>
      </c>
      <c r="J249" s="388"/>
      <c r="K249" s="205"/>
      <c r="L249" s="20" t="s">
        <v>1702</v>
      </c>
      <c r="M249" s="110">
        <v>133.06</v>
      </c>
      <c r="N249" s="110">
        <v>64</v>
      </c>
      <c r="O249" s="110">
        <v>71.599999999999994</v>
      </c>
      <c r="P249" s="112">
        <f>AVERAGE(M249:N249)</f>
        <v>98.53</v>
      </c>
      <c r="Q249" s="388"/>
      <c r="R249" s="387"/>
      <c r="S249" s="387"/>
      <c r="T249" s="387"/>
      <c r="U249" s="387"/>
      <c r="V249" s="387"/>
      <c r="W249" s="387"/>
      <c r="X249" s="387"/>
      <c r="Y249" s="398"/>
      <c r="Z249" s="388"/>
      <c r="AA249" s="398"/>
      <c r="AB249" s="388"/>
      <c r="AC249" s="388"/>
      <c r="AD249" s="388"/>
      <c r="AE249" s="388"/>
      <c r="AF249" s="388"/>
      <c r="AG249" s="388"/>
      <c r="AH249" s="388"/>
      <c r="AI249" s="388"/>
      <c r="AJ249" s="388"/>
      <c r="AK249" s="388"/>
      <c r="AL249" s="388"/>
      <c r="AM249" s="398"/>
      <c r="AN249" s="388"/>
      <c r="AO249" s="388"/>
      <c r="AP249" s="388"/>
      <c r="AQ249" s="388"/>
      <c r="AR249" s="388"/>
      <c r="AS249" s="388"/>
      <c r="AU249" s="172"/>
      <c r="AV249" s="172"/>
    </row>
    <row r="250" spans="1:48" s="14" customFormat="1">
      <c r="A250" s="388"/>
      <c r="B250" s="205"/>
      <c r="C250" s="20"/>
      <c r="D250" s="20" t="s">
        <v>1715</v>
      </c>
      <c r="E250" s="110">
        <f t="shared" si="74"/>
        <v>248.49</v>
      </c>
      <c r="F250" s="110">
        <f t="shared" si="71"/>
        <v>186.36750000000001</v>
      </c>
      <c r="G250" s="110">
        <f t="shared" si="75"/>
        <v>124.245</v>
      </c>
      <c r="H250" s="110">
        <f t="shared" si="76"/>
        <v>62.122500000000002</v>
      </c>
      <c r="I250" s="110">
        <f t="shared" si="77"/>
        <v>24.848999999999997</v>
      </c>
      <c r="J250" s="388"/>
      <c r="K250" s="205"/>
      <c r="L250" s="20" t="s">
        <v>1704</v>
      </c>
      <c r="M250" s="110">
        <v>42</v>
      </c>
      <c r="N250" s="110">
        <v>42</v>
      </c>
      <c r="O250" s="110">
        <v>45.9</v>
      </c>
      <c r="P250" s="112">
        <f t="shared" si="78"/>
        <v>43.300000000000004</v>
      </c>
      <c r="Q250" s="388"/>
      <c r="R250" s="387"/>
      <c r="S250" s="387"/>
      <c r="T250" s="387"/>
      <c r="U250" s="387"/>
      <c r="V250" s="387"/>
      <c r="W250" s="387"/>
      <c r="X250" s="387"/>
      <c r="Y250" s="398"/>
      <c r="Z250" s="388"/>
      <c r="AA250" s="398"/>
      <c r="AB250" s="388"/>
      <c r="AC250" s="388"/>
      <c r="AD250" s="388"/>
      <c r="AE250" s="388"/>
      <c r="AF250" s="388"/>
      <c r="AG250" s="388"/>
      <c r="AH250" s="388"/>
      <c r="AI250" s="388"/>
      <c r="AJ250" s="388"/>
      <c r="AK250" s="388"/>
      <c r="AL250" s="388"/>
      <c r="AM250" s="398"/>
      <c r="AN250" s="388"/>
      <c r="AO250" s="388"/>
      <c r="AP250" s="388"/>
      <c r="AQ250" s="388"/>
      <c r="AR250" s="388"/>
      <c r="AS250" s="388"/>
      <c r="AU250" s="172"/>
      <c r="AV250" s="172"/>
    </row>
    <row r="251" spans="1:48" s="14" customFormat="1">
      <c r="A251" s="388"/>
      <c r="B251" s="205"/>
      <c r="C251" s="20"/>
      <c r="D251" s="20" t="s">
        <v>1716</v>
      </c>
      <c r="E251" s="110">
        <f t="shared" si="74"/>
        <v>415.73333333333335</v>
      </c>
      <c r="F251" s="110">
        <f t="shared" si="71"/>
        <v>311.8</v>
      </c>
      <c r="G251" s="110">
        <f t="shared" si="75"/>
        <v>207.86666666666667</v>
      </c>
      <c r="H251" s="110">
        <f t="shared" si="76"/>
        <v>103.93333333333334</v>
      </c>
      <c r="I251" s="110">
        <f t="shared" si="77"/>
        <v>41.573333333333323</v>
      </c>
      <c r="J251" s="388"/>
      <c r="K251" s="108"/>
      <c r="L251" s="20" t="s">
        <v>1705</v>
      </c>
      <c r="M251" s="110">
        <v>54</v>
      </c>
      <c r="N251" s="110">
        <v>58.9</v>
      </c>
      <c r="O251" s="110">
        <v>54</v>
      </c>
      <c r="P251" s="112">
        <f t="shared" si="78"/>
        <v>55.633333333333333</v>
      </c>
      <c r="Q251" s="388"/>
      <c r="R251" s="387"/>
      <c r="S251" s="387"/>
      <c r="T251" s="387"/>
      <c r="U251" s="387"/>
      <c r="V251" s="387"/>
      <c r="W251" s="387"/>
      <c r="X251" s="387"/>
      <c r="Y251" s="398"/>
      <c r="Z251" s="388"/>
      <c r="AA251" s="398"/>
      <c r="AB251" s="388"/>
      <c r="AC251" s="388"/>
      <c r="AD251" s="388"/>
      <c r="AE251" s="388"/>
      <c r="AF251" s="388"/>
      <c r="AG251" s="388"/>
      <c r="AH251" s="388"/>
      <c r="AI251" s="388"/>
      <c r="AJ251" s="388"/>
      <c r="AK251" s="388"/>
      <c r="AL251" s="388"/>
      <c r="AM251" s="398"/>
      <c r="AN251" s="388"/>
      <c r="AO251" s="388"/>
      <c r="AP251" s="388"/>
      <c r="AQ251" s="388"/>
      <c r="AR251" s="388"/>
      <c r="AS251" s="388"/>
      <c r="AU251" s="172"/>
      <c r="AV251" s="172"/>
    </row>
    <row r="252" spans="1:48" s="14" customFormat="1">
      <c r="A252" s="388"/>
      <c r="B252" s="205"/>
      <c r="C252" s="20"/>
      <c r="D252" s="20" t="s">
        <v>1717</v>
      </c>
      <c r="E252" s="110">
        <f t="shared" si="74"/>
        <v>103.19</v>
      </c>
      <c r="F252" s="110">
        <f t="shared" si="71"/>
        <v>77.392499999999998</v>
      </c>
      <c r="G252" s="110">
        <f t="shared" si="75"/>
        <v>51.594999999999999</v>
      </c>
      <c r="H252" s="110">
        <f t="shared" si="76"/>
        <v>25.797499999999999</v>
      </c>
      <c r="I252" s="110">
        <f t="shared" si="77"/>
        <v>10.318999999999997</v>
      </c>
      <c r="J252" s="388"/>
      <c r="K252" s="205"/>
      <c r="L252" s="20" t="s">
        <v>1706</v>
      </c>
      <c r="M252" s="110">
        <v>70.11</v>
      </c>
      <c r="N252" s="110">
        <v>70.11</v>
      </c>
      <c r="O252" s="110">
        <v>89.99</v>
      </c>
      <c r="P252" s="112">
        <f t="shared" si="78"/>
        <v>76.736666666666665</v>
      </c>
      <c r="Q252" s="388"/>
      <c r="R252" s="387"/>
      <c r="S252" s="387"/>
      <c r="T252" s="387"/>
      <c r="U252" s="387"/>
      <c r="V252" s="387"/>
      <c r="W252" s="387"/>
      <c r="X252" s="387"/>
      <c r="Y252" s="398"/>
      <c r="Z252" s="388"/>
      <c r="AA252" s="398"/>
      <c r="AB252" s="388"/>
      <c r="AC252" s="388"/>
      <c r="AD252" s="388"/>
      <c r="AE252" s="388"/>
      <c r="AF252" s="388"/>
      <c r="AG252" s="388"/>
      <c r="AH252" s="388"/>
      <c r="AI252" s="388"/>
      <c r="AJ252" s="388"/>
      <c r="AK252" s="388"/>
      <c r="AL252" s="388"/>
      <c r="AM252" s="398"/>
      <c r="AN252" s="388"/>
      <c r="AO252" s="388"/>
      <c r="AP252" s="388"/>
      <c r="AQ252" s="388"/>
      <c r="AR252" s="388"/>
      <c r="AS252" s="388"/>
      <c r="AU252" s="172"/>
      <c r="AV252" s="172"/>
    </row>
    <row r="253" spans="1:48" s="14" customFormat="1">
      <c r="A253" s="388"/>
      <c r="B253" s="205"/>
      <c r="C253" s="20"/>
      <c r="D253" s="20" t="s">
        <v>1718</v>
      </c>
      <c r="E253" s="110">
        <f t="shared" si="74"/>
        <v>131.32333333333335</v>
      </c>
      <c r="F253" s="110">
        <f t="shared" si="71"/>
        <v>98.492500000000007</v>
      </c>
      <c r="G253" s="110">
        <f t="shared" si="75"/>
        <v>65.661666666666676</v>
      </c>
      <c r="H253" s="110">
        <f t="shared" si="76"/>
        <v>32.830833333333338</v>
      </c>
      <c r="I253" s="110">
        <f t="shared" si="77"/>
        <v>13.132333333333332</v>
      </c>
      <c r="J253" s="388"/>
      <c r="K253" s="205"/>
      <c r="L253" s="20" t="s">
        <v>1707</v>
      </c>
      <c r="M253" s="110">
        <v>168</v>
      </c>
      <c r="N253" s="110">
        <v>193</v>
      </c>
      <c r="O253" s="110">
        <v>193</v>
      </c>
      <c r="P253" s="112">
        <f>AVERAGE(M253:O253)</f>
        <v>184.66666666666666</v>
      </c>
      <c r="Q253" s="388"/>
      <c r="R253" s="387"/>
      <c r="S253" s="387"/>
      <c r="T253" s="387"/>
      <c r="U253" s="387"/>
      <c r="V253" s="387"/>
      <c r="W253" s="387"/>
      <c r="X253" s="387"/>
      <c r="Y253" s="398"/>
      <c r="Z253" s="388"/>
      <c r="AA253" s="398"/>
      <c r="AB253" s="388"/>
      <c r="AC253" s="388"/>
      <c r="AD253" s="388"/>
      <c r="AE253" s="388"/>
      <c r="AF253" s="388"/>
      <c r="AG253" s="388"/>
      <c r="AH253" s="388"/>
      <c r="AI253" s="388"/>
      <c r="AJ253" s="388"/>
      <c r="AK253" s="388"/>
      <c r="AL253" s="388"/>
      <c r="AM253" s="398"/>
      <c r="AN253" s="388"/>
      <c r="AO253" s="388"/>
      <c r="AP253" s="388"/>
      <c r="AQ253" s="388"/>
      <c r="AR253" s="388"/>
      <c r="AS253" s="388"/>
      <c r="AU253" s="172"/>
      <c r="AV253" s="172"/>
    </row>
    <row r="254" spans="1:48" s="14" customFormat="1">
      <c r="A254" s="388"/>
      <c r="B254" s="205"/>
      <c r="C254" s="20"/>
      <c r="D254" s="20" t="s">
        <v>1719</v>
      </c>
      <c r="E254" s="110">
        <f t="shared" si="74"/>
        <v>129.67333333333332</v>
      </c>
      <c r="F254" s="110">
        <f t="shared" si="71"/>
        <v>97.254999999999995</v>
      </c>
      <c r="G254" s="110">
        <f t="shared" si="75"/>
        <v>64.836666666666659</v>
      </c>
      <c r="H254" s="110">
        <f t="shared" si="76"/>
        <v>32.418333333333329</v>
      </c>
      <c r="I254" s="110">
        <f t="shared" si="77"/>
        <v>12.967333333333329</v>
      </c>
      <c r="J254" s="388"/>
      <c r="K254" s="205"/>
      <c r="L254" s="20" t="s">
        <v>1708</v>
      </c>
      <c r="M254" s="110">
        <v>178.99</v>
      </c>
      <c r="N254" s="110">
        <v>178.99</v>
      </c>
      <c r="O254" s="110">
        <v>209.99</v>
      </c>
      <c r="P254" s="112">
        <f>AVERAGE(M254:O254)</f>
        <v>189.32333333333335</v>
      </c>
      <c r="Q254" s="388"/>
      <c r="R254" s="387"/>
      <c r="S254" s="387"/>
      <c r="T254" s="387"/>
      <c r="U254" s="387"/>
      <c r="V254" s="387"/>
      <c r="W254" s="387"/>
      <c r="X254" s="387"/>
      <c r="Y254" s="398"/>
      <c r="Z254" s="388"/>
      <c r="AA254" s="398"/>
      <c r="AB254" s="388"/>
      <c r="AC254" s="388"/>
      <c r="AD254" s="388"/>
      <c r="AE254" s="388"/>
      <c r="AF254" s="388"/>
      <c r="AG254" s="388"/>
      <c r="AH254" s="388"/>
      <c r="AI254" s="388"/>
      <c r="AJ254" s="388"/>
      <c r="AK254" s="388"/>
      <c r="AL254" s="388"/>
      <c r="AM254" s="398"/>
      <c r="AN254" s="388"/>
      <c r="AO254" s="388"/>
      <c r="AP254" s="388"/>
      <c r="AQ254" s="388"/>
      <c r="AR254" s="388"/>
      <c r="AS254" s="388"/>
      <c r="AU254" s="172"/>
      <c r="AV254" s="172"/>
    </row>
    <row r="255" spans="1:48" s="14" customFormat="1">
      <c r="A255" s="388"/>
      <c r="B255" s="205"/>
      <c r="C255" s="20"/>
      <c r="D255" s="20" t="s">
        <v>1720</v>
      </c>
      <c r="E255" s="110">
        <f t="shared" si="74"/>
        <v>119.06</v>
      </c>
      <c r="F255" s="110">
        <f t="shared" si="71"/>
        <v>89.295000000000002</v>
      </c>
      <c r="G255" s="110">
        <f t="shared" si="75"/>
        <v>59.53</v>
      </c>
      <c r="H255" s="110">
        <f t="shared" si="76"/>
        <v>29.765000000000001</v>
      </c>
      <c r="I255" s="110">
        <f t="shared" si="77"/>
        <v>11.905999999999997</v>
      </c>
      <c r="J255" s="388"/>
      <c r="K255" s="205"/>
      <c r="L255" s="20" t="s">
        <v>1709</v>
      </c>
      <c r="M255" s="110">
        <v>264</v>
      </c>
      <c r="N255" s="110">
        <v>264</v>
      </c>
      <c r="O255" s="110">
        <v>158.91999999999999</v>
      </c>
      <c r="P255" s="112">
        <f>AVERAGE(M255:N255)</f>
        <v>264</v>
      </c>
      <c r="Q255" s="388"/>
      <c r="R255" s="387"/>
      <c r="S255" s="387"/>
      <c r="T255" s="387"/>
      <c r="U255" s="387"/>
      <c r="V255" s="387"/>
      <c r="W255" s="387"/>
      <c r="X255" s="387"/>
      <c r="Y255" s="398"/>
      <c r="Z255" s="388"/>
      <c r="AA255" s="398"/>
      <c r="AB255" s="388"/>
      <c r="AC255" s="388"/>
      <c r="AD255" s="388"/>
      <c r="AE255" s="388"/>
      <c r="AF255" s="388"/>
      <c r="AG255" s="388"/>
      <c r="AH255" s="388"/>
      <c r="AI255" s="388"/>
      <c r="AJ255" s="388"/>
      <c r="AK255" s="388"/>
      <c r="AL255" s="388"/>
      <c r="AM255" s="398"/>
      <c r="AN255" s="388"/>
      <c r="AO255" s="388"/>
      <c r="AP255" s="388"/>
      <c r="AQ255" s="388"/>
      <c r="AR255" s="388"/>
      <c r="AS255" s="388"/>
      <c r="AU255" s="172"/>
      <c r="AV255" s="172"/>
    </row>
    <row r="256" spans="1:48" s="14" customFormat="1">
      <c r="A256" s="388"/>
      <c r="B256" s="205"/>
      <c r="C256" s="20"/>
      <c r="D256" s="20" t="s">
        <v>1721</v>
      </c>
      <c r="E256" s="110">
        <f t="shared" si="74"/>
        <v>174.625</v>
      </c>
      <c r="F256" s="110">
        <f t="shared" si="71"/>
        <v>130.96875</v>
      </c>
      <c r="G256" s="110">
        <f t="shared" ref="G256:G319" si="79">SUM(E256*(1-0.5))</f>
        <v>87.3125</v>
      </c>
      <c r="H256" s="110">
        <f t="shared" ref="H256:H319" si="80">SUM(E256*(1-0.75))</f>
        <v>43.65625</v>
      </c>
      <c r="I256" s="110">
        <f t="shared" ref="I256:I319" si="81">SUM(E256*(1-0.9))</f>
        <v>17.462499999999995</v>
      </c>
      <c r="J256" s="388"/>
      <c r="K256" s="205"/>
      <c r="L256" s="20" t="s">
        <v>1710</v>
      </c>
      <c r="M256" s="110">
        <v>98.76</v>
      </c>
      <c r="N256" s="110">
        <v>98.76</v>
      </c>
      <c r="O256" s="110">
        <v>98.76</v>
      </c>
      <c r="P256" s="112">
        <f>AVERAGE(M256:O256)</f>
        <v>98.76</v>
      </c>
      <c r="Q256" s="387"/>
      <c r="R256" s="387"/>
      <c r="S256" s="387"/>
      <c r="T256" s="387"/>
      <c r="U256" s="387"/>
      <c r="V256" s="387"/>
      <c r="W256" s="387"/>
      <c r="X256" s="387"/>
      <c r="Y256" s="398"/>
      <c r="Z256" s="388"/>
      <c r="AA256" s="398"/>
      <c r="AB256" s="388"/>
      <c r="AC256" s="388"/>
      <c r="AD256" s="388"/>
      <c r="AE256" s="388"/>
      <c r="AF256" s="388"/>
      <c r="AG256" s="388"/>
      <c r="AH256" s="388"/>
      <c r="AI256" s="388"/>
      <c r="AJ256" s="388"/>
      <c r="AK256" s="388"/>
      <c r="AL256" s="388"/>
      <c r="AM256" s="398"/>
      <c r="AN256" s="388"/>
      <c r="AO256" s="388"/>
      <c r="AP256" s="388"/>
      <c r="AQ256" s="388"/>
      <c r="AR256" s="388"/>
      <c r="AS256" s="388"/>
      <c r="AU256" s="172"/>
      <c r="AV256" s="172"/>
    </row>
    <row r="257" spans="1:48" s="14" customFormat="1">
      <c r="A257" s="388"/>
      <c r="B257" s="205"/>
      <c r="C257" s="20"/>
      <c r="D257" s="20" t="s">
        <v>1722</v>
      </c>
      <c r="E257" s="110">
        <f t="shared" si="74"/>
        <v>201.32333333333335</v>
      </c>
      <c r="F257" s="110">
        <f t="shared" si="71"/>
        <v>150.99250000000001</v>
      </c>
      <c r="G257" s="110">
        <f t="shared" si="79"/>
        <v>100.66166666666668</v>
      </c>
      <c r="H257" s="110">
        <f t="shared" si="80"/>
        <v>50.330833333333338</v>
      </c>
      <c r="I257" s="110">
        <f t="shared" si="81"/>
        <v>20.132333333333332</v>
      </c>
      <c r="J257" s="388"/>
      <c r="K257" s="205"/>
      <c r="L257" s="20" t="s">
        <v>1711</v>
      </c>
      <c r="M257" s="110">
        <v>98</v>
      </c>
      <c r="N257" s="110">
        <v>118.99</v>
      </c>
      <c r="O257" s="110">
        <v>116.99</v>
      </c>
      <c r="P257" s="112">
        <f>AVERAGE(M257:O257)</f>
        <v>111.32666666666667</v>
      </c>
      <c r="Q257" s="387"/>
      <c r="R257" s="387"/>
      <c r="S257" s="387"/>
      <c r="T257" s="387"/>
      <c r="U257" s="387"/>
      <c r="V257" s="387"/>
      <c r="W257" s="387"/>
      <c r="X257" s="387"/>
      <c r="Y257" s="398"/>
      <c r="Z257" s="388"/>
      <c r="AA257" s="398"/>
      <c r="AB257" s="388"/>
      <c r="AC257" s="388"/>
      <c r="AD257" s="388"/>
      <c r="AE257" s="388"/>
      <c r="AF257" s="388"/>
      <c r="AG257" s="388"/>
      <c r="AH257" s="388"/>
      <c r="AI257" s="388"/>
      <c r="AJ257" s="388"/>
      <c r="AK257" s="388"/>
      <c r="AL257" s="388"/>
      <c r="AM257" s="398"/>
      <c r="AN257" s="388"/>
      <c r="AO257" s="388"/>
      <c r="AP257" s="388"/>
      <c r="AQ257" s="388"/>
      <c r="AR257" s="388"/>
      <c r="AS257" s="388"/>
      <c r="AU257" s="172"/>
      <c r="AV257" s="172"/>
    </row>
    <row r="258" spans="1:48" s="14" customFormat="1">
      <c r="A258" s="388"/>
      <c r="B258" s="205"/>
      <c r="C258" s="20"/>
      <c r="D258" s="20" t="s">
        <v>1723</v>
      </c>
      <c r="E258" s="110">
        <f t="shared" si="74"/>
        <v>213.33333333333334</v>
      </c>
      <c r="F258" s="110">
        <f t="shared" si="71"/>
        <v>160</v>
      </c>
      <c r="G258" s="110">
        <f t="shared" si="79"/>
        <v>106.66666666666667</v>
      </c>
      <c r="H258" s="110">
        <f t="shared" si="80"/>
        <v>53.333333333333336</v>
      </c>
      <c r="I258" s="110">
        <f t="shared" si="81"/>
        <v>21.333333333333329</v>
      </c>
      <c r="J258" s="388"/>
      <c r="K258" s="205"/>
      <c r="L258" s="20" t="s">
        <v>1712</v>
      </c>
      <c r="M258" s="110">
        <v>209.99</v>
      </c>
      <c r="N258" s="110">
        <v>199.99</v>
      </c>
      <c r="O258" s="110">
        <v>218.99</v>
      </c>
      <c r="P258" s="112">
        <f>AVERAGE(M258:O258)</f>
        <v>209.65666666666667</v>
      </c>
      <c r="Q258" s="387"/>
      <c r="R258" s="387"/>
      <c r="S258" s="387"/>
      <c r="T258" s="387"/>
      <c r="U258" s="387"/>
      <c r="V258" s="387"/>
      <c r="W258" s="387"/>
      <c r="X258" s="387"/>
      <c r="Y258" s="398"/>
      <c r="Z258" s="388"/>
      <c r="AA258" s="398"/>
      <c r="AB258" s="388"/>
      <c r="AC258" s="388"/>
      <c r="AD258" s="388"/>
      <c r="AE258" s="388"/>
      <c r="AF258" s="388"/>
      <c r="AG258" s="388"/>
      <c r="AH258" s="388"/>
      <c r="AI258" s="388"/>
      <c r="AJ258" s="388"/>
      <c r="AK258" s="388"/>
      <c r="AL258" s="388"/>
      <c r="AM258" s="398"/>
      <c r="AN258" s="388"/>
      <c r="AO258" s="388"/>
      <c r="AP258" s="388"/>
      <c r="AQ258" s="388"/>
      <c r="AR258" s="388"/>
      <c r="AS258" s="388"/>
      <c r="AU258" s="172"/>
      <c r="AV258" s="172"/>
    </row>
    <row r="259" spans="1:48" s="14" customFormat="1">
      <c r="A259" s="388"/>
      <c r="B259" s="205"/>
      <c r="C259" s="20"/>
      <c r="D259" s="20" t="s">
        <v>1724</v>
      </c>
      <c r="E259" s="110">
        <f t="shared" si="74"/>
        <v>37.39</v>
      </c>
      <c r="F259" s="110">
        <f t="shared" si="71"/>
        <v>28.0425</v>
      </c>
      <c r="G259" s="110">
        <f t="shared" si="79"/>
        <v>18.695</v>
      </c>
      <c r="H259" s="110">
        <f t="shared" si="80"/>
        <v>9.3475000000000001</v>
      </c>
      <c r="I259" s="110">
        <f t="shared" si="81"/>
        <v>3.7389999999999994</v>
      </c>
      <c r="J259" s="388"/>
      <c r="K259" s="205"/>
      <c r="L259" s="20" t="s">
        <v>1713</v>
      </c>
      <c r="M259" s="110">
        <v>232</v>
      </c>
      <c r="N259" s="110">
        <v>209.99</v>
      </c>
      <c r="O259" s="110">
        <v>227.99</v>
      </c>
      <c r="P259" s="112">
        <f>AVERAGE(M259:O259)</f>
        <v>223.32666666666668</v>
      </c>
      <c r="Q259" s="387"/>
      <c r="R259" s="387"/>
      <c r="S259" s="387"/>
      <c r="T259" s="387"/>
      <c r="U259" s="387"/>
      <c r="V259" s="387"/>
      <c r="W259" s="387"/>
      <c r="X259" s="387"/>
      <c r="Y259" s="398"/>
      <c r="Z259" s="388"/>
      <c r="AA259" s="398"/>
      <c r="AB259" s="388"/>
      <c r="AC259" s="388"/>
      <c r="AD259" s="388"/>
      <c r="AE259" s="388"/>
      <c r="AF259" s="388"/>
      <c r="AG259" s="388"/>
      <c r="AH259" s="388"/>
      <c r="AI259" s="388"/>
      <c r="AJ259" s="388"/>
      <c r="AK259" s="388"/>
      <c r="AL259" s="388"/>
      <c r="AM259" s="398"/>
      <c r="AN259" s="388"/>
      <c r="AO259" s="388"/>
      <c r="AP259" s="388"/>
      <c r="AQ259" s="388"/>
      <c r="AR259" s="388"/>
      <c r="AS259" s="388"/>
      <c r="AU259" s="172"/>
      <c r="AV259" s="172"/>
    </row>
    <row r="260" spans="1:48" s="14" customFormat="1">
      <c r="A260" s="388"/>
      <c r="B260" s="205"/>
      <c r="C260" s="20"/>
      <c r="D260" s="20" t="s">
        <v>1725</v>
      </c>
      <c r="E260" s="110">
        <f t="shared" si="74"/>
        <v>183.66666666666666</v>
      </c>
      <c r="F260" s="110">
        <f t="shared" si="71"/>
        <v>137.75</v>
      </c>
      <c r="G260" s="110">
        <f t="shared" si="79"/>
        <v>91.833333333333329</v>
      </c>
      <c r="H260" s="110">
        <f t="shared" si="80"/>
        <v>45.916666666666664</v>
      </c>
      <c r="I260" s="110">
        <f t="shared" si="81"/>
        <v>18.36666666666666</v>
      </c>
      <c r="J260" s="388"/>
      <c r="K260" s="205"/>
      <c r="L260" s="20" t="s">
        <v>1714</v>
      </c>
      <c r="M260" s="110">
        <v>224.99</v>
      </c>
      <c r="N260" s="110">
        <v>224.99</v>
      </c>
      <c r="O260" s="110">
        <v>224.99</v>
      </c>
      <c r="P260" s="112">
        <f>AVERAGE(M260:O260)</f>
        <v>224.99</v>
      </c>
      <c r="Q260" s="387"/>
      <c r="R260" s="387"/>
      <c r="S260" s="387"/>
      <c r="T260" s="387"/>
      <c r="U260" s="387"/>
      <c r="V260" s="387"/>
      <c r="W260" s="387"/>
      <c r="X260" s="387"/>
      <c r="Y260" s="398"/>
      <c r="Z260" s="388"/>
      <c r="AA260" s="398"/>
      <c r="AB260" s="388"/>
      <c r="AC260" s="388"/>
      <c r="AD260" s="388"/>
      <c r="AE260" s="388"/>
      <c r="AF260" s="388"/>
      <c r="AG260" s="388"/>
      <c r="AH260" s="388"/>
      <c r="AI260" s="388"/>
      <c r="AJ260" s="388"/>
      <c r="AK260" s="388"/>
      <c r="AL260" s="388"/>
      <c r="AM260" s="398"/>
      <c r="AN260" s="388"/>
      <c r="AO260" s="388"/>
      <c r="AP260" s="388"/>
      <c r="AQ260" s="388"/>
      <c r="AR260" s="388"/>
      <c r="AS260" s="388"/>
      <c r="AU260" s="172"/>
      <c r="AV260" s="172"/>
    </row>
    <row r="261" spans="1:48" s="14" customFormat="1">
      <c r="A261" s="388"/>
      <c r="B261" s="205"/>
      <c r="C261" s="20"/>
      <c r="D261" s="20" t="s">
        <v>1726</v>
      </c>
      <c r="E261" s="110">
        <f t="shared" si="74"/>
        <v>199</v>
      </c>
      <c r="F261" s="110">
        <f t="shared" si="71"/>
        <v>149.25</v>
      </c>
      <c r="G261" s="110">
        <f t="shared" si="79"/>
        <v>99.5</v>
      </c>
      <c r="H261" s="110">
        <f t="shared" si="80"/>
        <v>49.75</v>
      </c>
      <c r="I261" s="110">
        <f t="shared" si="81"/>
        <v>19.899999999999995</v>
      </c>
      <c r="J261" s="388"/>
      <c r="K261" s="205"/>
      <c r="L261" s="20" t="s">
        <v>1715</v>
      </c>
      <c r="M261" s="110">
        <v>239.99</v>
      </c>
      <c r="N261" s="110">
        <v>256.99</v>
      </c>
      <c r="O261" s="110">
        <v>244.99</v>
      </c>
      <c r="P261" s="112">
        <f>AVERAGE(M261:N261)</f>
        <v>248.49</v>
      </c>
      <c r="Q261" s="387"/>
      <c r="R261" s="387"/>
      <c r="S261" s="387"/>
      <c r="T261" s="387"/>
      <c r="U261" s="387"/>
      <c r="V261" s="387"/>
      <c r="W261" s="387"/>
      <c r="X261" s="387"/>
      <c r="Y261" s="398"/>
      <c r="Z261" s="388"/>
      <c r="AA261" s="398"/>
      <c r="AB261" s="388"/>
      <c r="AC261" s="388"/>
      <c r="AD261" s="388"/>
      <c r="AE261" s="388"/>
      <c r="AF261" s="388"/>
      <c r="AG261" s="388"/>
      <c r="AH261" s="388"/>
      <c r="AI261" s="388"/>
      <c r="AJ261" s="388"/>
      <c r="AK261" s="388"/>
      <c r="AL261" s="388"/>
      <c r="AM261" s="398"/>
      <c r="AN261" s="388"/>
      <c r="AO261" s="388"/>
      <c r="AP261" s="388"/>
      <c r="AQ261" s="388"/>
      <c r="AR261" s="388"/>
      <c r="AS261" s="388"/>
      <c r="AU261" s="172"/>
      <c r="AV261" s="172"/>
    </row>
    <row r="262" spans="1:48" s="14" customFormat="1">
      <c r="A262" s="388"/>
      <c r="B262" s="205"/>
      <c r="C262" s="20"/>
      <c r="D262" s="20" t="s">
        <v>1727</v>
      </c>
      <c r="E262" s="110">
        <f t="shared" si="74"/>
        <v>68.88333333333334</v>
      </c>
      <c r="F262" s="110">
        <f t="shared" si="71"/>
        <v>51.662500000000009</v>
      </c>
      <c r="G262" s="110">
        <f t="shared" si="79"/>
        <v>34.44166666666667</v>
      </c>
      <c r="H262" s="110">
        <f t="shared" si="80"/>
        <v>17.220833333333335</v>
      </c>
      <c r="I262" s="110">
        <f t="shared" si="81"/>
        <v>6.8883333333333328</v>
      </c>
      <c r="J262" s="388"/>
      <c r="K262" s="205"/>
      <c r="L262" s="20" t="s">
        <v>1716</v>
      </c>
      <c r="M262" s="110">
        <v>427.21</v>
      </c>
      <c r="N262" s="110">
        <v>400</v>
      </c>
      <c r="O262" s="110">
        <v>419.99</v>
      </c>
      <c r="P262" s="112">
        <f>AVERAGE(M262:O262)</f>
        <v>415.73333333333335</v>
      </c>
      <c r="Q262" s="387"/>
      <c r="R262" s="387"/>
      <c r="S262" s="387"/>
      <c r="T262" s="387"/>
      <c r="U262" s="387"/>
      <c r="V262" s="387"/>
      <c r="W262" s="387"/>
      <c r="X262" s="387"/>
      <c r="Y262" s="398"/>
      <c r="Z262" s="388"/>
      <c r="AA262" s="398"/>
      <c r="AB262" s="388"/>
      <c r="AC262" s="388"/>
      <c r="AD262" s="388"/>
      <c r="AE262" s="388"/>
      <c r="AF262" s="388"/>
      <c r="AG262" s="388"/>
      <c r="AH262" s="388"/>
      <c r="AI262" s="388"/>
      <c r="AJ262" s="388"/>
      <c r="AK262" s="388"/>
      <c r="AL262" s="388"/>
      <c r="AM262" s="398"/>
      <c r="AN262" s="388"/>
      <c r="AO262" s="388"/>
      <c r="AP262" s="388"/>
      <c r="AQ262" s="388"/>
      <c r="AR262" s="388"/>
      <c r="AS262" s="388"/>
      <c r="AU262" s="172"/>
      <c r="AV262" s="172"/>
    </row>
    <row r="263" spans="1:48" s="14" customFormat="1">
      <c r="A263" s="388"/>
      <c r="B263" s="205"/>
      <c r="C263" s="20"/>
      <c r="D263" s="20" t="s">
        <v>1728</v>
      </c>
      <c r="E263" s="110">
        <f t="shared" si="74"/>
        <v>73.900000000000006</v>
      </c>
      <c r="F263" s="110">
        <f t="shared" si="71"/>
        <v>55.425000000000004</v>
      </c>
      <c r="G263" s="110">
        <f t="shared" si="79"/>
        <v>36.950000000000003</v>
      </c>
      <c r="H263" s="110">
        <f t="shared" si="80"/>
        <v>18.475000000000001</v>
      </c>
      <c r="I263" s="110">
        <f t="shared" si="81"/>
        <v>7.3899999999999988</v>
      </c>
      <c r="J263" s="388"/>
      <c r="K263" s="205"/>
      <c r="L263" s="20" t="s">
        <v>1717</v>
      </c>
      <c r="M263" s="110">
        <v>103.19</v>
      </c>
      <c r="N263" s="110">
        <v>103.19</v>
      </c>
      <c r="O263" s="110">
        <v>103.19</v>
      </c>
      <c r="P263" s="112">
        <f>AVERAGE(M263:O263)</f>
        <v>103.19</v>
      </c>
      <c r="Q263" s="387"/>
      <c r="R263" s="387"/>
      <c r="S263" s="387"/>
      <c r="T263" s="387"/>
      <c r="U263" s="387"/>
      <c r="V263" s="387"/>
      <c r="W263" s="387"/>
      <c r="X263" s="387"/>
      <c r="Y263" s="398"/>
      <c r="Z263" s="388"/>
      <c r="AA263" s="398"/>
      <c r="AB263" s="388"/>
      <c r="AC263" s="388"/>
      <c r="AD263" s="388"/>
      <c r="AE263" s="388"/>
      <c r="AF263" s="388"/>
      <c r="AG263" s="388"/>
      <c r="AH263" s="388"/>
      <c r="AI263" s="388"/>
      <c r="AJ263" s="388"/>
      <c r="AK263" s="388"/>
      <c r="AL263" s="388"/>
      <c r="AM263" s="398"/>
      <c r="AN263" s="388"/>
      <c r="AO263" s="388"/>
      <c r="AP263" s="388"/>
      <c r="AQ263" s="388"/>
      <c r="AR263" s="388"/>
      <c r="AS263" s="388"/>
      <c r="AU263" s="172"/>
      <c r="AV263" s="172"/>
    </row>
    <row r="264" spans="1:48" s="14" customFormat="1">
      <c r="A264" s="388"/>
      <c r="B264" s="205"/>
      <c r="C264" s="20"/>
      <c r="D264" s="20" t="s">
        <v>1729</v>
      </c>
      <c r="E264" s="110">
        <f t="shared" si="74"/>
        <v>73.09</v>
      </c>
      <c r="F264" s="110">
        <f t="shared" si="71"/>
        <v>54.817500000000003</v>
      </c>
      <c r="G264" s="110">
        <f t="shared" si="79"/>
        <v>36.545000000000002</v>
      </c>
      <c r="H264" s="110">
        <f t="shared" si="80"/>
        <v>18.272500000000001</v>
      </c>
      <c r="I264" s="110">
        <f t="shared" si="81"/>
        <v>7.3089999999999984</v>
      </c>
      <c r="J264" s="388"/>
      <c r="K264" s="205"/>
      <c r="L264" s="20" t="s">
        <v>1718</v>
      </c>
      <c r="M264" s="110">
        <v>114.99</v>
      </c>
      <c r="N264" s="110">
        <v>134.99</v>
      </c>
      <c r="O264" s="110">
        <v>143.99</v>
      </c>
      <c r="P264" s="112">
        <f>AVERAGE(M264:O264)</f>
        <v>131.32333333333335</v>
      </c>
      <c r="Q264" s="387"/>
      <c r="R264" s="387"/>
      <c r="S264" s="387"/>
      <c r="T264" s="387"/>
      <c r="U264" s="387"/>
      <c r="V264" s="387"/>
      <c r="W264" s="387"/>
      <c r="X264" s="387"/>
      <c r="Y264" s="398"/>
      <c r="Z264" s="388"/>
      <c r="AA264" s="398"/>
      <c r="AB264" s="388"/>
      <c r="AC264" s="388"/>
      <c r="AD264" s="388"/>
      <c r="AE264" s="388"/>
      <c r="AF264" s="388"/>
      <c r="AG264" s="388"/>
      <c r="AH264" s="388"/>
      <c r="AI264" s="388"/>
      <c r="AJ264" s="388"/>
      <c r="AK264" s="388"/>
      <c r="AL264" s="388"/>
      <c r="AM264" s="398"/>
      <c r="AN264" s="388"/>
      <c r="AO264" s="388"/>
      <c r="AP264" s="388"/>
      <c r="AQ264" s="388"/>
      <c r="AR264" s="388"/>
      <c r="AS264" s="388"/>
      <c r="AU264" s="172"/>
      <c r="AV264" s="172"/>
    </row>
    <row r="265" spans="1:48" s="14" customFormat="1">
      <c r="A265" s="388"/>
      <c r="B265" s="205"/>
      <c r="C265" s="20"/>
      <c r="D265" s="20" t="s">
        <v>1730</v>
      </c>
      <c r="E265" s="110">
        <f t="shared" si="74"/>
        <v>61.444999999999993</v>
      </c>
      <c r="F265" s="110">
        <f t="shared" si="71"/>
        <v>46.083749999999995</v>
      </c>
      <c r="G265" s="110">
        <f t="shared" si="79"/>
        <v>30.722499999999997</v>
      </c>
      <c r="H265" s="110">
        <f t="shared" si="80"/>
        <v>15.361249999999998</v>
      </c>
      <c r="I265" s="110">
        <f t="shared" si="81"/>
        <v>6.1444999999999981</v>
      </c>
      <c r="J265" s="388"/>
      <c r="K265" s="205"/>
      <c r="L265" s="20" t="s">
        <v>1719</v>
      </c>
      <c r="M265" s="110">
        <v>115.01</v>
      </c>
      <c r="N265" s="110">
        <v>115.01</v>
      </c>
      <c r="O265" s="110">
        <v>159</v>
      </c>
      <c r="P265" s="112">
        <f>AVERAGE(M265:O265)</f>
        <v>129.67333333333332</v>
      </c>
      <c r="Q265" s="387"/>
      <c r="R265" s="387"/>
      <c r="S265" s="387"/>
      <c r="T265" s="387"/>
      <c r="U265" s="387"/>
      <c r="V265" s="387"/>
      <c r="W265" s="387"/>
      <c r="X265" s="387"/>
      <c r="Y265" s="398"/>
      <c r="Z265" s="388"/>
      <c r="AA265" s="398"/>
      <c r="AB265" s="388"/>
      <c r="AC265" s="388"/>
      <c r="AD265" s="388"/>
      <c r="AE265" s="388"/>
      <c r="AF265" s="388"/>
      <c r="AG265" s="388"/>
      <c r="AH265" s="388"/>
      <c r="AI265" s="388"/>
      <c r="AJ265" s="388"/>
      <c r="AK265" s="388"/>
      <c r="AL265" s="388"/>
      <c r="AM265" s="398"/>
      <c r="AN265" s="388"/>
      <c r="AO265" s="388"/>
      <c r="AP265" s="388"/>
      <c r="AQ265" s="388"/>
      <c r="AR265" s="388"/>
      <c r="AS265" s="388"/>
      <c r="AU265" s="172"/>
      <c r="AV265" s="172"/>
    </row>
    <row r="266" spans="1:48" s="14" customFormat="1">
      <c r="A266" s="388"/>
      <c r="B266" s="205"/>
      <c r="C266" s="20"/>
      <c r="D266" s="20" t="s">
        <v>1731</v>
      </c>
      <c r="E266" s="110">
        <f t="shared" si="74"/>
        <v>36.330000000000005</v>
      </c>
      <c r="F266" s="110">
        <f t="shared" si="71"/>
        <v>27.247500000000002</v>
      </c>
      <c r="G266" s="110">
        <f t="shared" si="79"/>
        <v>18.165000000000003</v>
      </c>
      <c r="H266" s="110">
        <f t="shared" si="80"/>
        <v>9.0825000000000014</v>
      </c>
      <c r="I266" s="110">
        <f t="shared" si="81"/>
        <v>3.6329999999999996</v>
      </c>
      <c r="J266" s="388"/>
      <c r="K266" s="205"/>
      <c r="L266" s="20" t="s">
        <v>1720</v>
      </c>
      <c r="M266" s="110">
        <v>119.06</v>
      </c>
      <c r="N266" s="110">
        <v>119.06</v>
      </c>
      <c r="O266" s="110">
        <v>119.06</v>
      </c>
      <c r="P266" s="112">
        <f>AVERAGE(M266:O266)</f>
        <v>119.06</v>
      </c>
      <c r="Q266" s="387"/>
      <c r="R266" s="387"/>
      <c r="S266" s="387"/>
      <c r="T266" s="387"/>
      <c r="U266" s="387"/>
      <c r="V266" s="387"/>
      <c r="W266" s="387"/>
      <c r="X266" s="387"/>
      <c r="Y266" s="398"/>
      <c r="Z266" s="388"/>
      <c r="AA266" s="398"/>
      <c r="AB266" s="388"/>
      <c r="AC266" s="388"/>
      <c r="AD266" s="388"/>
      <c r="AE266" s="388"/>
      <c r="AF266" s="388"/>
      <c r="AG266" s="388"/>
      <c r="AH266" s="388"/>
      <c r="AI266" s="388"/>
      <c r="AJ266" s="388"/>
      <c r="AK266" s="388"/>
      <c r="AL266" s="388"/>
      <c r="AM266" s="398"/>
      <c r="AN266" s="388"/>
      <c r="AO266" s="388"/>
      <c r="AP266" s="388"/>
      <c r="AQ266" s="388"/>
      <c r="AR266" s="388"/>
      <c r="AS266" s="388"/>
      <c r="AU266" s="172"/>
      <c r="AV266" s="172"/>
    </row>
    <row r="267" spans="1:48" s="14" customFormat="1">
      <c r="A267" s="388"/>
      <c r="B267" s="205"/>
      <c r="C267" s="20"/>
      <c r="D267" s="20" t="s">
        <v>1732</v>
      </c>
      <c r="E267" s="110">
        <f t="shared" si="74"/>
        <v>241.66666666666666</v>
      </c>
      <c r="F267" s="110">
        <f t="shared" si="71"/>
        <v>181.25</v>
      </c>
      <c r="G267" s="110">
        <f t="shared" si="79"/>
        <v>120.83333333333333</v>
      </c>
      <c r="H267" s="110">
        <f t="shared" si="80"/>
        <v>60.416666666666664</v>
      </c>
      <c r="I267" s="110">
        <f t="shared" si="81"/>
        <v>24.166666666666661</v>
      </c>
      <c r="J267" s="388"/>
      <c r="K267" s="205"/>
      <c r="L267" s="20" t="s">
        <v>1721</v>
      </c>
      <c r="M267" s="110">
        <v>154.35</v>
      </c>
      <c r="N267" s="110">
        <v>194.9</v>
      </c>
      <c r="O267" s="110">
        <v>150.66</v>
      </c>
      <c r="P267" s="112">
        <f>AVERAGE(M267:N267)</f>
        <v>174.625</v>
      </c>
      <c r="Q267" s="387"/>
      <c r="R267" s="387"/>
      <c r="S267" s="387"/>
      <c r="T267" s="387"/>
      <c r="U267" s="387"/>
      <c r="V267" s="387"/>
      <c r="W267" s="387"/>
      <c r="X267" s="387"/>
      <c r="Y267" s="398"/>
      <c r="Z267" s="388"/>
      <c r="AA267" s="398"/>
      <c r="AB267" s="388"/>
      <c r="AC267" s="388"/>
      <c r="AD267" s="388"/>
      <c r="AE267" s="388"/>
      <c r="AF267" s="388"/>
      <c r="AG267" s="388"/>
      <c r="AH267" s="388"/>
      <c r="AI267" s="388"/>
      <c r="AJ267" s="388"/>
      <c r="AK267" s="388"/>
      <c r="AL267" s="388"/>
      <c r="AM267" s="398"/>
      <c r="AN267" s="388"/>
      <c r="AO267" s="388"/>
      <c r="AP267" s="388"/>
      <c r="AQ267" s="388"/>
      <c r="AR267" s="388"/>
      <c r="AS267" s="388"/>
      <c r="AU267" s="172"/>
      <c r="AV267" s="172"/>
    </row>
    <row r="268" spans="1:48" s="14" customFormat="1">
      <c r="A268" s="388"/>
      <c r="B268" s="205"/>
      <c r="C268" s="20"/>
      <c r="D268" s="20" t="s">
        <v>1733</v>
      </c>
      <c r="E268" s="110">
        <f t="shared" si="74"/>
        <v>388.255</v>
      </c>
      <c r="F268" s="110">
        <f t="shared" si="71"/>
        <v>291.19124999999997</v>
      </c>
      <c r="G268" s="110">
        <f t="shared" si="79"/>
        <v>194.1275</v>
      </c>
      <c r="H268" s="110">
        <f t="shared" si="80"/>
        <v>97.063749999999999</v>
      </c>
      <c r="I268" s="110">
        <f t="shared" si="81"/>
        <v>38.825499999999991</v>
      </c>
      <c r="J268" s="388"/>
      <c r="K268" s="205"/>
      <c r="L268" s="20" t="s">
        <v>1722</v>
      </c>
      <c r="M268" s="110">
        <v>193.99</v>
      </c>
      <c r="N268" s="110">
        <v>204.99</v>
      </c>
      <c r="O268" s="110">
        <v>204.99</v>
      </c>
      <c r="P268" s="112">
        <f t="shared" ref="P268:P274" si="82">AVERAGE(M268:O268)</f>
        <v>201.32333333333335</v>
      </c>
      <c r="Q268" s="387"/>
      <c r="R268" s="387"/>
      <c r="S268" s="387"/>
      <c r="T268" s="387"/>
      <c r="U268" s="387"/>
      <c r="V268" s="387"/>
      <c r="W268" s="387"/>
      <c r="X268" s="387"/>
      <c r="Y268" s="398"/>
      <c r="Z268" s="388"/>
      <c r="AA268" s="398"/>
      <c r="AB268" s="388"/>
      <c r="AC268" s="388"/>
      <c r="AD268" s="388"/>
      <c r="AE268" s="388"/>
      <c r="AF268" s="388"/>
      <c r="AG268" s="388"/>
      <c r="AH268" s="388"/>
      <c r="AI268" s="388"/>
      <c r="AJ268" s="388"/>
      <c r="AK268" s="388"/>
      <c r="AL268" s="388"/>
      <c r="AM268" s="398"/>
      <c r="AN268" s="388"/>
      <c r="AO268" s="388"/>
      <c r="AP268" s="388"/>
      <c r="AQ268" s="388"/>
      <c r="AR268" s="388"/>
      <c r="AS268" s="388"/>
      <c r="AU268" s="172"/>
      <c r="AV268" s="172"/>
    </row>
    <row r="269" spans="1:48" s="14" customFormat="1">
      <c r="A269" s="388"/>
      <c r="B269" s="205"/>
      <c r="C269" s="20"/>
      <c r="D269" s="20" t="s">
        <v>1734</v>
      </c>
      <c r="E269" s="110">
        <f t="shared" si="74"/>
        <v>789.33333333333337</v>
      </c>
      <c r="F269" s="110">
        <f t="shared" si="71"/>
        <v>592</v>
      </c>
      <c r="G269" s="110">
        <f t="shared" si="79"/>
        <v>394.66666666666669</v>
      </c>
      <c r="H269" s="110">
        <f t="shared" si="80"/>
        <v>197.33333333333334</v>
      </c>
      <c r="I269" s="110">
        <f t="shared" si="81"/>
        <v>78.933333333333323</v>
      </c>
      <c r="J269" s="388"/>
      <c r="K269" s="205"/>
      <c r="L269" s="20" t="s">
        <v>1723</v>
      </c>
      <c r="M269" s="110">
        <v>194</v>
      </c>
      <c r="N269" s="110">
        <v>223</v>
      </c>
      <c r="O269" s="110">
        <v>223</v>
      </c>
      <c r="P269" s="112">
        <f t="shared" si="82"/>
        <v>213.33333333333334</v>
      </c>
      <c r="Q269" s="387"/>
      <c r="R269" s="387"/>
      <c r="S269" s="387"/>
      <c r="T269" s="387"/>
      <c r="U269" s="387"/>
      <c r="V269" s="387"/>
      <c r="W269" s="387"/>
      <c r="X269" s="387"/>
      <c r="Y269" s="398"/>
      <c r="Z269" s="388"/>
      <c r="AA269" s="398"/>
      <c r="AB269" s="388"/>
      <c r="AC269" s="388"/>
      <c r="AD269" s="388"/>
      <c r="AE269" s="388"/>
      <c r="AF269" s="388"/>
      <c r="AG269" s="388"/>
      <c r="AH269" s="388"/>
      <c r="AI269" s="388"/>
      <c r="AJ269" s="388"/>
      <c r="AK269" s="388"/>
      <c r="AL269" s="388"/>
      <c r="AM269" s="398"/>
      <c r="AN269" s="388"/>
      <c r="AO269" s="388"/>
      <c r="AP269" s="388"/>
      <c r="AQ269" s="388"/>
      <c r="AR269" s="388"/>
      <c r="AS269" s="388"/>
      <c r="AU269" s="172"/>
      <c r="AV269" s="172"/>
    </row>
    <row r="270" spans="1:48" s="14" customFormat="1">
      <c r="A270" s="388"/>
      <c r="B270" s="205"/>
      <c r="C270" s="20"/>
      <c r="D270" s="20" t="s">
        <v>1735</v>
      </c>
      <c r="E270" s="110">
        <f t="shared" si="74"/>
        <v>128.01</v>
      </c>
      <c r="F270" s="110">
        <f t="shared" si="71"/>
        <v>96.007499999999993</v>
      </c>
      <c r="G270" s="110">
        <f t="shared" si="79"/>
        <v>64.004999999999995</v>
      </c>
      <c r="H270" s="110">
        <f t="shared" si="80"/>
        <v>32.002499999999998</v>
      </c>
      <c r="I270" s="110">
        <f t="shared" si="81"/>
        <v>12.800999999999997</v>
      </c>
      <c r="J270" s="388"/>
      <c r="K270" s="205"/>
      <c r="L270" s="20" t="s">
        <v>1724</v>
      </c>
      <c r="M270" s="110">
        <v>25.99</v>
      </c>
      <c r="N270" s="110">
        <v>39.99</v>
      </c>
      <c r="O270" s="110">
        <v>46.19</v>
      </c>
      <c r="P270" s="112">
        <f t="shared" si="82"/>
        <v>37.39</v>
      </c>
      <c r="Q270" s="387"/>
      <c r="R270" s="387"/>
      <c r="S270" s="387"/>
      <c r="T270" s="387"/>
      <c r="U270" s="387"/>
      <c r="V270" s="387"/>
      <c r="W270" s="387"/>
      <c r="X270" s="387"/>
      <c r="Y270" s="398"/>
      <c r="Z270" s="388"/>
      <c r="AA270" s="398"/>
      <c r="AB270" s="388"/>
      <c r="AC270" s="388"/>
      <c r="AD270" s="388"/>
      <c r="AE270" s="388"/>
      <c r="AF270" s="388"/>
      <c r="AG270" s="388"/>
      <c r="AH270" s="388"/>
      <c r="AI270" s="388"/>
      <c r="AJ270" s="388"/>
      <c r="AK270" s="388"/>
      <c r="AL270" s="388"/>
      <c r="AM270" s="398"/>
      <c r="AN270" s="388"/>
      <c r="AO270" s="388"/>
      <c r="AP270" s="388"/>
      <c r="AQ270" s="388"/>
      <c r="AR270" s="388"/>
      <c r="AS270" s="388"/>
      <c r="AU270" s="172"/>
      <c r="AV270" s="172"/>
    </row>
    <row r="271" spans="1:48" s="14" customFormat="1">
      <c r="A271" s="388"/>
      <c r="B271" s="205"/>
      <c r="C271" s="20"/>
      <c r="D271" s="20" t="s">
        <v>1736</v>
      </c>
      <c r="E271" s="110">
        <f t="shared" si="74"/>
        <v>114.995</v>
      </c>
      <c r="F271" s="110">
        <f t="shared" si="71"/>
        <v>86.246250000000003</v>
      </c>
      <c r="G271" s="110">
        <f t="shared" si="79"/>
        <v>57.497500000000002</v>
      </c>
      <c r="H271" s="110">
        <f t="shared" si="80"/>
        <v>28.748750000000001</v>
      </c>
      <c r="I271" s="110">
        <f t="shared" si="81"/>
        <v>11.499499999999998</v>
      </c>
      <c r="J271" s="388"/>
      <c r="K271" s="205"/>
      <c r="L271" s="20" t="s">
        <v>1725</v>
      </c>
      <c r="M271" s="110">
        <v>167</v>
      </c>
      <c r="N271" s="110">
        <v>192</v>
      </c>
      <c r="O271" s="110">
        <v>192</v>
      </c>
      <c r="P271" s="112">
        <f t="shared" si="82"/>
        <v>183.66666666666666</v>
      </c>
      <c r="Q271" s="387"/>
      <c r="R271" s="387"/>
      <c r="S271" s="387"/>
      <c r="T271" s="387"/>
      <c r="U271" s="387"/>
      <c r="V271" s="387"/>
      <c r="W271" s="387"/>
      <c r="X271" s="387"/>
      <c r="Y271" s="398"/>
      <c r="Z271" s="388"/>
      <c r="AA271" s="398"/>
      <c r="AB271" s="388"/>
      <c r="AC271" s="388"/>
      <c r="AD271" s="388"/>
      <c r="AE271" s="388"/>
      <c r="AF271" s="388"/>
      <c r="AG271" s="388"/>
      <c r="AH271" s="388"/>
      <c r="AI271" s="388"/>
      <c r="AJ271" s="388"/>
      <c r="AK271" s="388"/>
      <c r="AL271" s="388"/>
      <c r="AM271" s="398"/>
      <c r="AN271" s="388"/>
      <c r="AO271" s="388"/>
      <c r="AP271" s="388"/>
      <c r="AQ271" s="388"/>
      <c r="AR271" s="388"/>
      <c r="AS271" s="388"/>
      <c r="AU271" s="172"/>
      <c r="AV271" s="172"/>
    </row>
    <row r="272" spans="1:48" s="14" customFormat="1">
      <c r="A272" s="388"/>
      <c r="B272" s="205"/>
      <c r="C272" s="20"/>
      <c r="D272" s="20" t="s">
        <v>1737</v>
      </c>
      <c r="E272" s="110">
        <f t="shared" si="74"/>
        <v>149.65666666666667</v>
      </c>
      <c r="F272" s="110">
        <f t="shared" si="71"/>
        <v>112.24250000000001</v>
      </c>
      <c r="G272" s="110">
        <f t="shared" si="79"/>
        <v>74.828333333333333</v>
      </c>
      <c r="H272" s="110">
        <f t="shared" si="80"/>
        <v>37.414166666666667</v>
      </c>
      <c r="I272" s="110">
        <f t="shared" si="81"/>
        <v>14.965666666666664</v>
      </c>
      <c r="J272" s="388"/>
      <c r="K272" s="205"/>
      <c r="L272" s="20" t="s">
        <v>1726</v>
      </c>
      <c r="M272" s="110">
        <v>181</v>
      </c>
      <c r="N272" s="110">
        <v>208</v>
      </c>
      <c r="O272" s="110">
        <v>208</v>
      </c>
      <c r="P272" s="112">
        <f t="shared" si="82"/>
        <v>199</v>
      </c>
      <c r="Q272" s="387"/>
      <c r="R272" s="387"/>
      <c r="S272" s="387"/>
      <c r="T272" s="387"/>
      <c r="U272" s="387"/>
      <c r="V272" s="387"/>
      <c r="W272" s="387"/>
      <c r="X272" s="387"/>
      <c r="Y272" s="398"/>
      <c r="Z272" s="388"/>
      <c r="AA272" s="398"/>
      <c r="AB272" s="388"/>
      <c r="AC272" s="388"/>
      <c r="AD272" s="388"/>
      <c r="AE272" s="388"/>
      <c r="AF272" s="388"/>
      <c r="AG272" s="388"/>
      <c r="AH272" s="388"/>
      <c r="AI272" s="388"/>
      <c r="AJ272" s="388"/>
      <c r="AK272" s="388"/>
      <c r="AL272" s="388"/>
      <c r="AM272" s="398"/>
      <c r="AN272" s="388"/>
      <c r="AO272" s="388"/>
      <c r="AP272" s="388"/>
      <c r="AQ272" s="388"/>
      <c r="AR272" s="388"/>
      <c r="AS272" s="388"/>
      <c r="AU272" s="172"/>
      <c r="AV272" s="172"/>
    </row>
    <row r="273" spans="1:48" s="14" customFormat="1">
      <c r="A273" s="388"/>
      <c r="B273" s="205"/>
      <c r="C273" s="20"/>
      <c r="D273" s="20" t="s">
        <v>1738</v>
      </c>
      <c r="E273" s="110">
        <f t="shared" si="74"/>
        <v>144.42666666666668</v>
      </c>
      <c r="F273" s="110">
        <f t="shared" si="71"/>
        <v>108.32000000000001</v>
      </c>
      <c r="G273" s="110">
        <f t="shared" si="79"/>
        <v>72.213333333333338</v>
      </c>
      <c r="H273" s="110">
        <f t="shared" si="80"/>
        <v>36.106666666666669</v>
      </c>
      <c r="I273" s="110">
        <f t="shared" si="81"/>
        <v>14.442666666666664</v>
      </c>
      <c r="J273" s="388"/>
      <c r="K273" s="205"/>
      <c r="L273" s="20" t="s">
        <v>1727</v>
      </c>
      <c r="M273" s="110">
        <v>66.900000000000006</v>
      </c>
      <c r="N273" s="110">
        <v>69.849999999999994</v>
      </c>
      <c r="O273" s="110">
        <v>69.900000000000006</v>
      </c>
      <c r="P273" s="112">
        <f t="shared" si="82"/>
        <v>68.88333333333334</v>
      </c>
      <c r="Q273" s="387"/>
      <c r="R273" s="387"/>
      <c r="S273" s="387"/>
      <c r="T273" s="387"/>
      <c r="U273" s="387"/>
      <c r="V273" s="387"/>
      <c r="W273" s="387"/>
      <c r="X273" s="387"/>
      <c r="Y273" s="398"/>
      <c r="Z273" s="388"/>
      <c r="AA273" s="398"/>
      <c r="AB273" s="388"/>
      <c r="AC273" s="388"/>
      <c r="AD273" s="388"/>
      <c r="AE273" s="388"/>
      <c r="AF273" s="388"/>
      <c r="AG273" s="388"/>
      <c r="AH273" s="388"/>
      <c r="AI273" s="388"/>
      <c r="AJ273" s="388"/>
      <c r="AK273" s="388"/>
      <c r="AL273" s="388"/>
      <c r="AM273" s="398"/>
      <c r="AN273" s="388"/>
      <c r="AO273" s="388"/>
      <c r="AP273" s="388"/>
      <c r="AQ273" s="388"/>
      <c r="AR273" s="388"/>
      <c r="AS273" s="388"/>
      <c r="AU273" s="172"/>
      <c r="AV273" s="172"/>
    </row>
    <row r="274" spans="1:48" s="14" customFormat="1">
      <c r="A274" s="388"/>
      <c r="B274" s="205"/>
      <c r="C274" s="20"/>
      <c r="D274" s="20" t="s">
        <v>1739</v>
      </c>
      <c r="E274" s="110">
        <f t="shared" si="74"/>
        <v>43.09</v>
      </c>
      <c r="F274" s="110">
        <f t="shared" si="71"/>
        <v>32.317500000000003</v>
      </c>
      <c r="G274" s="110">
        <f t="shared" si="79"/>
        <v>21.545000000000002</v>
      </c>
      <c r="H274" s="110">
        <f t="shared" si="80"/>
        <v>10.772500000000001</v>
      </c>
      <c r="I274" s="110">
        <f t="shared" si="81"/>
        <v>4.3089999999999993</v>
      </c>
      <c r="J274" s="388"/>
      <c r="K274" s="205"/>
      <c r="L274" s="20" t="s">
        <v>1728</v>
      </c>
      <c r="M274" s="110">
        <v>72.900000000000006</v>
      </c>
      <c r="N274" s="110">
        <v>72.900000000000006</v>
      </c>
      <c r="O274" s="110">
        <v>75.900000000000006</v>
      </c>
      <c r="P274" s="112">
        <f t="shared" si="82"/>
        <v>73.900000000000006</v>
      </c>
      <c r="Q274" s="387"/>
      <c r="R274" s="387"/>
      <c r="S274" s="387"/>
      <c r="T274" s="387"/>
      <c r="U274" s="387"/>
      <c r="V274" s="387"/>
      <c r="W274" s="387"/>
      <c r="X274" s="387"/>
      <c r="Y274" s="398"/>
      <c r="Z274" s="388"/>
      <c r="AA274" s="398"/>
      <c r="AB274" s="388"/>
      <c r="AC274" s="388"/>
      <c r="AD274" s="388"/>
      <c r="AE274" s="388"/>
      <c r="AF274" s="388"/>
      <c r="AG274" s="388"/>
      <c r="AH274" s="388"/>
      <c r="AI274" s="388"/>
      <c r="AJ274" s="388"/>
      <c r="AK274" s="388"/>
      <c r="AL274" s="388"/>
      <c r="AM274" s="398"/>
      <c r="AN274" s="388"/>
      <c r="AO274" s="388"/>
      <c r="AP274" s="388"/>
      <c r="AQ274" s="388"/>
      <c r="AR274" s="388"/>
      <c r="AS274" s="388"/>
      <c r="AU274" s="172"/>
      <c r="AV274" s="172"/>
    </row>
    <row r="275" spans="1:48" s="14" customFormat="1">
      <c r="A275" s="388"/>
      <c r="B275" s="205"/>
      <c r="C275" s="20"/>
      <c r="D275" s="20" t="s">
        <v>1740</v>
      </c>
      <c r="E275" s="110">
        <f t="shared" si="74"/>
        <v>250.66666666666666</v>
      </c>
      <c r="F275" s="110">
        <f t="shared" si="71"/>
        <v>188</v>
      </c>
      <c r="G275" s="110">
        <f t="shared" si="79"/>
        <v>125.33333333333333</v>
      </c>
      <c r="H275" s="110">
        <f t="shared" si="80"/>
        <v>62.666666666666664</v>
      </c>
      <c r="I275" s="110">
        <f t="shared" si="81"/>
        <v>25.066666666666659</v>
      </c>
      <c r="J275" s="388"/>
      <c r="K275" s="205"/>
      <c r="L275" s="20" t="s">
        <v>1729</v>
      </c>
      <c r="M275" s="110">
        <v>70.28</v>
      </c>
      <c r="N275" s="110">
        <v>75.900000000000006</v>
      </c>
      <c r="O275" s="110">
        <v>49.9</v>
      </c>
      <c r="P275" s="112">
        <f>AVERAGE(M275:N275)</f>
        <v>73.09</v>
      </c>
      <c r="Q275" s="387"/>
      <c r="R275" s="387"/>
      <c r="S275" s="387"/>
      <c r="T275" s="387"/>
      <c r="U275" s="387"/>
      <c r="V275" s="387"/>
      <c r="W275" s="387"/>
      <c r="X275" s="387"/>
      <c r="Y275" s="398"/>
      <c r="Z275" s="388"/>
      <c r="AA275" s="398"/>
      <c r="AB275" s="388"/>
      <c r="AC275" s="388"/>
      <c r="AD275" s="388"/>
      <c r="AE275" s="388"/>
      <c r="AF275" s="388"/>
      <c r="AG275" s="388"/>
      <c r="AH275" s="388"/>
      <c r="AI275" s="388"/>
      <c r="AJ275" s="388"/>
      <c r="AK275" s="388"/>
      <c r="AL275" s="388"/>
      <c r="AM275" s="398"/>
      <c r="AN275" s="388"/>
      <c r="AO275" s="388"/>
      <c r="AP275" s="388"/>
      <c r="AQ275" s="388"/>
      <c r="AR275" s="388"/>
      <c r="AS275" s="388"/>
      <c r="AU275" s="172"/>
      <c r="AV275" s="172"/>
    </row>
    <row r="276" spans="1:48" s="14" customFormat="1">
      <c r="A276" s="388"/>
      <c r="B276" s="205"/>
      <c r="C276" s="20"/>
      <c r="D276" s="20" t="s">
        <v>1741</v>
      </c>
      <c r="E276" s="110">
        <f t="shared" si="74"/>
        <v>163.82999999999998</v>
      </c>
      <c r="F276" s="110">
        <f t="shared" si="71"/>
        <v>122.87249999999999</v>
      </c>
      <c r="G276" s="110">
        <f t="shared" si="79"/>
        <v>81.914999999999992</v>
      </c>
      <c r="H276" s="110">
        <f t="shared" si="80"/>
        <v>40.957499999999996</v>
      </c>
      <c r="I276" s="110">
        <f t="shared" si="81"/>
        <v>16.382999999999996</v>
      </c>
      <c r="J276" s="388"/>
      <c r="K276" s="205"/>
      <c r="L276" s="20" t="s">
        <v>1730</v>
      </c>
      <c r="M276" s="110">
        <v>69.989999999999995</v>
      </c>
      <c r="N276" s="110">
        <v>52.9</v>
      </c>
      <c r="O276" s="110">
        <v>71.5</v>
      </c>
      <c r="P276" s="112">
        <f>AVERAGE(M276:N276)</f>
        <v>61.444999999999993</v>
      </c>
      <c r="Q276" s="387"/>
      <c r="R276" s="387"/>
      <c r="S276" s="387"/>
      <c r="T276" s="387"/>
      <c r="U276" s="387"/>
      <c r="V276" s="387"/>
      <c r="W276" s="387"/>
      <c r="X276" s="387"/>
      <c r="Y276" s="398"/>
      <c r="Z276" s="388"/>
      <c r="AA276" s="398"/>
      <c r="AB276" s="388"/>
      <c r="AC276" s="388"/>
      <c r="AD276" s="388"/>
      <c r="AE276" s="388"/>
      <c r="AF276" s="388"/>
      <c r="AG276" s="388"/>
      <c r="AH276" s="388"/>
      <c r="AI276" s="388"/>
      <c r="AJ276" s="388"/>
      <c r="AK276" s="388"/>
      <c r="AL276" s="388"/>
      <c r="AM276" s="398"/>
      <c r="AN276" s="388"/>
      <c r="AO276" s="388"/>
      <c r="AP276" s="388"/>
      <c r="AQ276" s="388"/>
      <c r="AR276" s="388"/>
      <c r="AS276" s="388"/>
      <c r="AU276" s="172"/>
      <c r="AV276" s="172"/>
    </row>
    <row r="277" spans="1:48" s="14" customFormat="1">
      <c r="A277" s="388"/>
      <c r="B277" s="205"/>
      <c r="C277" s="20"/>
      <c r="D277" s="20" t="s">
        <v>1742</v>
      </c>
      <c r="E277" s="110">
        <f t="shared" si="74"/>
        <v>407.66666666666669</v>
      </c>
      <c r="F277" s="110">
        <f t="shared" si="71"/>
        <v>305.75</v>
      </c>
      <c r="G277" s="110">
        <f t="shared" si="79"/>
        <v>203.83333333333334</v>
      </c>
      <c r="H277" s="110">
        <f t="shared" si="80"/>
        <v>101.91666666666667</v>
      </c>
      <c r="I277" s="110">
        <f t="shared" si="81"/>
        <v>40.766666666666659</v>
      </c>
      <c r="J277" s="388"/>
      <c r="K277" s="205"/>
      <c r="L277" s="20" t="s">
        <v>1731</v>
      </c>
      <c r="M277" s="110">
        <v>34.5</v>
      </c>
      <c r="N277" s="110">
        <v>34.5</v>
      </c>
      <c r="O277" s="110">
        <v>39.99</v>
      </c>
      <c r="P277" s="112">
        <f>AVERAGE(M277:O277)</f>
        <v>36.330000000000005</v>
      </c>
      <c r="Q277" s="387"/>
      <c r="R277" s="387"/>
      <c r="S277" s="387"/>
      <c r="T277" s="387"/>
      <c r="U277" s="387"/>
      <c r="V277" s="387"/>
      <c r="W277" s="387"/>
      <c r="X277" s="387"/>
      <c r="Y277" s="398"/>
      <c r="Z277" s="388"/>
      <c r="AA277" s="398"/>
      <c r="AB277" s="388"/>
      <c r="AC277" s="388"/>
      <c r="AD277" s="388"/>
      <c r="AE277" s="388"/>
      <c r="AF277" s="388"/>
      <c r="AG277" s="388"/>
      <c r="AH277" s="388"/>
      <c r="AI277" s="388"/>
      <c r="AJ277" s="388"/>
      <c r="AK277" s="388"/>
      <c r="AL277" s="388"/>
      <c r="AM277" s="398"/>
      <c r="AN277" s="388"/>
      <c r="AO277" s="388"/>
      <c r="AP277" s="388"/>
      <c r="AQ277" s="388"/>
      <c r="AR277" s="388"/>
      <c r="AS277" s="388"/>
      <c r="AU277" s="172"/>
      <c r="AV277" s="172"/>
    </row>
    <row r="278" spans="1:48" s="14" customFormat="1">
      <c r="A278" s="388"/>
      <c r="B278" s="205"/>
      <c r="C278" s="20"/>
      <c r="D278" s="20" t="s">
        <v>1743</v>
      </c>
      <c r="E278" s="110">
        <f t="shared" si="74"/>
        <v>456</v>
      </c>
      <c r="F278" s="110">
        <f t="shared" ref="F278:F341" si="83">SUM(E278*(1-0.25))</f>
        <v>342</v>
      </c>
      <c r="G278" s="110">
        <f t="shared" si="79"/>
        <v>228</v>
      </c>
      <c r="H278" s="110">
        <f t="shared" si="80"/>
        <v>114</v>
      </c>
      <c r="I278" s="110">
        <f t="shared" si="81"/>
        <v>45.599999999999987</v>
      </c>
      <c r="J278" s="388"/>
      <c r="K278" s="205"/>
      <c r="L278" s="20" t="s">
        <v>1732</v>
      </c>
      <c r="M278" s="110">
        <v>200</v>
      </c>
      <c r="N278" s="110">
        <v>200</v>
      </c>
      <c r="O278" s="110">
        <v>325</v>
      </c>
      <c r="P278" s="112">
        <f>AVERAGE(M278:O278)</f>
        <v>241.66666666666666</v>
      </c>
      <c r="Q278" s="387"/>
      <c r="R278" s="387"/>
      <c r="S278" s="387"/>
      <c r="T278" s="387"/>
      <c r="U278" s="387"/>
      <c r="V278" s="387"/>
      <c r="W278" s="387"/>
      <c r="X278" s="387"/>
      <c r="Y278" s="398"/>
      <c r="Z278" s="388"/>
      <c r="AA278" s="398"/>
      <c r="AB278" s="388"/>
      <c r="AC278" s="388"/>
      <c r="AD278" s="388"/>
      <c r="AE278" s="388"/>
      <c r="AF278" s="388"/>
      <c r="AG278" s="388"/>
      <c r="AH278" s="388"/>
      <c r="AI278" s="388"/>
      <c r="AJ278" s="388"/>
      <c r="AK278" s="388"/>
      <c r="AL278" s="388"/>
      <c r="AM278" s="398"/>
      <c r="AN278" s="388"/>
      <c r="AO278" s="388"/>
      <c r="AP278" s="388"/>
      <c r="AQ278" s="388"/>
      <c r="AR278" s="388"/>
      <c r="AS278" s="388"/>
      <c r="AU278" s="172"/>
      <c r="AV278" s="172"/>
    </row>
    <row r="279" spans="1:48" s="14" customFormat="1">
      <c r="A279" s="388"/>
      <c r="B279" s="205"/>
      <c r="C279" s="20" t="s">
        <v>82</v>
      </c>
      <c r="D279" s="20" t="s">
        <v>1744</v>
      </c>
      <c r="E279" s="110">
        <f t="shared" si="74"/>
        <v>666.01</v>
      </c>
      <c r="F279" s="110">
        <f t="shared" si="83"/>
        <v>499.50749999999999</v>
      </c>
      <c r="G279" s="110">
        <f t="shared" si="79"/>
        <v>333.005</v>
      </c>
      <c r="H279" s="110">
        <f t="shared" si="80"/>
        <v>166.5025</v>
      </c>
      <c r="I279" s="110">
        <f t="shared" si="81"/>
        <v>66.600999999999985</v>
      </c>
      <c r="J279" s="388"/>
      <c r="K279" s="205"/>
      <c r="L279" s="20" t="s">
        <v>1733</v>
      </c>
      <c r="M279" s="110">
        <v>447</v>
      </c>
      <c r="N279" s="110">
        <v>329.51</v>
      </c>
      <c r="O279" s="110">
        <v>329.51</v>
      </c>
      <c r="P279" s="112">
        <f>AVERAGE(M279:N279)</f>
        <v>388.255</v>
      </c>
      <c r="Q279" s="387"/>
      <c r="R279" s="387"/>
      <c r="S279" s="387"/>
      <c r="T279" s="387"/>
      <c r="U279" s="387"/>
      <c r="V279" s="387"/>
      <c r="W279" s="387"/>
      <c r="X279" s="387"/>
      <c r="Y279" s="398"/>
      <c r="Z279" s="388"/>
      <c r="AA279" s="398"/>
      <c r="AB279" s="388"/>
      <c r="AC279" s="388"/>
      <c r="AD279" s="388"/>
      <c r="AE279" s="388"/>
      <c r="AF279" s="388"/>
      <c r="AG279" s="388"/>
      <c r="AH279" s="388"/>
      <c r="AI279" s="388"/>
      <c r="AJ279" s="388"/>
      <c r="AK279" s="388"/>
      <c r="AL279" s="388"/>
      <c r="AM279" s="398"/>
      <c r="AN279" s="388"/>
      <c r="AO279" s="388"/>
      <c r="AP279" s="388"/>
      <c r="AQ279" s="388"/>
      <c r="AR279" s="388"/>
      <c r="AS279" s="388"/>
      <c r="AU279" s="172"/>
      <c r="AV279" s="172"/>
    </row>
    <row r="280" spans="1:48" s="14" customFormat="1">
      <c r="A280" s="388"/>
      <c r="B280" s="205"/>
      <c r="C280" s="20"/>
      <c r="D280" s="20" t="s">
        <v>1745</v>
      </c>
      <c r="E280" s="110">
        <f t="shared" si="74"/>
        <v>915.25</v>
      </c>
      <c r="F280" s="110">
        <f t="shared" si="83"/>
        <v>686.4375</v>
      </c>
      <c r="G280" s="110">
        <f t="shared" si="79"/>
        <v>457.625</v>
      </c>
      <c r="H280" s="110">
        <f t="shared" si="80"/>
        <v>228.8125</v>
      </c>
      <c r="I280" s="110">
        <f t="shared" si="81"/>
        <v>91.524999999999977</v>
      </c>
      <c r="J280" s="388"/>
      <c r="K280" s="205"/>
      <c r="L280" s="20" t="s">
        <v>1734</v>
      </c>
      <c r="M280" s="110">
        <v>739</v>
      </c>
      <c r="N280" s="110">
        <v>739</v>
      </c>
      <c r="O280" s="110">
        <v>890</v>
      </c>
      <c r="P280" s="112">
        <f>AVERAGE(M280:O280)</f>
        <v>789.33333333333337</v>
      </c>
      <c r="Q280" s="387"/>
      <c r="R280" s="387"/>
      <c r="S280" s="387"/>
      <c r="T280" s="387"/>
      <c r="U280" s="387"/>
      <c r="V280" s="387"/>
      <c r="W280" s="387"/>
      <c r="X280" s="387"/>
      <c r="Y280" s="398"/>
      <c r="Z280" s="388"/>
      <c r="AA280" s="398"/>
      <c r="AB280" s="388"/>
      <c r="AC280" s="388"/>
      <c r="AD280" s="388"/>
      <c r="AE280" s="388"/>
      <c r="AF280" s="388"/>
      <c r="AG280" s="388"/>
      <c r="AH280" s="388"/>
      <c r="AI280" s="388"/>
      <c r="AJ280" s="388"/>
      <c r="AK280" s="388"/>
      <c r="AL280" s="388"/>
      <c r="AM280" s="398"/>
      <c r="AN280" s="388"/>
      <c r="AO280" s="388"/>
      <c r="AP280" s="388"/>
      <c r="AQ280" s="388"/>
      <c r="AR280" s="388"/>
      <c r="AS280" s="388"/>
      <c r="AU280" s="172"/>
      <c r="AV280" s="172"/>
    </row>
    <row r="281" spans="1:48" s="14" customFormat="1">
      <c r="A281" s="388"/>
      <c r="B281" s="205"/>
      <c r="C281" s="20"/>
      <c r="D281" s="20" t="s">
        <v>1746</v>
      </c>
      <c r="E281" s="110">
        <f t="shared" si="74"/>
        <v>927.36666666666667</v>
      </c>
      <c r="F281" s="110">
        <f t="shared" si="83"/>
        <v>695.52499999999998</v>
      </c>
      <c r="G281" s="110">
        <f t="shared" si="79"/>
        <v>463.68333333333334</v>
      </c>
      <c r="H281" s="110">
        <f t="shared" si="80"/>
        <v>231.84166666666667</v>
      </c>
      <c r="I281" s="110">
        <f t="shared" si="81"/>
        <v>92.73666666666665</v>
      </c>
      <c r="J281" s="388"/>
      <c r="K281" s="205"/>
      <c r="L281" s="20" t="s">
        <v>1735</v>
      </c>
      <c r="M281" s="110">
        <v>106.23</v>
      </c>
      <c r="N281" s="110">
        <v>138.9</v>
      </c>
      <c r="O281" s="110">
        <v>138.9</v>
      </c>
      <c r="P281" s="112">
        <f>AVERAGE(M281:O281)</f>
        <v>128.01</v>
      </c>
      <c r="Q281" s="387"/>
      <c r="R281" s="387"/>
      <c r="S281" s="387"/>
      <c r="T281" s="387"/>
      <c r="U281" s="387"/>
      <c r="V281" s="387"/>
      <c r="W281" s="387"/>
      <c r="X281" s="387"/>
      <c r="Y281" s="398"/>
      <c r="Z281" s="388"/>
      <c r="AA281" s="398"/>
      <c r="AB281" s="388"/>
      <c r="AC281" s="388"/>
      <c r="AD281" s="388"/>
      <c r="AE281" s="388"/>
      <c r="AF281" s="388"/>
      <c r="AG281" s="388"/>
      <c r="AH281" s="388"/>
      <c r="AI281" s="388"/>
      <c r="AJ281" s="388"/>
      <c r="AK281" s="388"/>
      <c r="AL281" s="388"/>
      <c r="AM281" s="398"/>
      <c r="AN281" s="388"/>
      <c r="AO281" s="388"/>
      <c r="AP281" s="388"/>
      <c r="AQ281" s="388"/>
      <c r="AR281" s="388"/>
      <c r="AS281" s="388"/>
      <c r="AU281" s="172"/>
      <c r="AV281" s="172"/>
    </row>
    <row r="282" spans="1:48" s="14" customFormat="1">
      <c r="A282" s="388"/>
      <c r="B282" s="205"/>
      <c r="C282" s="20"/>
      <c r="D282" s="20" t="s">
        <v>1747</v>
      </c>
      <c r="E282" s="110">
        <f t="shared" si="74"/>
        <v>989.495</v>
      </c>
      <c r="F282" s="110">
        <f t="shared" si="83"/>
        <v>742.12125000000003</v>
      </c>
      <c r="G282" s="110">
        <f t="shared" si="79"/>
        <v>494.7475</v>
      </c>
      <c r="H282" s="110">
        <f t="shared" si="80"/>
        <v>247.37375</v>
      </c>
      <c r="I282" s="110">
        <f t="shared" si="81"/>
        <v>98.949499999999972</v>
      </c>
      <c r="J282" s="388"/>
      <c r="K282" s="205"/>
      <c r="L282" s="20" t="s">
        <v>1736</v>
      </c>
      <c r="M282" s="110">
        <v>106</v>
      </c>
      <c r="N282" s="110">
        <v>123.99</v>
      </c>
      <c r="O282" s="110">
        <v>129.9</v>
      </c>
      <c r="P282" s="112">
        <f>AVERAGE(M282:N282)</f>
        <v>114.995</v>
      </c>
      <c r="Q282" s="387"/>
      <c r="R282" s="387"/>
      <c r="S282" s="387"/>
      <c r="T282" s="387"/>
      <c r="U282" s="387"/>
      <c r="V282" s="387"/>
      <c r="W282" s="387"/>
      <c r="X282" s="387"/>
      <c r="Y282" s="398"/>
      <c r="Z282" s="388"/>
      <c r="AA282" s="398"/>
      <c r="AB282" s="388"/>
      <c r="AC282" s="388"/>
      <c r="AD282" s="388"/>
      <c r="AE282" s="388"/>
      <c r="AF282" s="388"/>
      <c r="AG282" s="388"/>
      <c r="AH282" s="388"/>
      <c r="AI282" s="388"/>
      <c r="AJ282" s="388"/>
      <c r="AK282" s="388"/>
      <c r="AL282" s="388"/>
      <c r="AM282" s="398"/>
      <c r="AN282" s="388"/>
      <c r="AO282" s="388"/>
      <c r="AP282" s="388"/>
      <c r="AQ282" s="388"/>
      <c r="AR282" s="388"/>
      <c r="AS282" s="388"/>
      <c r="AU282" s="172"/>
      <c r="AV282" s="172"/>
    </row>
    <row r="283" spans="1:48" s="14" customFormat="1">
      <c r="A283" s="388"/>
      <c r="B283" s="205"/>
      <c r="C283" s="20"/>
      <c r="D283" s="20" t="s">
        <v>1748</v>
      </c>
      <c r="E283" s="110">
        <f t="shared" si="74"/>
        <v>817.34500000000003</v>
      </c>
      <c r="F283" s="110">
        <f t="shared" si="83"/>
        <v>613.00874999999996</v>
      </c>
      <c r="G283" s="110">
        <f t="shared" si="79"/>
        <v>408.67250000000001</v>
      </c>
      <c r="H283" s="110">
        <f t="shared" si="80"/>
        <v>204.33625000000001</v>
      </c>
      <c r="I283" s="110">
        <f t="shared" si="81"/>
        <v>81.734499999999983</v>
      </c>
      <c r="J283" s="388"/>
      <c r="K283" s="205"/>
      <c r="L283" s="20" t="s">
        <v>1737</v>
      </c>
      <c r="M283" s="110">
        <v>145.99</v>
      </c>
      <c r="N283" s="110">
        <v>145.99</v>
      </c>
      <c r="O283" s="110">
        <v>156.99</v>
      </c>
      <c r="P283" s="112">
        <f>AVERAGE(M283:O283)</f>
        <v>149.65666666666667</v>
      </c>
      <c r="Q283" s="387"/>
      <c r="R283" s="387"/>
      <c r="S283" s="387"/>
      <c r="T283" s="387"/>
      <c r="U283" s="387"/>
      <c r="V283" s="387"/>
      <c r="W283" s="387"/>
      <c r="X283" s="387"/>
      <c r="Y283" s="398"/>
      <c r="Z283" s="388"/>
      <c r="AA283" s="398"/>
      <c r="AB283" s="388"/>
      <c r="AC283" s="388"/>
      <c r="AD283" s="388"/>
      <c r="AE283" s="388"/>
      <c r="AF283" s="388"/>
      <c r="AG283" s="388"/>
      <c r="AH283" s="388"/>
      <c r="AI283" s="388"/>
      <c r="AJ283" s="388"/>
      <c r="AK283" s="388"/>
      <c r="AL283" s="388"/>
      <c r="AM283" s="398"/>
      <c r="AN283" s="388"/>
      <c r="AO283" s="388"/>
      <c r="AP283" s="388"/>
      <c r="AQ283" s="388"/>
      <c r="AR283" s="388"/>
      <c r="AS283" s="388"/>
      <c r="AU283" s="172"/>
      <c r="AV283" s="172"/>
    </row>
    <row r="284" spans="1:48" s="14" customFormat="1">
      <c r="A284" s="388"/>
      <c r="B284" s="205"/>
      <c r="C284" s="20"/>
      <c r="D284" s="20" t="s">
        <v>1749</v>
      </c>
      <c r="E284" s="110">
        <f t="shared" si="74"/>
        <v>1074.4949999999999</v>
      </c>
      <c r="F284" s="110">
        <f t="shared" si="83"/>
        <v>805.87124999999992</v>
      </c>
      <c r="G284" s="110">
        <f t="shared" si="79"/>
        <v>537.24749999999995</v>
      </c>
      <c r="H284" s="110">
        <f t="shared" si="80"/>
        <v>268.62374999999997</v>
      </c>
      <c r="I284" s="110">
        <f t="shared" si="81"/>
        <v>107.44949999999997</v>
      </c>
      <c r="J284" s="388"/>
      <c r="K284" s="205"/>
      <c r="L284" s="20" t="s">
        <v>1738</v>
      </c>
      <c r="M284" s="110">
        <v>126.39</v>
      </c>
      <c r="N284" s="110">
        <v>169.9</v>
      </c>
      <c r="O284" s="110">
        <v>136.99</v>
      </c>
      <c r="P284" s="112">
        <f>AVERAGE(M284:O284)</f>
        <v>144.42666666666668</v>
      </c>
      <c r="Q284" s="387"/>
      <c r="R284" s="387"/>
      <c r="S284" s="387"/>
      <c r="T284" s="387"/>
      <c r="U284" s="387"/>
      <c r="V284" s="387"/>
      <c r="W284" s="387"/>
      <c r="X284" s="387"/>
      <c r="Y284" s="398"/>
      <c r="Z284" s="388"/>
      <c r="AA284" s="398"/>
      <c r="AB284" s="388"/>
      <c r="AC284" s="388"/>
      <c r="AD284" s="388"/>
      <c r="AE284" s="388"/>
      <c r="AF284" s="388"/>
      <c r="AG284" s="388"/>
      <c r="AH284" s="388"/>
      <c r="AI284" s="388"/>
      <c r="AJ284" s="388"/>
      <c r="AK284" s="388"/>
      <c r="AL284" s="388"/>
      <c r="AM284" s="398"/>
      <c r="AN284" s="388"/>
      <c r="AO284" s="388"/>
      <c r="AP284" s="388"/>
      <c r="AQ284" s="388"/>
      <c r="AR284" s="388"/>
      <c r="AS284" s="388"/>
      <c r="AU284" s="172"/>
      <c r="AV284" s="172"/>
    </row>
    <row r="285" spans="1:48" s="14" customFormat="1">
      <c r="A285" s="388"/>
      <c r="B285" s="205"/>
      <c r="C285" s="20"/>
      <c r="D285" s="20" t="s">
        <v>1750</v>
      </c>
      <c r="E285" s="110">
        <f t="shared" si="74"/>
        <v>214.25</v>
      </c>
      <c r="F285" s="110">
        <f t="shared" si="83"/>
        <v>160.6875</v>
      </c>
      <c r="G285" s="110">
        <f t="shared" si="79"/>
        <v>107.125</v>
      </c>
      <c r="H285" s="110">
        <f t="shared" si="80"/>
        <v>53.5625</v>
      </c>
      <c r="I285" s="110">
        <f t="shared" si="81"/>
        <v>21.424999999999994</v>
      </c>
      <c r="J285" s="388"/>
      <c r="K285" s="205"/>
      <c r="L285" s="20" t="s">
        <v>1739</v>
      </c>
      <c r="M285" s="110">
        <v>39.99</v>
      </c>
      <c r="N285" s="110">
        <v>46.19</v>
      </c>
      <c r="O285" s="110">
        <v>29.78</v>
      </c>
      <c r="P285" s="112">
        <f>AVERAGE(M285:N285)</f>
        <v>43.09</v>
      </c>
      <c r="Q285" s="387"/>
      <c r="R285" s="387"/>
      <c r="S285" s="387"/>
      <c r="T285" s="387"/>
      <c r="U285" s="387"/>
      <c r="V285" s="387"/>
      <c r="W285" s="387"/>
      <c r="X285" s="387"/>
      <c r="Y285" s="398"/>
      <c r="Z285" s="388"/>
      <c r="AA285" s="398"/>
      <c r="AB285" s="388"/>
      <c r="AC285" s="388"/>
      <c r="AD285" s="388"/>
      <c r="AE285" s="388"/>
      <c r="AF285" s="388"/>
      <c r="AG285" s="388"/>
      <c r="AH285" s="388"/>
      <c r="AI285" s="388"/>
      <c r="AJ285" s="388"/>
      <c r="AK285" s="388"/>
      <c r="AL285" s="388"/>
      <c r="AM285" s="398"/>
      <c r="AN285" s="388"/>
      <c r="AO285" s="388"/>
      <c r="AP285" s="388"/>
      <c r="AQ285" s="388"/>
      <c r="AR285" s="388"/>
      <c r="AS285" s="388"/>
      <c r="AU285" s="172"/>
      <c r="AV285" s="172"/>
    </row>
    <row r="286" spans="1:48" s="14" customFormat="1">
      <c r="A286" s="388"/>
      <c r="B286" s="205"/>
      <c r="C286" s="20"/>
      <c r="D286" s="20" t="s">
        <v>1751</v>
      </c>
      <c r="E286" s="110">
        <f t="shared" si="74"/>
        <v>229.23000000000002</v>
      </c>
      <c r="F286" s="110">
        <f t="shared" si="83"/>
        <v>171.92250000000001</v>
      </c>
      <c r="G286" s="110">
        <f t="shared" si="79"/>
        <v>114.61500000000001</v>
      </c>
      <c r="H286" s="110">
        <f t="shared" si="80"/>
        <v>57.307500000000005</v>
      </c>
      <c r="I286" s="110">
        <f t="shared" si="81"/>
        <v>22.922999999999998</v>
      </c>
      <c r="J286" s="388"/>
      <c r="K286" s="205"/>
      <c r="L286" s="20" t="s">
        <v>1740</v>
      </c>
      <c r="M286" s="110">
        <v>220</v>
      </c>
      <c r="N286" s="110">
        <v>220</v>
      </c>
      <c r="O286" s="110">
        <v>312</v>
      </c>
      <c r="P286" s="112">
        <f>AVERAGE(M286:O286)</f>
        <v>250.66666666666666</v>
      </c>
      <c r="Q286" s="387"/>
      <c r="R286" s="387"/>
      <c r="S286" s="387"/>
      <c r="T286" s="387"/>
      <c r="U286" s="387"/>
      <c r="V286" s="387"/>
      <c r="W286" s="387"/>
      <c r="X286" s="387"/>
      <c r="Y286" s="398"/>
      <c r="Z286" s="388"/>
      <c r="AA286" s="398"/>
      <c r="AB286" s="388"/>
      <c r="AC286" s="388"/>
      <c r="AD286" s="388"/>
      <c r="AE286" s="388"/>
      <c r="AF286" s="388"/>
      <c r="AG286" s="388"/>
      <c r="AH286" s="388"/>
      <c r="AI286" s="388"/>
      <c r="AJ286" s="388"/>
      <c r="AK286" s="388"/>
      <c r="AL286" s="388"/>
      <c r="AM286" s="398"/>
      <c r="AN286" s="388"/>
      <c r="AO286" s="388"/>
      <c r="AP286" s="388"/>
      <c r="AQ286" s="388"/>
      <c r="AR286" s="388"/>
      <c r="AS286" s="388"/>
      <c r="AU286" s="172"/>
      <c r="AV286" s="172"/>
    </row>
    <row r="287" spans="1:48" s="14" customFormat="1">
      <c r="A287" s="388"/>
      <c r="B287" s="205"/>
      <c r="C287" s="20"/>
      <c r="D287" s="20" t="s">
        <v>1752</v>
      </c>
      <c r="E287" s="110">
        <f t="shared" si="74"/>
        <v>312.94499999999999</v>
      </c>
      <c r="F287" s="110">
        <f t="shared" si="83"/>
        <v>234.70875000000001</v>
      </c>
      <c r="G287" s="110">
        <f t="shared" si="79"/>
        <v>156.4725</v>
      </c>
      <c r="H287" s="110">
        <f t="shared" si="80"/>
        <v>78.236249999999998</v>
      </c>
      <c r="I287" s="110">
        <f t="shared" si="81"/>
        <v>31.294499999999992</v>
      </c>
      <c r="J287" s="388"/>
      <c r="K287" s="205"/>
      <c r="L287" s="20" t="s">
        <v>1741</v>
      </c>
      <c r="M287" s="110">
        <v>147.25</v>
      </c>
      <c r="N287" s="110">
        <v>180.41</v>
      </c>
      <c r="O287" s="110">
        <v>160</v>
      </c>
      <c r="P287" s="112">
        <f>AVERAGE(M287:N287)</f>
        <v>163.82999999999998</v>
      </c>
      <c r="Q287" s="387"/>
      <c r="R287" s="387"/>
      <c r="S287" s="387"/>
      <c r="T287" s="387"/>
      <c r="U287" s="387"/>
      <c r="V287" s="387"/>
      <c r="W287" s="387"/>
      <c r="X287" s="387"/>
      <c r="Y287" s="398"/>
      <c r="Z287" s="388"/>
      <c r="AA287" s="398"/>
      <c r="AB287" s="388"/>
      <c r="AC287" s="388"/>
      <c r="AD287" s="388"/>
      <c r="AE287" s="388"/>
      <c r="AF287" s="388"/>
      <c r="AG287" s="388"/>
      <c r="AH287" s="388"/>
      <c r="AI287" s="388"/>
      <c r="AJ287" s="388"/>
      <c r="AK287" s="388"/>
      <c r="AL287" s="388"/>
      <c r="AM287" s="398"/>
      <c r="AN287" s="388"/>
      <c r="AO287" s="388"/>
      <c r="AP287" s="388"/>
      <c r="AQ287" s="388"/>
      <c r="AR287" s="388"/>
      <c r="AS287" s="388"/>
      <c r="AU287" s="172"/>
      <c r="AV287" s="172"/>
    </row>
    <row r="288" spans="1:48" s="14" customFormat="1">
      <c r="A288" s="388"/>
      <c r="B288" s="205"/>
      <c r="C288" s="20"/>
      <c r="D288" s="20" t="s">
        <v>1753</v>
      </c>
      <c r="E288" s="110">
        <f t="shared" si="74"/>
        <v>487.45</v>
      </c>
      <c r="F288" s="110">
        <f t="shared" si="83"/>
        <v>365.58749999999998</v>
      </c>
      <c r="G288" s="110">
        <f t="shared" si="79"/>
        <v>243.72499999999999</v>
      </c>
      <c r="H288" s="110">
        <f t="shared" si="80"/>
        <v>121.8625</v>
      </c>
      <c r="I288" s="110">
        <f t="shared" si="81"/>
        <v>48.74499999999999</v>
      </c>
      <c r="J288" s="388"/>
      <c r="K288" s="205"/>
      <c r="L288" s="20" t="s">
        <v>1742</v>
      </c>
      <c r="M288" s="110">
        <v>371</v>
      </c>
      <c r="N288" s="110">
        <v>426</v>
      </c>
      <c r="O288" s="110">
        <v>426</v>
      </c>
      <c r="P288" s="112">
        <f>AVERAGE(M288:O288)</f>
        <v>407.66666666666669</v>
      </c>
      <c r="Q288" s="387"/>
      <c r="R288" s="387"/>
      <c r="S288" s="387"/>
      <c r="T288" s="387"/>
      <c r="U288" s="387"/>
      <c r="V288" s="387"/>
      <c r="W288" s="387"/>
      <c r="X288" s="387"/>
      <c r="Y288" s="398"/>
      <c r="Z288" s="388"/>
      <c r="AA288" s="398"/>
      <c r="AB288" s="388"/>
      <c r="AC288" s="388"/>
      <c r="AD288" s="388"/>
      <c r="AE288" s="388"/>
      <c r="AF288" s="388"/>
      <c r="AG288" s="388"/>
      <c r="AH288" s="388"/>
      <c r="AI288" s="388"/>
      <c r="AJ288" s="388"/>
      <c r="AK288" s="388"/>
      <c r="AL288" s="388"/>
      <c r="AM288" s="398"/>
      <c r="AN288" s="388"/>
      <c r="AO288" s="388"/>
      <c r="AP288" s="388"/>
      <c r="AQ288" s="388"/>
      <c r="AR288" s="388"/>
      <c r="AS288" s="388"/>
      <c r="AU288" s="172"/>
      <c r="AV288" s="172"/>
    </row>
    <row r="289" spans="1:48" s="14" customFormat="1">
      <c r="A289" s="388"/>
      <c r="B289" s="205"/>
      <c r="C289" s="20"/>
      <c r="D289" s="20" t="s">
        <v>1754</v>
      </c>
      <c r="E289" s="110">
        <f t="shared" si="74"/>
        <v>675.9</v>
      </c>
      <c r="F289" s="110">
        <f t="shared" si="83"/>
        <v>506.92499999999995</v>
      </c>
      <c r="G289" s="110">
        <f t="shared" si="79"/>
        <v>337.95</v>
      </c>
      <c r="H289" s="110">
        <f t="shared" si="80"/>
        <v>168.97499999999999</v>
      </c>
      <c r="I289" s="110">
        <f t="shared" si="81"/>
        <v>67.589999999999989</v>
      </c>
      <c r="J289" s="388"/>
      <c r="K289" s="205"/>
      <c r="L289" s="20" t="s">
        <v>1743</v>
      </c>
      <c r="M289" s="110">
        <v>456</v>
      </c>
      <c r="N289" s="110">
        <v>456</v>
      </c>
      <c r="O289" s="110">
        <v>456</v>
      </c>
      <c r="P289" s="112">
        <f>AVERAGE(M289:O289)</f>
        <v>456</v>
      </c>
      <c r="Q289" s="387"/>
      <c r="R289" s="387"/>
      <c r="S289" s="387"/>
      <c r="T289" s="387"/>
      <c r="U289" s="387"/>
      <c r="V289" s="387"/>
      <c r="W289" s="387"/>
      <c r="X289" s="387"/>
      <c r="Y289" s="398"/>
      <c r="Z289" s="388"/>
      <c r="AA289" s="398"/>
      <c r="AB289" s="388"/>
      <c r="AC289" s="388"/>
      <c r="AD289" s="388"/>
      <c r="AE289" s="388"/>
      <c r="AF289" s="388"/>
      <c r="AG289" s="388"/>
      <c r="AH289" s="388"/>
      <c r="AI289" s="388"/>
      <c r="AJ289" s="388"/>
      <c r="AK289" s="388"/>
      <c r="AL289" s="388"/>
      <c r="AM289" s="398"/>
      <c r="AN289" s="388"/>
      <c r="AO289" s="388"/>
      <c r="AP289" s="388"/>
      <c r="AQ289" s="388"/>
      <c r="AR289" s="388"/>
      <c r="AS289" s="388"/>
      <c r="AU289" s="172"/>
      <c r="AV289" s="172"/>
    </row>
    <row r="290" spans="1:48" s="14" customFormat="1">
      <c r="A290" s="388"/>
      <c r="B290" s="205"/>
      <c r="C290" s="20"/>
      <c r="D290" s="20" t="s">
        <v>1755</v>
      </c>
      <c r="E290" s="110">
        <f t="shared" si="74"/>
        <v>785.69999999999993</v>
      </c>
      <c r="F290" s="110">
        <f t="shared" si="83"/>
        <v>589.27499999999998</v>
      </c>
      <c r="G290" s="110">
        <f t="shared" si="79"/>
        <v>392.84999999999997</v>
      </c>
      <c r="H290" s="110">
        <f t="shared" si="80"/>
        <v>196.42499999999998</v>
      </c>
      <c r="I290" s="110">
        <f t="shared" si="81"/>
        <v>78.569999999999979</v>
      </c>
      <c r="J290" s="388"/>
      <c r="K290" s="205" t="s">
        <v>82</v>
      </c>
      <c r="L290" s="20" t="s">
        <v>1744</v>
      </c>
      <c r="M290" s="110">
        <v>789.9</v>
      </c>
      <c r="N290" s="110">
        <v>542.12</v>
      </c>
      <c r="O290" s="110">
        <v>929</v>
      </c>
      <c r="P290" s="112">
        <f>AVERAGE(M290:N290)</f>
        <v>666.01</v>
      </c>
      <c r="Q290" s="387"/>
      <c r="R290" s="387"/>
      <c r="S290" s="387"/>
      <c r="T290" s="387"/>
      <c r="U290" s="387"/>
      <c r="V290" s="387"/>
      <c r="W290" s="387"/>
      <c r="X290" s="387"/>
      <c r="Y290" s="398"/>
      <c r="Z290" s="388"/>
      <c r="AA290" s="398"/>
      <c r="AB290" s="388"/>
      <c r="AC290" s="388"/>
      <c r="AD290" s="388"/>
      <c r="AE290" s="388"/>
      <c r="AF290" s="388"/>
      <c r="AG290" s="388"/>
      <c r="AH290" s="388"/>
      <c r="AI290" s="388"/>
      <c r="AJ290" s="388"/>
      <c r="AK290" s="388"/>
      <c r="AL290" s="388"/>
      <c r="AM290" s="398"/>
      <c r="AN290" s="388"/>
      <c r="AO290" s="388"/>
      <c r="AP290" s="388"/>
      <c r="AQ290" s="388"/>
      <c r="AR290" s="388"/>
      <c r="AS290" s="388"/>
      <c r="AU290" s="172"/>
      <c r="AV290" s="172"/>
    </row>
    <row r="291" spans="1:48" s="14" customFormat="1">
      <c r="A291" s="388"/>
      <c r="B291" s="205"/>
      <c r="C291" s="20"/>
      <c r="D291" s="20" t="s">
        <v>1756</v>
      </c>
      <c r="E291" s="110">
        <f t="shared" si="74"/>
        <v>380.46333333333331</v>
      </c>
      <c r="F291" s="110">
        <f t="shared" si="83"/>
        <v>285.34749999999997</v>
      </c>
      <c r="G291" s="110">
        <f t="shared" si="79"/>
        <v>190.23166666666665</v>
      </c>
      <c r="H291" s="110">
        <f t="shared" si="80"/>
        <v>95.115833333333327</v>
      </c>
      <c r="I291" s="110">
        <f t="shared" si="81"/>
        <v>38.046333333333322</v>
      </c>
      <c r="J291" s="388"/>
      <c r="K291" s="205"/>
      <c r="L291" s="20" t="s">
        <v>1745</v>
      </c>
      <c r="M291" s="110">
        <v>831.5</v>
      </c>
      <c r="N291" s="110">
        <v>999</v>
      </c>
      <c r="O291" s="110">
        <v>689.9</v>
      </c>
      <c r="P291" s="112">
        <f>AVERAGE(M291:N291)</f>
        <v>915.25</v>
      </c>
      <c r="Q291" s="387"/>
      <c r="R291" s="387"/>
      <c r="S291" s="387"/>
      <c r="T291" s="387"/>
      <c r="U291" s="387"/>
      <c r="V291" s="387"/>
      <c r="W291" s="387"/>
      <c r="X291" s="387"/>
      <c r="Y291" s="398"/>
      <c r="Z291" s="388"/>
      <c r="AA291" s="398"/>
      <c r="AB291" s="388"/>
      <c r="AC291" s="388"/>
      <c r="AD291" s="388"/>
      <c r="AE291" s="388"/>
      <c r="AF291" s="388"/>
      <c r="AG291" s="388"/>
      <c r="AH291" s="388"/>
      <c r="AI291" s="388"/>
      <c r="AJ291" s="388"/>
      <c r="AK291" s="388"/>
      <c r="AL291" s="388"/>
      <c r="AM291" s="398"/>
      <c r="AN291" s="388"/>
      <c r="AO291" s="388"/>
      <c r="AP291" s="388"/>
      <c r="AQ291" s="388"/>
      <c r="AR291" s="388"/>
      <c r="AS291" s="388"/>
      <c r="AU291" s="172"/>
      <c r="AV291" s="172"/>
    </row>
    <row r="292" spans="1:48" s="14" customFormat="1">
      <c r="A292" s="388"/>
      <c r="B292" s="205"/>
      <c r="C292" s="20"/>
      <c r="D292" s="20" t="s">
        <v>1757</v>
      </c>
      <c r="E292" s="110">
        <f t="shared" si="74"/>
        <v>450.23500000000001</v>
      </c>
      <c r="F292" s="110">
        <f t="shared" si="83"/>
        <v>337.67624999999998</v>
      </c>
      <c r="G292" s="110">
        <f t="shared" si="79"/>
        <v>225.11750000000001</v>
      </c>
      <c r="H292" s="110">
        <f t="shared" si="80"/>
        <v>112.55875</v>
      </c>
      <c r="I292" s="110">
        <f t="shared" si="81"/>
        <v>45.023499999999991</v>
      </c>
      <c r="J292" s="388"/>
      <c r="K292" s="205"/>
      <c r="L292" s="20" t="s">
        <v>1746</v>
      </c>
      <c r="M292" s="110">
        <v>929.1</v>
      </c>
      <c r="N292" s="110">
        <v>929.1</v>
      </c>
      <c r="O292" s="110">
        <v>923.9</v>
      </c>
      <c r="P292" s="112">
        <f>AVERAGE(M292:O292)</f>
        <v>927.36666666666667</v>
      </c>
      <c r="Q292" s="387"/>
      <c r="R292" s="387"/>
      <c r="S292" s="387"/>
      <c r="T292" s="387"/>
      <c r="U292" s="387"/>
      <c r="V292" s="387"/>
      <c r="W292" s="387"/>
      <c r="X292" s="387"/>
      <c r="Y292" s="398"/>
      <c r="Z292" s="388"/>
      <c r="AA292" s="398"/>
      <c r="AB292" s="388"/>
      <c r="AC292" s="388"/>
      <c r="AD292" s="388"/>
      <c r="AE292" s="388"/>
      <c r="AF292" s="388"/>
      <c r="AG292" s="388"/>
      <c r="AH292" s="388"/>
      <c r="AI292" s="388"/>
      <c r="AJ292" s="388"/>
      <c r="AK292" s="388"/>
      <c r="AL292" s="388"/>
      <c r="AM292" s="398"/>
      <c r="AN292" s="388"/>
      <c r="AO292" s="388"/>
      <c r="AP292" s="388"/>
      <c r="AQ292" s="388"/>
      <c r="AR292" s="388"/>
      <c r="AS292" s="388"/>
      <c r="AU292" s="172"/>
      <c r="AV292" s="172"/>
    </row>
    <row r="293" spans="1:48" s="14" customFormat="1">
      <c r="A293" s="388"/>
      <c r="B293" s="205"/>
      <c r="C293" s="17"/>
      <c r="D293" s="20" t="s">
        <v>1758</v>
      </c>
      <c r="E293" s="110">
        <f t="shared" si="74"/>
        <v>516.64</v>
      </c>
      <c r="F293" s="110">
        <f t="shared" si="83"/>
        <v>387.48</v>
      </c>
      <c r="G293" s="110">
        <f t="shared" si="79"/>
        <v>258.32</v>
      </c>
      <c r="H293" s="110">
        <f t="shared" si="80"/>
        <v>129.16</v>
      </c>
      <c r="I293" s="110">
        <f t="shared" si="81"/>
        <v>51.663999999999987</v>
      </c>
      <c r="J293" s="388"/>
      <c r="K293" s="205"/>
      <c r="L293" s="20" t="s">
        <v>1747</v>
      </c>
      <c r="M293" s="110">
        <v>829.99</v>
      </c>
      <c r="N293" s="110">
        <v>1149</v>
      </c>
      <c r="O293" s="110">
        <v>864.8</v>
      </c>
      <c r="P293" s="112">
        <f>AVERAGE(M293:N293)</f>
        <v>989.495</v>
      </c>
      <c r="Q293" s="387"/>
      <c r="R293" s="387"/>
      <c r="S293" s="387"/>
      <c r="T293" s="387"/>
      <c r="U293" s="387"/>
      <c r="V293" s="387"/>
      <c r="W293" s="387"/>
      <c r="X293" s="387"/>
      <c r="Y293" s="398"/>
      <c r="Z293" s="388"/>
      <c r="AA293" s="398"/>
      <c r="AB293" s="388"/>
      <c r="AC293" s="388"/>
      <c r="AD293" s="388"/>
      <c r="AE293" s="388"/>
      <c r="AF293" s="388"/>
      <c r="AG293" s="388"/>
      <c r="AH293" s="388"/>
      <c r="AI293" s="388"/>
      <c r="AJ293" s="388"/>
      <c r="AK293" s="388"/>
      <c r="AL293" s="388"/>
      <c r="AM293" s="398"/>
      <c r="AN293" s="388"/>
      <c r="AO293" s="388"/>
      <c r="AP293" s="388"/>
      <c r="AQ293" s="388"/>
      <c r="AR293" s="388"/>
      <c r="AS293" s="388"/>
      <c r="AU293" s="172"/>
      <c r="AV293" s="172"/>
    </row>
    <row r="294" spans="1:48" s="14" customFormat="1">
      <c r="A294" s="388"/>
      <c r="B294" s="205"/>
      <c r="C294" s="17"/>
      <c r="D294" s="20" t="s">
        <v>1759</v>
      </c>
      <c r="E294" s="110">
        <f t="shared" ref="E294:E357" si="84">P305</f>
        <v>533.23333333333323</v>
      </c>
      <c r="F294" s="110">
        <f t="shared" si="83"/>
        <v>399.92499999999995</v>
      </c>
      <c r="G294" s="110">
        <f t="shared" si="79"/>
        <v>266.61666666666662</v>
      </c>
      <c r="H294" s="110">
        <f t="shared" si="80"/>
        <v>133.30833333333331</v>
      </c>
      <c r="I294" s="110">
        <f t="shared" si="81"/>
        <v>53.323333333333309</v>
      </c>
      <c r="J294" s="388"/>
      <c r="K294" s="205"/>
      <c r="L294" s="20" t="s">
        <v>1748</v>
      </c>
      <c r="M294" s="110">
        <v>834.99</v>
      </c>
      <c r="N294" s="110">
        <v>799.7</v>
      </c>
      <c r="O294" s="110">
        <v>1050.9000000000001</v>
      </c>
      <c r="P294" s="112">
        <f>AVERAGE(M294:N294)</f>
        <v>817.34500000000003</v>
      </c>
      <c r="Q294" s="387"/>
      <c r="R294" s="387"/>
      <c r="S294" s="387"/>
      <c r="T294" s="387"/>
      <c r="U294" s="387"/>
      <c r="V294" s="387"/>
      <c r="W294" s="387"/>
      <c r="X294" s="387"/>
      <c r="Y294" s="398"/>
      <c r="Z294" s="388"/>
      <c r="AA294" s="398"/>
      <c r="AB294" s="388"/>
      <c r="AC294" s="388"/>
      <c r="AD294" s="388"/>
      <c r="AE294" s="388"/>
      <c r="AF294" s="388"/>
      <c r="AG294" s="388"/>
      <c r="AH294" s="388"/>
      <c r="AI294" s="388"/>
      <c r="AJ294" s="388"/>
      <c r="AK294" s="388"/>
      <c r="AL294" s="388"/>
      <c r="AM294" s="398"/>
      <c r="AN294" s="388"/>
      <c r="AO294" s="388"/>
      <c r="AP294" s="388"/>
      <c r="AQ294" s="388"/>
      <c r="AR294" s="388"/>
      <c r="AS294" s="388"/>
      <c r="AU294" s="172"/>
      <c r="AV294" s="172"/>
    </row>
    <row r="295" spans="1:48" s="14" customFormat="1">
      <c r="A295" s="388"/>
      <c r="B295" s="205"/>
      <c r="C295" s="17"/>
      <c r="D295" s="20" t="s">
        <v>1760</v>
      </c>
      <c r="E295" s="110">
        <f t="shared" si="84"/>
        <v>468.2</v>
      </c>
      <c r="F295" s="110">
        <f t="shared" si="83"/>
        <v>351.15</v>
      </c>
      <c r="G295" s="110">
        <f t="shared" si="79"/>
        <v>234.1</v>
      </c>
      <c r="H295" s="110">
        <f t="shared" si="80"/>
        <v>117.05</v>
      </c>
      <c r="I295" s="110">
        <f t="shared" si="81"/>
        <v>46.819999999999986</v>
      </c>
      <c r="J295" s="388"/>
      <c r="K295" s="205"/>
      <c r="L295" s="20" t="s">
        <v>1749</v>
      </c>
      <c r="M295" s="110">
        <v>849.99</v>
      </c>
      <c r="N295" s="110">
        <v>1299</v>
      </c>
      <c r="O295" s="110">
        <v>929.9</v>
      </c>
      <c r="P295" s="112">
        <f>AVERAGE(M295:N295)</f>
        <v>1074.4949999999999</v>
      </c>
      <c r="Q295" s="387"/>
      <c r="R295" s="387"/>
      <c r="S295" s="387"/>
      <c r="T295" s="387"/>
      <c r="U295" s="387"/>
      <c r="V295" s="387"/>
      <c r="W295" s="387"/>
      <c r="X295" s="387"/>
      <c r="Y295" s="398"/>
      <c r="Z295" s="388"/>
      <c r="AA295" s="398"/>
      <c r="AB295" s="388"/>
      <c r="AC295" s="388"/>
      <c r="AD295" s="388"/>
      <c r="AE295" s="388"/>
      <c r="AF295" s="388"/>
      <c r="AG295" s="388"/>
      <c r="AH295" s="388"/>
      <c r="AI295" s="388"/>
      <c r="AJ295" s="388"/>
      <c r="AK295" s="388"/>
      <c r="AL295" s="388"/>
      <c r="AM295" s="398"/>
      <c r="AN295" s="388"/>
      <c r="AO295" s="388"/>
      <c r="AP295" s="388"/>
      <c r="AQ295" s="388"/>
      <c r="AR295" s="388"/>
      <c r="AS295" s="388"/>
      <c r="AU295" s="172"/>
      <c r="AV295" s="172"/>
    </row>
    <row r="296" spans="1:48" s="14" customFormat="1">
      <c r="A296" s="388"/>
      <c r="B296" s="205"/>
      <c r="C296" s="17"/>
      <c r="D296" s="20" t="s">
        <v>1761</v>
      </c>
      <c r="E296" s="110">
        <f t="shared" si="84"/>
        <v>147.83333333333334</v>
      </c>
      <c r="F296" s="110">
        <f t="shared" si="83"/>
        <v>110.875</v>
      </c>
      <c r="G296" s="110">
        <f t="shared" si="79"/>
        <v>73.916666666666671</v>
      </c>
      <c r="H296" s="110">
        <f t="shared" si="80"/>
        <v>36.958333333333336</v>
      </c>
      <c r="I296" s="110">
        <f t="shared" si="81"/>
        <v>14.783333333333331</v>
      </c>
      <c r="J296" s="388"/>
      <c r="K296" s="205"/>
      <c r="L296" s="20" t="s">
        <v>1750</v>
      </c>
      <c r="M296" s="110">
        <v>224</v>
      </c>
      <c r="N296" s="110">
        <v>204.5</v>
      </c>
      <c r="O296" s="110">
        <v>252.2</v>
      </c>
      <c r="P296" s="112">
        <f>AVERAGE(M296:N296)</f>
        <v>214.25</v>
      </c>
      <c r="Q296" s="387"/>
      <c r="R296" s="387"/>
      <c r="S296" s="387"/>
      <c r="T296" s="387"/>
      <c r="U296" s="387"/>
      <c r="V296" s="387"/>
      <c r="W296" s="387"/>
      <c r="X296" s="387"/>
      <c r="Y296" s="398"/>
      <c r="Z296" s="388"/>
      <c r="AA296" s="398"/>
      <c r="AB296" s="388"/>
      <c r="AC296" s="388"/>
      <c r="AD296" s="388"/>
      <c r="AE296" s="388"/>
      <c r="AF296" s="388"/>
      <c r="AG296" s="388"/>
      <c r="AH296" s="388"/>
      <c r="AI296" s="388"/>
      <c r="AJ296" s="388"/>
      <c r="AK296" s="388"/>
      <c r="AL296" s="388"/>
      <c r="AM296" s="398"/>
      <c r="AN296" s="388"/>
      <c r="AO296" s="388"/>
      <c r="AP296" s="388"/>
      <c r="AQ296" s="388"/>
      <c r="AR296" s="388"/>
      <c r="AS296" s="388"/>
      <c r="AU296" s="172"/>
      <c r="AV296" s="172"/>
    </row>
    <row r="297" spans="1:48" s="14" customFormat="1">
      <c r="A297" s="388"/>
      <c r="B297" s="205"/>
      <c r="C297" s="17"/>
      <c r="D297" s="20" t="s">
        <v>1762</v>
      </c>
      <c r="E297" s="110">
        <f t="shared" si="84"/>
        <v>155.33333333333334</v>
      </c>
      <c r="F297" s="110">
        <f t="shared" si="83"/>
        <v>116.5</v>
      </c>
      <c r="G297" s="110">
        <f t="shared" si="79"/>
        <v>77.666666666666671</v>
      </c>
      <c r="H297" s="110">
        <f t="shared" si="80"/>
        <v>38.833333333333336</v>
      </c>
      <c r="I297" s="110">
        <f t="shared" si="81"/>
        <v>15.533333333333331</v>
      </c>
      <c r="J297" s="388"/>
      <c r="K297" s="205"/>
      <c r="L297" s="20" t="s">
        <v>1751</v>
      </c>
      <c r="M297" s="110">
        <v>279</v>
      </c>
      <c r="N297" s="110">
        <v>166.99</v>
      </c>
      <c r="O297" s="110">
        <v>241.7</v>
      </c>
      <c r="P297" s="112">
        <f>AVERAGE(M297:O297)</f>
        <v>229.23000000000002</v>
      </c>
      <c r="Q297" s="387"/>
      <c r="R297" s="387"/>
      <c r="S297" s="387"/>
      <c r="T297" s="387"/>
      <c r="U297" s="387"/>
      <c r="V297" s="387"/>
      <c r="W297" s="387"/>
      <c r="X297" s="387"/>
      <c r="Y297" s="398"/>
      <c r="Z297" s="388"/>
      <c r="AA297" s="398"/>
      <c r="AB297" s="388"/>
      <c r="AC297" s="388"/>
      <c r="AD297" s="388"/>
      <c r="AE297" s="388"/>
      <c r="AF297" s="388"/>
      <c r="AG297" s="388"/>
      <c r="AH297" s="388"/>
      <c r="AI297" s="388"/>
      <c r="AJ297" s="388"/>
      <c r="AK297" s="388"/>
      <c r="AL297" s="388"/>
      <c r="AM297" s="398"/>
      <c r="AN297" s="388"/>
      <c r="AO297" s="388"/>
      <c r="AP297" s="388"/>
      <c r="AQ297" s="388"/>
      <c r="AR297" s="388"/>
      <c r="AS297" s="388"/>
      <c r="AU297" s="172"/>
      <c r="AV297" s="172"/>
    </row>
    <row r="298" spans="1:48" s="14" customFormat="1">
      <c r="A298" s="388"/>
      <c r="B298" s="205"/>
      <c r="C298" s="17"/>
      <c r="D298" s="20" t="s">
        <v>1763</v>
      </c>
      <c r="E298" s="110">
        <f t="shared" si="84"/>
        <v>169.9</v>
      </c>
      <c r="F298" s="110">
        <f t="shared" si="83"/>
        <v>127.42500000000001</v>
      </c>
      <c r="G298" s="110">
        <f t="shared" si="79"/>
        <v>84.95</v>
      </c>
      <c r="H298" s="110">
        <f t="shared" si="80"/>
        <v>42.475000000000001</v>
      </c>
      <c r="I298" s="110">
        <f t="shared" si="81"/>
        <v>16.989999999999998</v>
      </c>
      <c r="J298" s="388"/>
      <c r="K298" s="205"/>
      <c r="L298" s="20" t="s">
        <v>1752</v>
      </c>
      <c r="M298" s="110">
        <v>254.99</v>
      </c>
      <c r="N298" s="110">
        <v>370.9</v>
      </c>
      <c r="O298" s="110">
        <v>545.79999999999995</v>
      </c>
      <c r="P298" s="112">
        <f>AVERAGE(M298:N298)</f>
        <v>312.94499999999999</v>
      </c>
      <c r="Q298" s="387"/>
      <c r="R298" s="387"/>
      <c r="S298" s="387"/>
      <c r="T298" s="387"/>
      <c r="U298" s="387"/>
      <c r="V298" s="387"/>
      <c r="W298" s="387"/>
      <c r="X298" s="387"/>
      <c r="Y298" s="398"/>
      <c r="Z298" s="388"/>
      <c r="AA298" s="398"/>
      <c r="AB298" s="388"/>
      <c r="AC298" s="388"/>
      <c r="AD298" s="388"/>
      <c r="AE298" s="388"/>
      <c r="AF298" s="388"/>
      <c r="AG298" s="388"/>
      <c r="AH298" s="388"/>
      <c r="AI298" s="388"/>
      <c r="AJ298" s="388"/>
      <c r="AK298" s="388"/>
      <c r="AL298" s="388"/>
      <c r="AM298" s="398"/>
      <c r="AN298" s="388"/>
      <c r="AO298" s="388"/>
      <c r="AP298" s="388"/>
      <c r="AQ298" s="388"/>
      <c r="AR298" s="388"/>
      <c r="AS298" s="388"/>
      <c r="AU298" s="172"/>
      <c r="AV298" s="172"/>
    </row>
    <row r="299" spans="1:48" s="14" customFormat="1">
      <c r="A299" s="388"/>
      <c r="B299" s="205"/>
      <c r="C299" s="17"/>
      <c r="D299" s="20" t="s">
        <v>1764</v>
      </c>
      <c r="E299" s="110">
        <f t="shared" si="84"/>
        <v>167.9</v>
      </c>
      <c r="F299" s="110">
        <f t="shared" si="83"/>
        <v>125.92500000000001</v>
      </c>
      <c r="G299" s="110">
        <f t="shared" si="79"/>
        <v>83.95</v>
      </c>
      <c r="H299" s="110">
        <f t="shared" si="80"/>
        <v>41.975000000000001</v>
      </c>
      <c r="I299" s="110">
        <f t="shared" si="81"/>
        <v>16.789999999999996</v>
      </c>
      <c r="J299" s="388"/>
      <c r="K299" s="205"/>
      <c r="L299" s="20" t="s">
        <v>1753</v>
      </c>
      <c r="M299" s="110">
        <v>530.9</v>
      </c>
      <c r="N299" s="110">
        <v>444</v>
      </c>
      <c r="O299" s="110">
        <v>404.6</v>
      </c>
      <c r="P299" s="112">
        <f>AVERAGE(M299:N299)</f>
        <v>487.45</v>
      </c>
      <c r="Q299" s="387"/>
      <c r="R299" s="387"/>
      <c r="S299" s="387"/>
      <c r="T299" s="387"/>
      <c r="U299" s="387"/>
      <c r="V299" s="387"/>
      <c r="W299" s="387"/>
      <c r="X299" s="387"/>
      <c r="Y299" s="398"/>
      <c r="Z299" s="388"/>
      <c r="AA299" s="398"/>
      <c r="AB299" s="388"/>
      <c r="AC299" s="388"/>
      <c r="AD299" s="388"/>
      <c r="AE299" s="388"/>
      <c r="AF299" s="388"/>
      <c r="AG299" s="388"/>
      <c r="AH299" s="388"/>
      <c r="AI299" s="388"/>
      <c r="AJ299" s="388"/>
      <c r="AK299" s="388"/>
      <c r="AL299" s="388"/>
      <c r="AM299" s="398"/>
      <c r="AN299" s="388"/>
      <c r="AO299" s="388"/>
      <c r="AP299" s="388"/>
      <c r="AQ299" s="388"/>
      <c r="AR299" s="388"/>
      <c r="AS299" s="388"/>
      <c r="AU299" s="172"/>
      <c r="AV299" s="172"/>
    </row>
    <row r="300" spans="1:48" s="14" customFormat="1">
      <c r="A300" s="388"/>
      <c r="B300" s="205"/>
      <c r="C300" s="17"/>
      <c r="D300" s="20" t="s">
        <v>1765</v>
      </c>
      <c r="E300" s="110">
        <f t="shared" si="84"/>
        <v>277.45</v>
      </c>
      <c r="F300" s="110">
        <f t="shared" si="83"/>
        <v>208.08749999999998</v>
      </c>
      <c r="G300" s="110">
        <f t="shared" si="79"/>
        <v>138.72499999999999</v>
      </c>
      <c r="H300" s="110">
        <f t="shared" si="80"/>
        <v>69.362499999999997</v>
      </c>
      <c r="I300" s="110">
        <f t="shared" si="81"/>
        <v>27.744999999999994</v>
      </c>
      <c r="J300" s="388"/>
      <c r="K300" s="205"/>
      <c r="L300" s="20" t="s">
        <v>1754</v>
      </c>
      <c r="M300" s="110">
        <v>743.9</v>
      </c>
      <c r="N300" s="110">
        <v>743.9</v>
      </c>
      <c r="O300" s="110">
        <v>539.9</v>
      </c>
      <c r="P300" s="112">
        <f>AVERAGE(M300:O300)</f>
        <v>675.9</v>
      </c>
      <c r="Q300" s="387"/>
      <c r="R300" s="387"/>
      <c r="S300" s="387"/>
      <c r="T300" s="387"/>
      <c r="U300" s="387"/>
      <c r="V300" s="387"/>
      <c r="W300" s="387"/>
      <c r="X300" s="387"/>
      <c r="Y300" s="398"/>
      <c r="Z300" s="388"/>
      <c r="AA300" s="398"/>
      <c r="AB300" s="388"/>
      <c r="AC300" s="388"/>
      <c r="AD300" s="388"/>
      <c r="AE300" s="388"/>
      <c r="AF300" s="388"/>
      <c r="AG300" s="388"/>
      <c r="AH300" s="388"/>
      <c r="AI300" s="388"/>
      <c r="AJ300" s="388"/>
      <c r="AK300" s="388"/>
      <c r="AL300" s="388"/>
      <c r="AM300" s="398"/>
      <c r="AN300" s="388"/>
      <c r="AO300" s="388"/>
      <c r="AP300" s="388"/>
      <c r="AQ300" s="388"/>
      <c r="AR300" s="388"/>
      <c r="AS300" s="388"/>
      <c r="AU300" s="172"/>
      <c r="AV300" s="172"/>
    </row>
    <row r="301" spans="1:48" s="14" customFormat="1">
      <c r="A301" s="388"/>
      <c r="B301" s="205"/>
      <c r="C301" s="17"/>
      <c r="D301" s="20" t="s">
        <v>1766</v>
      </c>
      <c r="E301" s="110">
        <f t="shared" si="84"/>
        <v>356.9</v>
      </c>
      <c r="F301" s="110">
        <f t="shared" si="83"/>
        <v>267.67499999999995</v>
      </c>
      <c r="G301" s="110">
        <f t="shared" si="79"/>
        <v>178.45</v>
      </c>
      <c r="H301" s="110">
        <f t="shared" si="80"/>
        <v>89.224999999999994</v>
      </c>
      <c r="I301" s="110">
        <f t="shared" si="81"/>
        <v>35.689999999999991</v>
      </c>
      <c r="J301" s="388"/>
      <c r="K301" s="205"/>
      <c r="L301" s="20" t="s">
        <v>1755</v>
      </c>
      <c r="M301" s="110">
        <v>729.1</v>
      </c>
      <c r="N301" s="110">
        <v>729.1</v>
      </c>
      <c r="O301" s="110">
        <v>898.9</v>
      </c>
      <c r="P301" s="112">
        <f>AVERAGE(M301:O301)</f>
        <v>785.69999999999993</v>
      </c>
      <c r="Q301" s="387"/>
      <c r="R301" s="387"/>
      <c r="S301" s="387"/>
      <c r="T301" s="387"/>
      <c r="U301" s="387"/>
      <c r="V301" s="387"/>
      <c r="W301" s="387"/>
      <c r="X301" s="387"/>
      <c r="Y301" s="398"/>
      <c r="Z301" s="388"/>
      <c r="AA301" s="398"/>
      <c r="AB301" s="388"/>
      <c r="AC301" s="388"/>
      <c r="AD301" s="388"/>
      <c r="AE301" s="388"/>
      <c r="AF301" s="388"/>
      <c r="AG301" s="388"/>
      <c r="AH301" s="388"/>
      <c r="AI301" s="388"/>
      <c r="AJ301" s="388"/>
      <c r="AK301" s="388"/>
      <c r="AL301" s="388"/>
      <c r="AM301" s="398"/>
      <c r="AN301" s="388"/>
      <c r="AO301" s="388"/>
      <c r="AP301" s="388"/>
      <c r="AQ301" s="388"/>
      <c r="AR301" s="388"/>
      <c r="AS301" s="388"/>
      <c r="AU301" s="172"/>
      <c r="AV301" s="172"/>
    </row>
    <row r="302" spans="1:48" s="14" customFormat="1">
      <c r="A302" s="388"/>
      <c r="B302" s="205"/>
      <c r="C302" s="17"/>
      <c r="D302" s="20" t="s">
        <v>1767</v>
      </c>
      <c r="E302" s="110">
        <f t="shared" si="84"/>
        <v>116.95</v>
      </c>
      <c r="F302" s="110">
        <f t="shared" si="83"/>
        <v>87.712500000000006</v>
      </c>
      <c r="G302" s="110">
        <f t="shared" si="79"/>
        <v>58.475000000000001</v>
      </c>
      <c r="H302" s="110">
        <f t="shared" si="80"/>
        <v>29.237500000000001</v>
      </c>
      <c r="I302" s="110">
        <f t="shared" si="81"/>
        <v>11.694999999999999</v>
      </c>
      <c r="J302" s="388"/>
      <c r="K302" s="205"/>
      <c r="L302" s="20" t="s">
        <v>1756</v>
      </c>
      <c r="M302" s="110">
        <v>370.7</v>
      </c>
      <c r="N302" s="110">
        <v>370.7</v>
      </c>
      <c r="O302" s="110">
        <v>399.99</v>
      </c>
      <c r="P302" s="112">
        <f>AVERAGE(M302:O302)</f>
        <v>380.46333333333331</v>
      </c>
      <c r="Q302" s="387"/>
      <c r="R302" s="387"/>
      <c r="S302" s="387"/>
      <c r="T302" s="387"/>
      <c r="U302" s="387"/>
      <c r="V302" s="387"/>
      <c r="W302" s="387"/>
      <c r="X302" s="387"/>
      <c r="Y302" s="398"/>
      <c r="Z302" s="388"/>
      <c r="AA302" s="398"/>
      <c r="AB302" s="388"/>
      <c r="AC302" s="388"/>
      <c r="AD302" s="388"/>
      <c r="AE302" s="388"/>
      <c r="AF302" s="388"/>
      <c r="AG302" s="388"/>
      <c r="AH302" s="388"/>
      <c r="AI302" s="388"/>
      <c r="AJ302" s="388"/>
      <c r="AK302" s="388"/>
      <c r="AL302" s="388"/>
      <c r="AM302" s="398"/>
      <c r="AN302" s="388"/>
      <c r="AO302" s="388"/>
      <c r="AP302" s="388"/>
      <c r="AQ302" s="388"/>
      <c r="AR302" s="388"/>
      <c r="AS302" s="388"/>
      <c r="AU302" s="172"/>
      <c r="AV302" s="172"/>
    </row>
    <row r="303" spans="1:48" s="14" customFormat="1">
      <c r="A303" s="388"/>
      <c r="B303" s="205"/>
      <c r="C303" s="17"/>
      <c r="D303" s="20" t="s">
        <v>1768</v>
      </c>
      <c r="E303" s="110">
        <f t="shared" si="84"/>
        <v>157.00666666666666</v>
      </c>
      <c r="F303" s="110">
        <f t="shared" si="83"/>
        <v>117.755</v>
      </c>
      <c r="G303" s="110">
        <f t="shared" si="79"/>
        <v>78.50333333333333</v>
      </c>
      <c r="H303" s="110">
        <f t="shared" si="80"/>
        <v>39.251666666666665</v>
      </c>
      <c r="I303" s="110">
        <f t="shared" si="81"/>
        <v>15.700666666666663</v>
      </c>
      <c r="J303" s="388"/>
      <c r="K303" s="205"/>
      <c r="L303" s="20" t="s">
        <v>1757</v>
      </c>
      <c r="M303" s="110">
        <v>563.87</v>
      </c>
      <c r="N303" s="110">
        <v>336.6</v>
      </c>
      <c r="O303" s="110">
        <v>316.89999999999998</v>
      </c>
      <c r="P303" s="112">
        <f>AVERAGE(M303:N303)</f>
        <v>450.23500000000001</v>
      </c>
      <c r="Q303" s="387"/>
      <c r="R303" s="387"/>
      <c r="S303" s="387"/>
      <c r="T303" s="387"/>
      <c r="U303" s="387"/>
      <c r="V303" s="387"/>
      <c r="W303" s="387"/>
      <c r="X303" s="387"/>
      <c r="Y303" s="398"/>
      <c r="Z303" s="388"/>
      <c r="AA303" s="398"/>
      <c r="AB303" s="388"/>
      <c r="AC303" s="388"/>
      <c r="AD303" s="388"/>
      <c r="AE303" s="388"/>
      <c r="AF303" s="388"/>
      <c r="AG303" s="388"/>
      <c r="AH303" s="388"/>
      <c r="AI303" s="388"/>
      <c r="AJ303" s="388"/>
      <c r="AK303" s="388"/>
      <c r="AL303" s="388"/>
      <c r="AM303" s="398"/>
      <c r="AN303" s="388"/>
      <c r="AO303" s="388"/>
      <c r="AP303" s="388"/>
      <c r="AQ303" s="388"/>
      <c r="AR303" s="388"/>
      <c r="AS303" s="388"/>
      <c r="AU303" s="172"/>
      <c r="AV303" s="172"/>
    </row>
    <row r="304" spans="1:48" s="14" customFormat="1">
      <c r="A304" s="388"/>
      <c r="B304" s="205"/>
      <c r="C304" s="20" t="s">
        <v>87</v>
      </c>
      <c r="D304" s="20" t="s">
        <v>1769</v>
      </c>
      <c r="E304" s="110">
        <f t="shared" si="84"/>
        <v>88.523333333333326</v>
      </c>
      <c r="F304" s="110">
        <f t="shared" si="83"/>
        <v>66.392499999999998</v>
      </c>
      <c r="G304" s="110">
        <f t="shared" si="79"/>
        <v>44.261666666666663</v>
      </c>
      <c r="H304" s="110">
        <f t="shared" si="80"/>
        <v>22.130833333333332</v>
      </c>
      <c r="I304" s="110">
        <f t="shared" si="81"/>
        <v>8.8523333333333305</v>
      </c>
      <c r="J304" s="388"/>
      <c r="K304" s="108"/>
      <c r="L304" s="20" t="s">
        <v>1758</v>
      </c>
      <c r="M304" s="110">
        <v>615.20000000000005</v>
      </c>
      <c r="N304" s="110">
        <v>329.04</v>
      </c>
      <c r="O304" s="110">
        <v>605.67999999999995</v>
      </c>
      <c r="P304" s="112">
        <f t="shared" ref="P304:P360" si="85">AVERAGE(M304:O304)</f>
        <v>516.64</v>
      </c>
      <c r="Q304" s="387"/>
      <c r="R304" s="387"/>
      <c r="S304" s="387"/>
      <c r="T304" s="387"/>
      <c r="U304" s="387"/>
      <c r="V304" s="387"/>
      <c r="W304" s="387"/>
      <c r="X304" s="387"/>
      <c r="Y304" s="398"/>
      <c r="Z304" s="388"/>
      <c r="AA304" s="398"/>
      <c r="AB304" s="388"/>
      <c r="AC304" s="388"/>
      <c r="AD304" s="388"/>
      <c r="AE304" s="388"/>
      <c r="AF304" s="388"/>
      <c r="AG304" s="388"/>
      <c r="AH304" s="388"/>
      <c r="AI304" s="388"/>
      <c r="AJ304" s="388"/>
      <c r="AK304" s="388"/>
      <c r="AL304" s="388"/>
      <c r="AM304" s="398"/>
      <c r="AN304" s="388"/>
      <c r="AO304" s="388"/>
      <c r="AP304" s="388"/>
      <c r="AQ304" s="388"/>
      <c r="AR304" s="388"/>
      <c r="AS304" s="388"/>
      <c r="AU304" s="172"/>
      <c r="AV304" s="172"/>
    </row>
    <row r="305" spans="1:48" s="14" customFormat="1">
      <c r="A305" s="388"/>
      <c r="B305" s="205"/>
      <c r="C305" s="20" t="s">
        <v>91</v>
      </c>
      <c r="D305" s="20" t="s">
        <v>1770</v>
      </c>
      <c r="E305" s="110">
        <f t="shared" si="84"/>
        <v>45</v>
      </c>
      <c r="F305" s="110">
        <f t="shared" si="83"/>
        <v>33.75</v>
      </c>
      <c r="G305" s="110">
        <f t="shared" si="79"/>
        <v>22.5</v>
      </c>
      <c r="H305" s="110">
        <f t="shared" si="80"/>
        <v>11.25</v>
      </c>
      <c r="I305" s="110">
        <f t="shared" si="81"/>
        <v>4.4999999999999991</v>
      </c>
      <c r="J305" s="388"/>
      <c r="K305" s="108"/>
      <c r="L305" s="20" t="s">
        <v>1759</v>
      </c>
      <c r="M305" s="110">
        <v>518.9</v>
      </c>
      <c r="N305" s="110">
        <v>518.9</v>
      </c>
      <c r="O305" s="110">
        <v>561.9</v>
      </c>
      <c r="P305" s="112">
        <f t="shared" si="85"/>
        <v>533.23333333333323</v>
      </c>
      <c r="Q305" s="387"/>
      <c r="R305" s="387"/>
      <c r="S305" s="387"/>
      <c r="T305" s="387"/>
      <c r="U305" s="387"/>
      <c r="V305" s="387"/>
      <c r="W305" s="387"/>
      <c r="X305" s="387"/>
      <c r="Y305" s="398"/>
      <c r="Z305" s="388"/>
      <c r="AA305" s="398"/>
      <c r="AB305" s="388"/>
      <c r="AC305" s="388"/>
      <c r="AD305" s="388"/>
      <c r="AE305" s="388"/>
      <c r="AF305" s="388"/>
      <c r="AG305" s="388"/>
      <c r="AH305" s="388"/>
      <c r="AI305" s="388"/>
      <c r="AJ305" s="388"/>
      <c r="AK305" s="388"/>
      <c r="AL305" s="388"/>
      <c r="AM305" s="398"/>
      <c r="AN305" s="388"/>
      <c r="AO305" s="388"/>
      <c r="AP305" s="388"/>
      <c r="AQ305" s="388"/>
      <c r="AR305" s="388"/>
      <c r="AS305" s="388"/>
      <c r="AU305" s="172"/>
      <c r="AV305" s="172"/>
    </row>
    <row r="306" spans="1:48" s="14" customFormat="1">
      <c r="A306" s="388"/>
      <c r="B306" s="205"/>
      <c r="C306" s="17"/>
      <c r="D306" s="20" t="s">
        <v>1771</v>
      </c>
      <c r="E306" s="110">
        <f t="shared" si="84"/>
        <v>63.990000000000009</v>
      </c>
      <c r="F306" s="110">
        <f t="shared" si="83"/>
        <v>47.992500000000007</v>
      </c>
      <c r="G306" s="110">
        <f t="shared" si="79"/>
        <v>31.995000000000005</v>
      </c>
      <c r="H306" s="110">
        <f t="shared" si="80"/>
        <v>15.997500000000002</v>
      </c>
      <c r="I306" s="110">
        <f t="shared" si="81"/>
        <v>6.3989999999999991</v>
      </c>
      <c r="J306" s="388"/>
      <c r="K306" s="108"/>
      <c r="L306" s="20" t="s">
        <v>1760</v>
      </c>
      <c r="M306" s="110">
        <v>429.1</v>
      </c>
      <c r="N306" s="110">
        <v>481.9</v>
      </c>
      <c r="O306" s="110">
        <v>493.6</v>
      </c>
      <c r="P306" s="112">
        <f t="shared" si="85"/>
        <v>468.2</v>
      </c>
      <c r="Q306" s="387"/>
      <c r="R306" s="387"/>
      <c r="S306" s="387"/>
      <c r="T306" s="387"/>
      <c r="U306" s="387"/>
      <c r="V306" s="387"/>
      <c r="W306" s="387"/>
      <c r="X306" s="387"/>
      <c r="Y306" s="398"/>
      <c r="Z306" s="388"/>
      <c r="AA306" s="398"/>
      <c r="AB306" s="388"/>
      <c r="AC306" s="388"/>
      <c r="AD306" s="388"/>
      <c r="AE306" s="388"/>
      <c r="AF306" s="388"/>
      <c r="AG306" s="388"/>
      <c r="AH306" s="388"/>
      <c r="AI306" s="388"/>
      <c r="AJ306" s="388"/>
      <c r="AK306" s="388"/>
      <c r="AL306" s="388"/>
      <c r="AM306" s="398"/>
      <c r="AN306" s="388"/>
      <c r="AO306" s="388"/>
      <c r="AP306" s="388"/>
      <c r="AQ306" s="388"/>
      <c r="AR306" s="388"/>
      <c r="AS306" s="388"/>
      <c r="AU306" s="172"/>
      <c r="AV306" s="172"/>
    </row>
    <row r="307" spans="1:48" s="14" customFormat="1">
      <c r="A307" s="388"/>
      <c r="B307" s="205"/>
      <c r="C307" s="20"/>
      <c r="D307" s="20" t="s">
        <v>1772</v>
      </c>
      <c r="E307" s="110">
        <f t="shared" si="84"/>
        <v>46.95000000000001</v>
      </c>
      <c r="F307" s="110">
        <f t="shared" si="83"/>
        <v>35.212500000000006</v>
      </c>
      <c r="G307" s="110">
        <f t="shared" si="79"/>
        <v>23.475000000000005</v>
      </c>
      <c r="H307" s="110">
        <f t="shared" si="80"/>
        <v>11.737500000000002</v>
      </c>
      <c r="I307" s="110">
        <f t="shared" si="81"/>
        <v>4.6950000000000003</v>
      </c>
      <c r="J307" s="388"/>
      <c r="K307" s="108"/>
      <c r="L307" s="20" t="s">
        <v>1761</v>
      </c>
      <c r="M307" s="110">
        <v>158.80000000000001</v>
      </c>
      <c r="N307" s="110">
        <v>158.80000000000001</v>
      </c>
      <c r="O307" s="110">
        <v>125.9</v>
      </c>
      <c r="P307" s="112">
        <f t="shared" si="85"/>
        <v>147.83333333333334</v>
      </c>
      <c r="Q307" s="387"/>
      <c r="R307" s="387"/>
      <c r="S307" s="387"/>
      <c r="T307" s="387"/>
      <c r="U307" s="387"/>
      <c r="V307" s="387"/>
      <c r="W307" s="387"/>
      <c r="X307" s="387"/>
      <c r="Y307" s="398"/>
      <c r="Z307" s="388"/>
      <c r="AA307" s="398"/>
      <c r="AB307" s="388"/>
      <c r="AC307" s="388"/>
      <c r="AD307" s="388"/>
      <c r="AE307" s="388"/>
      <c r="AF307" s="388"/>
      <c r="AG307" s="388"/>
      <c r="AH307" s="388"/>
      <c r="AI307" s="388"/>
      <c r="AJ307" s="388"/>
      <c r="AK307" s="388"/>
      <c r="AL307" s="388"/>
      <c r="AM307" s="398"/>
      <c r="AN307" s="388"/>
      <c r="AO307" s="388"/>
      <c r="AP307" s="388"/>
      <c r="AQ307" s="388"/>
      <c r="AR307" s="388"/>
      <c r="AS307" s="388"/>
      <c r="AU307" s="172"/>
      <c r="AV307" s="172"/>
    </row>
    <row r="308" spans="1:48" s="14" customFormat="1">
      <c r="A308" s="388"/>
      <c r="B308" s="205"/>
      <c r="C308" s="20"/>
      <c r="D308" s="20" t="s">
        <v>1773</v>
      </c>
      <c r="E308" s="110">
        <f t="shared" si="84"/>
        <v>62.223333333333336</v>
      </c>
      <c r="F308" s="110">
        <f t="shared" si="83"/>
        <v>46.667500000000004</v>
      </c>
      <c r="G308" s="110">
        <f t="shared" si="79"/>
        <v>31.111666666666668</v>
      </c>
      <c r="H308" s="110">
        <f t="shared" si="80"/>
        <v>15.555833333333334</v>
      </c>
      <c r="I308" s="110">
        <f t="shared" si="81"/>
        <v>6.2223333333333324</v>
      </c>
      <c r="J308" s="388"/>
      <c r="K308" s="108"/>
      <c r="L308" s="20" t="s">
        <v>1762</v>
      </c>
      <c r="M308" s="110">
        <v>158.80000000000001</v>
      </c>
      <c r="N308" s="110">
        <v>158.80000000000001</v>
      </c>
      <c r="O308" s="110">
        <v>148.4</v>
      </c>
      <c r="P308" s="112">
        <f t="shared" si="85"/>
        <v>155.33333333333334</v>
      </c>
      <c r="Q308" s="387"/>
      <c r="R308" s="387"/>
      <c r="S308" s="387"/>
      <c r="T308" s="387"/>
      <c r="U308" s="387"/>
      <c r="V308" s="387"/>
      <c r="W308" s="387"/>
      <c r="X308" s="387"/>
      <c r="Y308" s="398"/>
      <c r="Z308" s="388"/>
      <c r="AA308" s="398"/>
      <c r="AB308" s="388"/>
      <c r="AC308" s="388"/>
      <c r="AD308" s="388"/>
      <c r="AE308" s="388"/>
      <c r="AF308" s="388"/>
      <c r="AG308" s="388"/>
      <c r="AH308" s="388"/>
      <c r="AI308" s="388"/>
      <c r="AJ308" s="388"/>
      <c r="AK308" s="388"/>
      <c r="AL308" s="388"/>
      <c r="AM308" s="398"/>
      <c r="AN308" s="388"/>
      <c r="AO308" s="388"/>
      <c r="AP308" s="388"/>
      <c r="AQ308" s="388"/>
      <c r="AR308" s="388"/>
      <c r="AS308" s="388"/>
      <c r="AU308" s="172"/>
      <c r="AV308" s="172"/>
    </row>
    <row r="309" spans="1:48" s="14" customFormat="1">
      <c r="A309" s="388"/>
      <c r="B309" s="205"/>
      <c r="C309" s="20"/>
      <c r="D309" s="20" t="s">
        <v>1774</v>
      </c>
      <c r="E309" s="110">
        <f t="shared" si="84"/>
        <v>54.73</v>
      </c>
      <c r="F309" s="110">
        <f t="shared" si="83"/>
        <v>41.047499999999999</v>
      </c>
      <c r="G309" s="110">
        <f t="shared" si="79"/>
        <v>27.364999999999998</v>
      </c>
      <c r="H309" s="110">
        <f t="shared" si="80"/>
        <v>13.682499999999999</v>
      </c>
      <c r="I309" s="110">
        <f t="shared" si="81"/>
        <v>5.4729999999999981</v>
      </c>
      <c r="J309" s="388"/>
      <c r="K309" s="108"/>
      <c r="L309" s="20" t="s">
        <v>1763</v>
      </c>
      <c r="M309" s="110">
        <v>158.80000000000001</v>
      </c>
      <c r="N309" s="110">
        <v>179</v>
      </c>
      <c r="O309" s="110">
        <v>171.9</v>
      </c>
      <c r="P309" s="112">
        <f t="shared" si="85"/>
        <v>169.9</v>
      </c>
      <c r="Q309" s="387"/>
      <c r="R309" s="387"/>
      <c r="S309" s="387"/>
      <c r="T309" s="387"/>
      <c r="U309" s="387"/>
      <c r="V309" s="387"/>
      <c r="W309" s="387"/>
      <c r="X309" s="387"/>
      <c r="Y309" s="398"/>
      <c r="Z309" s="388"/>
      <c r="AA309" s="398"/>
      <c r="AB309" s="388"/>
      <c r="AC309" s="388"/>
      <c r="AD309" s="388"/>
      <c r="AE309" s="388"/>
      <c r="AF309" s="388"/>
      <c r="AG309" s="388"/>
      <c r="AH309" s="388"/>
      <c r="AI309" s="388"/>
      <c r="AJ309" s="388"/>
      <c r="AK309" s="388"/>
      <c r="AL309" s="388"/>
      <c r="AM309" s="398"/>
      <c r="AN309" s="388"/>
      <c r="AO309" s="388"/>
      <c r="AP309" s="388"/>
      <c r="AQ309" s="388"/>
      <c r="AR309" s="388"/>
      <c r="AS309" s="388"/>
      <c r="AU309" s="172"/>
      <c r="AV309" s="172"/>
    </row>
    <row r="310" spans="1:48" s="14" customFormat="1">
      <c r="A310" s="388"/>
      <c r="B310" s="205"/>
      <c r="C310" s="17"/>
      <c r="D310" s="20" t="s">
        <v>1775</v>
      </c>
      <c r="E310" s="110">
        <f t="shared" si="84"/>
        <v>83.9</v>
      </c>
      <c r="F310" s="110">
        <f t="shared" si="83"/>
        <v>62.925000000000004</v>
      </c>
      <c r="G310" s="110">
        <f t="shared" si="79"/>
        <v>41.95</v>
      </c>
      <c r="H310" s="110">
        <f t="shared" si="80"/>
        <v>20.975000000000001</v>
      </c>
      <c r="I310" s="110">
        <f t="shared" si="81"/>
        <v>8.3899999999999988</v>
      </c>
      <c r="J310" s="388"/>
      <c r="K310" s="108"/>
      <c r="L310" s="20" t="s">
        <v>1764</v>
      </c>
      <c r="M310" s="110">
        <v>167.9</v>
      </c>
      <c r="N310" s="110">
        <v>167.9</v>
      </c>
      <c r="O310" s="110">
        <v>167.9</v>
      </c>
      <c r="P310" s="112">
        <f t="shared" si="85"/>
        <v>167.9</v>
      </c>
      <c r="Q310" s="387"/>
      <c r="R310" s="387"/>
      <c r="S310" s="387"/>
      <c r="T310" s="387"/>
      <c r="U310" s="387"/>
      <c r="V310" s="387"/>
      <c r="W310" s="387"/>
      <c r="X310" s="387"/>
      <c r="Y310" s="398"/>
      <c r="Z310" s="388"/>
      <c r="AA310" s="398"/>
      <c r="AB310" s="388"/>
      <c r="AC310" s="388"/>
      <c r="AD310" s="388"/>
      <c r="AE310" s="388"/>
      <c r="AF310" s="388"/>
      <c r="AG310" s="388"/>
      <c r="AH310" s="388"/>
      <c r="AI310" s="388"/>
      <c r="AJ310" s="388"/>
      <c r="AK310" s="388"/>
      <c r="AL310" s="388"/>
      <c r="AM310" s="398"/>
      <c r="AN310" s="388"/>
      <c r="AO310" s="388"/>
      <c r="AP310" s="388"/>
      <c r="AQ310" s="388"/>
      <c r="AR310" s="388"/>
      <c r="AS310" s="388"/>
      <c r="AU310" s="172"/>
      <c r="AV310" s="172"/>
    </row>
    <row r="311" spans="1:48" s="14" customFormat="1">
      <c r="A311" s="388"/>
      <c r="B311" s="205"/>
      <c r="C311" s="20"/>
      <c r="D311" s="20" t="s">
        <v>1776</v>
      </c>
      <c r="E311" s="110">
        <f t="shared" si="84"/>
        <v>123.95666666666666</v>
      </c>
      <c r="F311" s="110">
        <f t="shared" si="83"/>
        <v>92.967500000000001</v>
      </c>
      <c r="G311" s="110">
        <f t="shared" si="79"/>
        <v>61.978333333333332</v>
      </c>
      <c r="H311" s="110">
        <f t="shared" si="80"/>
        <v>30.989166666666666</v>
      </c>
      <c r="I311" s="110">
        <f t="shared" si="81"/>
        <v>12.395666666666664</v>
      </c>
      <c r="J311" s="388"/>
      <c r="K311" s="108"/>
      <c r="L311" s="20" t="s">
        <v>1765</v>
      </c>
      <c r="M311" s="110">
        <v>299</v>
      </c>
      <c r="N311" s="110">
        <v>255.9</v>
      </c>
      <c r="O311" s="110">
        <v>406.79</v>
      </c>
      <c r="P311" s="112">
        <f>AVERAGE(M311:N311)</f>
        <v>277.45</v>
      </c>
      <c r="Q311" s="387"/>
      <c r="R311" s="387"/>
      <c r="S311" s="387"/>
      <c r="T311" s="387"/>
      <c r="U311" s="387"/>
      <c r="V311" s="387"/>
      <c r="W311" s="387"/>
      <c r="X311" s="387"/>
      <c r="Y311" s="398"/>
      <c r="Z311" s="388"/>
      <c r="AA311" s="398"/>
      <c r="AB311" s="388"/>
      <c r="AC311" s="388"/>
      <c r="AD311" s="388"/>
      <c r="AE311" s="388"/>
      <c r="AF311" s="388"/>
      <c r="AG311" s="388"/>
      <c r="AH311" s="388"/>
      <c r="AI311" s="388"/>
      <c r="AJ311" s="388"/>
      <c r="AK311" s="388"/>
      <c r="AL311" s="388"/>
      <c r="AM311" s="398"/>
      <c r="AN311" s="388"/>
      <c r="AO311" s="388"/>
      <c r="AP311" s="388"/>
      <c r="AQ311" s="388"/>
      <c r="AR311" s="388"/>
      <c r="AS311" s="388"/>
      <c r="AU311" s="172"/>
      <c r="AV311" s="172"/>
    </row>
    <row r="312" spans="1:48" s="14" customFormat="1">
      <c r="A312" s="388"/>
      <c r="B312" s="205"/>
      <c r="C312" s="20"/>
      <c r="D312" s="20" t="s">
        <v>1777</v>
      </c>
      <c r="E312" s="110">
        <f t="shared" si="84"/>
        <v>106.75999999999999</v>
      </c>
      <c r="F312" s="110">
        <f t="shared" si="83"/>
        <v>80.069999999999993</v>
      </c>
      <c r="G312" s="110">
        <f t="shared" si="79"/>
        <v>53.379999999999995</v>
      </c>
      <c r="H312" s="110">
        <f t="shared" si="80"/>
        <v>26.689999999999998</v>
      </c>
      <c r="I312" s="110">
        <f t="shared" si="81"/>
        <v>10.675999999999997</v>
      </c>
      <c r="J312" s="388"/>
      <c r="K312" s="108"/>
      <c r="L312" s="20" t="s">
        <v>1766</v>
      </c>
      <c r="M312" s="110">
        <v>356.9</v>
      </c>
      <c r="N312" s="110">
        <v>356.9</v>
      </c>
      <c r="O312" s="110">
        <v>293.36</v>
      </c>
      <c r="P312" s="112">
        <f>AVERAGE(M312:N312)</f>
        <v>356.9</v>
      </c>
      <c r="Q312" s="387"/>
      <c r="R312" s="387"/>
      <c r="S312" s="387"/>
      <c r="T312" s="387"/>
      <c r="U312" s="387"/>
      <c r="V312" s="387"/>
      <c r="W312" s="387"/>
      <c r="X312" s="387"/>
      <c r="Y312" s="398"/>
      <c r="Z312" s="388"/>
      <c r="AA312" s="398"/>
      <c r="AB312" s="388"/>
      <c r="AC312" s="388"/>
      <c r="AD312" s="388"/>
      <c r="AE312" s="388"/>
      <c r="AF312" s="388"/>
      <c r="AG312" s="388"/>
      <c r="AH312" s="388"/>
      <c r="AI312" s="388"/>
      <c r="AJ312" s="388"/>
      <c r="AK312" s="388"/>
      <c r="AL312" s="388"/>
      <c r="AM312" s="398"/>
      <c r="AN312" s="388"/>
      <c r="AO312" s="388"/>
      <c r="AP312" s="388"/>
      <c r="AQ312" s="388"/>
      <c r="AR312" s="388"/>
      <c r="AS312" s="388"/>
      <c r="AU312" s="172"/>
      <c r="AV312" s="172"/>
    </row>
    <row r="313" spans="1:48" s="14" customFormat="1">
      <c r="A313" s="388"/>
      <c r="B313" s="205"/>
      <c r="C313" s="20"/>
      <c r="D313" s="20" t="s">
        <v>1778</v>
      </c>
      <c r="E313" s="110">
        <f t="shared" si="84"/>
        <v>186.66666666666666</v>
      </c>
      <c r="F313" s="110">
        <f t="shared" si="83"/>
        <v>140</v>
      </c>
      <c r="G313" s="110">
        <f t="shared" si="79"/>
        <v>93.333333333333329</v>
      </c>
      <c r="H313" s="110">
        <f t="shared" si="80"/>
        <v>46.666666666666664</v>
      </c>
      <c r="I313" s="110">
        <f t="shared" si="81"/>
        <v>18.666666666666661</v>
      </c>
      <c r="J313" s="388"/>
      <c r="K313" s="108"/>
      <c r="L313" s="20" t="s">
        <v>1767</v>
      </c>
      <c r="M313" s="110">
        <v>125</v>
      </c>
      <c r="N313" s="110">
        <v>108.9</v>
      </c>
      <c r="O313" s="110">
        <v>95.7</v>
      </c>
      <c r="P313" s="112">
        <f>AVERAGE(M313:N313)</f>
        <v>116.95</v>
      </c>
      <c r="Q313" s="387"/>
      <c r="R313" s="387"/>
      <c r="S313" s="387"/>
      <c r="T313" s="387"/>
      <c r="U313" s="387"/>
      <c r="V313" s="387"/>
      <c r="W313" s="387"/>
      <c r="X313" s="387"/>
      <c r="Y313" s="398"/>
      <c r="Z313" s="388"/>
      <c r="AA313" s="398"/>
      <c r="AB313" s="388"/>
      <c r="AC313" s="388"/>
      <c r="AD313" s="388"/>
      <c r="AE313" s="388"/>
      <c r="AF313" s="388"/>
      <c r="AG313" s="388"/>
      <c r="AH313" s="388"/>
      <c r="AI313" s="388"/>
      <c r="AJ313" s="388"/>
      <c r="AK313" s="388"/>
      <c r="AL313" s="388"/>
      <c r="AM313" s="398"/>
      <c r="AN313" s="388"/>
      <c r="AO313" s="388"/>
      <c r="AP313" s="388"/>
      <c r="AQ313" s="388"/>
      <c r="AR313" s="388"/>
      <c r="AS313" s="388"/>
      <c r="AU313" s="172"/>
      <c r="AV313" s="172"/>
    </row>
    <row r="314" spans="1:48" s="14" customFormat="1">
      <c r="A314" s="388"/>
      <c r="B314" s="205"/>
      <c r="C314" s="20"/>
      <c r="D314" s="20" t="s">
        <v>1779</v>
      </c>
      <c r="E314" s="110">
        <f t="shared" si="84"/>
        <v>178.625</v>
      </c>
      <c r="F314" s="110">
        <f t="shared" si="83"/>
        <v>133.96875</v>
      </c>
      <c r="G314" s="110">
        <f t="shared" si="79"/>
        <v>89.3125</v>
      </c>
      <c r="H314" s="110">
        <f t="shared" si="80"/>
        <v>44.65625</v>
      </c>
      <c r="I314" s="110">
        <f t="shared" si="81"/>
        <v>17.862499999999997</v>
      </c>
      <c r="J314" s="388"/>
      <c r="K314" s="108"/>
      <c r="L314" s="20" t="s">
        <v>1768</v>
      </c>
      <c r="M314" s="110">
        <v>132.9</v>
      </c>
      <c r="N314" s="110">
        <v>159.12</v>
      </c>
      <c r="O314" s="110">
        <v>179</v>
      </c>
      <c r="P314" s="112">
        <f t="shared" si="85"/>
        <v>157.00666666666666</v>
      </c>
      <c r="Q314" s="387"/>
      <c r="R314" s="387"/>
      <c r="S314" s="387"/>
      <c r="T314" s="387"/>
      <c r="U314" s="387"/>
      <c r="V314" s="387"/>
      <c r="W314" s="387"/>
      <c r="X314" s="387"/>
      <c r="Y314" s="398"/>
      <c r="Z314" s="388"/>
      <c r="AA314" s="398"/>
      <c r="AB314" s="388"/>
      <c r="AC314" s="388"/>
      <c r="AD314" s="388"/>
      <c r="AE314" s="388"/>
      <c r="AF314" s="388"/>
      <c r="AG314" s="388"/>
      <c r="AH314" s="388"/>
      <c r="AI314" s="388"/>
      <c r="AJ314" s="388"/>
      <c r="AK314" s="388"/>
      <c r="AL314" s="388"/>
      <c r="AM314" s="398"/>
      <c r="AN314" s="388"/>
      <c r="AO314" s="388"/>
      <c r="AP314" s="388"/>
      <c r="AQ314" s="388"/>
      <c r="AR314" s="388"/>
      <c r="AS314" s="388"/>
      <c r="AU314" s="172"/>
      <c r="AV314" s="172"/>
    </row>
    <row r="315" spans="1:48" s="14" customFormat="1">
      <c r="A315" s="388"/>
      <c r="B315" s="205"/>
      <c r="C315" s="20"/>
      <c r="D315" s="20" t="s">
        <v>1780</v>
      </c>
      <c r="E315" s="110">
        <f t="shared" si="84"/>
        <v>192.28</v>
      </c>
      <c r="F315" s="110">
        <f t="shared" si="83"/>
        <v>144.21</v>
      </c>
      <c r="G315" s="110">
        <f t="shared" si="79"/>
        <v>96.14</v>
      </c>
      <c r="H315" s="110">
        <f t="shared" si="80"/>
        <v>48.07</v>
      </c>
      <c r="I315" s="110">
        <f t="shared" si="81"/>
        <v>19.227999999999994</v>
      </c>
      <c r="J315" s="388"/>
      <c r="K315" s="205" t="s">
        <v>87</v>
      </c>
      <c r="L315" s="20" t="s">
        <v>1769</v>
      </c>
      <c r="M315" s="110">
        <v>87.99</v>
      </c>
      <c r="N315" s="110">
        <v>87.99</v>
      </c>
      <c r="O315" s="110">
        <v>89.59</v>
      </c>
      <c r="P315" s="112">
        <f t="shared" si="85"/>
        <v>88.523333333333326</v>
      </c>
      <c r="Q315" s="387"/>
      <c r="R315" s="387"/>
      <c r="S315" s="387"/>
      <c r="T315" s="387"/>
      <c r="U315" s="387"/>
      <c r="V315" s="387"/>
      <c r="W315" s="387"/>
      <c r="X315" s="387"/>
      <c r="Y315" s="398"/>
      <c r="Z315" s="388"/>
      <c r="AA315" s="398"/>
      <c r="AB315" s="388"/>
      <c r="AC315" s="388"/>
      <c r="AD315" s="388"/>
      <c r="AE315" s="388"/>
      <c r="AF315" s="388"/>
      <c r="AG315" s="388"/>
      <c r="AH315" s="388"/>
      <c r="AI315" s="388"/>
      <c r="AJ315" s="388"/>
      <c r="AK315" s="388"/>
      <c r="AL315" s="388"/>
      <c r="AM315" s="398"/>
      <c r="AN315" s="388"/>
      <c r="AO315" s="388"/>
      <c r="AP315" s="388"/>
      <c r="AQ315" s="388"/>
      <c r="AR315" s="388"/>
      <c r="AS315" s="388"/>
      <c r="AU315" s="172"/>
      <c r="AV315" s="172"/>
    </row>
    <row r="316" spans="1:48" s="14" customFormat="1">
      <c r="A316" s="388"/>
      <c r="B316" s="205"/>
      <c r="C316" s="20"/>
      <c r="D316" s="20" t="s">
        <v>1781</v>
      </c>
      <c r="E316" s="110">
        <f t="shared" si="84"/>
        <v>204.70499999999998</v>
      </c>
      <c r="F316" s="110">
        <f t="shared" si="83"/>
        <v>153.52875</v>
      </c>
      <c r="G316" s="110">
        <f t="shared" si="79"/>
        <v>102.35249999999999</v>
      </c>
      <c r="H316" s="110">
        <f t="shared" si="80"/>
        <v>51.176249999999996</v>
      </c>
      <c r="I316" s="110">
        <f t="shared" si="81"/>
        <v>20.470499999999994</v>
      </c>
      <c r="J316" s="388"/>
      <c r="K316" s="205" t="s">
        <v>91</v>
      </c>
      <c r="L316" s="20" t="s">
        <v>1770</v>
      </c>
      <c r="M316" s="110">
        <v>45</v>
      </c>
      <c r="N316" s="110">
        <v>45</v>
      </c>
      <c r="O316" s="110">
        <v>45</v>
      </c>
      <c r="P316" s="112">
        <f t="shared" si="85"/>
        <v>45</v>
      </c>
      <c r="Q316" s="387"/>
      <c r="R316" s="387"/>
      <c r="S316" s="387"/>
      <c r="T316" s="387"/>
      <c r="U316" s="387"/>
      <c r="V316" s="387"/>
      <c r="W316" s="387"/>
      <c r="X316" s="387"/>
      <c r="Y316" s="398"/>
      <c r="Z316" s="388"/>
      <c r="AA316" s="398"/>
      <c r="AB316" s="388"/>
      <c r="AC316" s="388"/>
      <c r="AD316" s="388"/>
      <c r="AE316" s="388"/>
      <c r="AF316" s="388"/>
      <c r="AG316" s="388"/>
      <c r="AH316" s="388"/>
      <c r="AI316" s="388"/>
      <c r="AJ316" s="388"/>
      <c r="AK316" s="388"/>
      <c r="AL316" s="388"/>
      <c r="AM316" s="398"/>
      <c r="AN316" s="388"/>
      <c r="AO316" s="388"/>
      <c r="AP316" s="388"/>
      <c r="AQ316" s="388"/>
      <c r="AR316" s="388"/>
      <c r="AS316" s="388"/>
      <c r="AU316" s="172"/>
      <c r="AV316" s="172"/>
    </row>
    <row r="317" spans="1:48" s="14" customFormat="1">
      <c r="A317" s="388"/>
      <c r="B317" s="205"/>
      <c r="C317" s="20"/>
      <c r="D317" s="20" t="s">
        <v>1782</v>
      </c>
      <c r="E317" s="110">
        <f t="shared" si="84"/>
        <v>59.95</v>
      </c>
      <c r="F317" s="110">
        <f t="shared" si="83"/>
        <v>44.962500000000006</v>
      </c>
      <c r="G317" s="110">
        <f t="shared" si="79"/>
        <v>29.975000000000001</v>
      </c>
      <c r="H317" s="110">
        <f t="shared" si="80"/>
        <v>14.987500000000001</v>
      </c>
      <c r="I317" s="110">
        <f t="shared" si="81"/>
        <v>5.9949999999999992</v>
      </c>
      <c r="J317" s="388"/>
      <c r="K317" s="108"/>
      <c r="L317" s="20" t="s">
        <v>1771</v>
      </c>
      <c r="M317" s="110">
        <v>46</v>
      </c>
      <c r="N317" s="110">
        <v>97.8</v>
      </c>
      <c r="O317" s="110">
        <v>48.17</v>
      </c>
      <c r="P317" s="112">
        <f t="shared" si="85"/>
        <v>63.990000000000009</v>
      </c>
      <c r="Q317" s="387"/>
      <c r="R317" s="387"/>
      <c r="S317" s="387"/>
      <c r="T317" s="387"/>
      <c r="U317" s="387"/>
      <c r="V317" s="387"/>
      <c r="W317" s="387"/>
      <c r="X317" s="387"/>
      <c r="Y317" s="398"/>
      <c r="Z317" s="388"/>
      <c r="AA317" s="398"/>
      <c r="AB317" s="388"/>
      <c r="AC317" s="388"/>
      <c r="AD317" s="388"/>
      <c r="AE317" s="388"/>
      <c r="AF317" s="388"/>
      <c r="AG317" s="388"/>
      <c r="AH317" s="388"/>
      <c r="AI317" s="388"/>
      <c r="AJ317" s="388"/>
      <c r="AK317" s="388"/>
      <c r="AL317" s="388"/>
      <c r="AM317" s="398"/>
      <c r="AN317" s="388"/>
      <c r="AO317" s="388"/>
      <c r="AP317" s="388"/>
      <c r="AQ317" s="388"/>
      <c r="AR317" s="388"/>
      <c r="AS317" s="388"/>
      <c r="AU317" s="172"/>
      <c r="AV317" s="172"/>
    </row>
    <row r="318" spans="1:48" s="14" customFormat="1">
      <c r="A318" s="388"/>
      <c r="B318" s="205"/>
      <c r="C318" s="20"/>
      <c r="D318" s="20" t="s">
        <v>1783</v>
      </c>
      <c r="E318" s="110">
        <f t="shared" si="84"/>
        <v>76.2</v>
      </c>
      <c r="F318" s="110">
        <f t="shared" si="83"/>
        <v>57.150000000000006</v>
      </c>
      <c r="G318" s="110">
        <f t="shared" si="79"/>
        <v>38.1</v>
      </c>
      <c r="H318" s="110">
        <f t="shared" si="80"/>
        <v>19.05</v>
      </c>
      <c r="I318" s="110">
        <f t="shared" si="81"/>
        <v>7.6199999999999983</v>
      </c>
      <c r="J318" s="388"/>
      <c r="K318" s="205"/>
      <c r="L318" s="20" t="s">
        <v>1772</v>
      </c>
      <c r="M318" s="110">
        <v>46.95</v>
      </c>
      <c r="N318" s="110">
        <v>46.95</v>
      </c>
      <c r="O318" s="110">
        <v>46.95</v>
      </c>
      <c r="P318" s="112">
        <f t="shared" si="85"/>
        <v>46.95000000000001</v>
      </c>
      <c r="Q318" s="387"/>
      <c r="R318" s="387"/>
      <c r="S318" s="387"/>
      <c r="T318" s="387"/>
      <c r="U318" s="387"/>
      <c r="V318" s="387"/>
      <c r="W318" s="387"/>
      <c r="X318" s="387"/>
      <c r="Y318" s="398"/>
      <c r="Z318" s="388"/>
      <c r="AA318" s="398"/>
      <c r="AB318" s="388"/>
      <c r="AC318" s="388"/>
      <c r="AD318" s="388"/>
      <c r="AE318" s="388"/>
      <c r="AF318" s="388"/>
      <c r="AG318" s="388"/>
      <c r="AH318" s="388"/>
      <c r="AI318" s="388"/>
      <c r="AJ318" s="388"/>
      <c r="AK318" s="388"/>
      <c r="AL318" s="388"/>
      <c r="AM318" s="398"/>
      <c r="AN318" s="388"/>
      <c r="AO318" s="388"/>
      <c r="AP318" s="388"/>
      <c r="AQ318" s="388"/>
      <c r="AR318" s="388"/>
      <c r="AS318" s="388"/>
      <c r="AU318" s="172"/>
      <c r="AV318" s="172"/>
    </row>
    <row r="319" spans="1:48" s="14" customFormat="1">
      <c r="A319" s="388"/>
      <c r="B319" s="205"/>
      <c r="C319" s="20"/>
      <c r="D319" s="20" t="s">
        <v>1784</v>
      </c>
      <c r="E319" s="110">
        <f t="shared" si="84"/>
        <v>63.983333333333327</v>
      </c>
      <c r="F319" s="110">
        <f t="shared" si="83"/>
        <v>47.987499999999997</v>
      </c>
      <c r="G319" s="110">
        <f t="shared" si="79"/>
        <v>31.991666666666664</v>
      </c>
      <c r="H319" s="110">
        <f t="shared" si="80"/>
        <v>15.995833333333332</v>
      </c>
      <c r="I319" s="110">
        <f t="shared" si="81"/>
        <v>6.3983333333333317</v>
      </c>
      <c r="J319" s="388"/>
      <c r="K319" s="205"/>
      <c r="L319" s="20" t="s">
        <v>1773</v>
      </c>
      <c r="M319" s="110">
        <v>56.1</v>
      </c>
      <c r="N319" s="110">
        <v>75.489999999999995</v>
      </c>
      <c r="O319" s="110">
        <v>55.08</v>
      </c>
      <c r="P319" s="112">
        <f t="shared" si="85"/>
        <v>62.223333333333336</v>
      </c>
      <c r="Q319" s="387"/>
      <c r="R319" s="387"/>
      <c r="S319" s="387"/>
      <c r="T319" s="387"/>
      <c r="U319" s="387"/>
      <c r="V319" s="387"/>
      <c r="W319" s="387"/>
      <c r="X319" s="387"/>
      <c r="Y319" s="398"/>
      <c r="Z319" s="388"/>
      <c r="AA319" s="398"/>
      <c r="AB319" s="388"/>
      <c r="AC319" s="388"/>
      <c r="AD319" s="388"/>
      <c r="AE319" s="388"/>
      <c r="AF319" s="388"/>
      <c r="AG319" s="388"/>
      <c r="AH319" s="388"/>
      <c r="AI319" s="388"/>
      <c r="AJ319" s="388"/>
      <c r="AK319" s="388"/>
      <c r="AL319" s="388"/>
      <c r="AM319" s="398"/>
      <c r="AN319" s="388"/>
      <c r="AO319" s="388"/>
      <c r="AP319" s="388"/>
      <c r="AQ319" s="388"/>
      <c r="AR319" s="388"/>
      <c r="AS319" s="388"/>
      <c r="AU319" s="172"/>
      <c r="AV319" s="172"/>
    </row>
    <row r="320" spans="1:48" s="14" customFormat="1">
      <c r="A320" s="388"/>
      <c r="B320" s="205"/>
      <c r="C320" s="20"/>
      <c r="D320" s="20" t="s">
        <v>1785</v>
      </c>
      <c r="E320" s="110">
        <f t="shared" si="84"/>
        <v>67.066666666666677</v>
      </c>
      <c r="F320" s="110">
        <f t="shared" si="83"/>
        <v>50.300000000000011</v>
      </c>
      <c r="G320" s="110">
        <f t="shared" ref="G320:G383" si="86">SUM(E320*(1-0.5))</f>
        <v>33.533333333333339</v>
      </c>
      <c r="H320" s="110">
        <f t="shared" ref="H320:H383" si="87">SUM(E320*(1-0.75))</f>
        <v>16.766666666666669</v>
      </c>
      <c r="I320" s="110">
        <f t="shared" ref="I320:I383" si="88">SUM(E320*(1-0.9))</f>
        <v>6.7066666666666661</v>
      </c>
      <c r="J320" s="388"/>
      <c r="K320" s="205"/>
      <c r="L320" s="20" t="s">
        <v>1774</v>
      </c>
      <c r="M320" s="21">
        <v>54.99</v>
      </c>
      <c r="N320" s="21">
        <v>54.3</v>
      </c>
      <c r="O320" s="21">
        <v>54.9</v>
      </c>
      <c r="P320" s="19">
        <f t="shared" si="85"/>
        <v>54.73</v>
      </c>
      <c r="Q320" s="387"/>
      <c r="R320" s="387"/>
      <c r="S320" s="387"/>
      <c r="T320" s="387"/>
      <c r="U320" s="387"/>
      <c r="V320" s="387"/>
      <c r="W320" s="387"/>
      <c r="X320" s="387"/>
      <c r="Y320" s="398"/>
      <c r="Z320" s="388"/>
      <c r="AA320" s="398"/>
      <c r="AB320" s="388"/>
      <c r="AC320" s="388"/>
      <c r="AD320" s="388"/>
      <c r="AE320" s="388"/>
      <c r="AF320" s="388"/>
      <c r="AG320" s="388"/>
      <c r="AH320" s="388"/>
      <c r="AI320" s="388"/>
      <c r="AJ320" s="388"/>
      <c r="AK320" s="388"/>
      <c r="AL320" s="388"/>
      <c r="AM320" s="398"/>
      <c r="AN320" s="388"/>
      <c r="AO320" s="388"/>
      <c r="AP320" s="388"/>
      <c r="AQ320" s="388"/>
      <c r="AR320" s="388"/>
      <c r="AS320" s="388"/>
      <c r="AU320" s="172"/>
      <c r="AV320" s="172"/>
    </row>
    <row r="321" spans="1:48" s="14" customFormat="1">
      <c r="A321" s="388"/>
      <c r="B321" s="205"/>
      <c r="C321" s="20"/>
      <c r="D321" s="20" t="s">
        <v>1786</v>
      </c>
      <c r="E321" s="110">
        <f t="shared" si="84"/>
        <v>64.83</v>
      </c>
      <c r="F321" s="110">
        <f t="shared" si="83"/>
        <v>48.622500000000002</v>
      </c>
      <c r="G321" s="110">
        <f t="shared" si="86"/>
        <v>32.414999999999999</v>
      </c>
      <c r="H321" s="110">
        <f t="shared" si="87"/>
        <v>16.2075</v>
      </c>
      <c r="I321" s="110">
        <f t="shared" si="88"/>
        <v>6.4829999999999988</v>
      </c>
      <c r="J321" s="388"/>
      <c r="K321" s="108"/>
      <c r="L321" s="20" t="s">
        <v>1775</v>
      </c>
      <c r="M321" s="21">
        <v>67.900000000000006</v>
      </c>
      <c r="N321" s="21">
        <v>99.9</v>
      </c>
      <c r="O321" s="21">
        <v>126</v>
      </c>
      <c r="P321" s="19">
        <f>AVERAGE(M321:N321)</f>
        <v>83.9</v>
      </c>
      <c r="Q321" s="387"/>
      <c r="R321" s="387"/>
      <c r="S321" s="387"/>
      <c r="T321" s="387"/>
      <c r="U321" s="387"/>
      <c r="V321" s="387"/>
      <c r="W321" s="387"/>
      <c r="X321" s="387"/>
      <c r="Y321" s="398"/>
      <c r="Z321" s="388"/>
      <c r="AA321" s="398"/>
      <c r="AB321" s="388"/>
      <c r="AC321" s="388"/>
      <c r="AD321" s="388"/>
      <c r="AE321" s="388"/>
      <c r="AF321" s="388"/>
      <c r="AG321" s="388"/>
      <c r="AH321" s="388"/>
      <c r="AI321" s="388"/>
      <c r="AJ321" s="388"/>
      <c r="AK321" s="388"/>
      <c r="AL321" s="388"/>
      <c r="AM321" s="398"/>
      <c r="AN321" s="388"/>
      <c r="AO321" s="388"/>
      <c r="AP321" s="388"/>
      <c r="AQ321" s="388"/>
      <c r="AR321" s="388"/>
      <c r="AS321" s="388"/>
      <c r="AU321" s="172"/>
      <c r="AV321" s="172"/>
    </row>
    <row r="322" spans="1:48" s="14" customFormat="1">
      <c r="A322" s="388"/>
      <c r="B322" s="205"/>
      <c r="C322" s="20"/>
      <c r="D322" s="20" t="s">
        <v>1787</v>
      </c>
      <c r="E322" s="110">
        <f t="shared" si="84"/>
        <v>89.433333333333337</v>
      </c>
      <c r="F322" s="110">
        <f t="shared" si="83"/>
        <v>67.075000000000003</v>
      </c>
      <c r="G322" s="110">
        <f t="shared" si="86"/>
        <v>44.716666666666669</v>
      </c>
      <c r="H322" s="110">
        <f t="shared" si="87"/>
        <v>22.358333333333334</v>
      </c>
      <c r="I322" s="110">
        <f t="shared" si="88"/>
        <v>8.9433333333333316</v>
      </c>
      <c r="J322" s="388"/>
      <c r="K322" s="205"/>
      <c r="L322" s="20" t="s">
        <v>1776</v>
      </c>
      <c r="M322" s="21">
        <v>139.33000000000001</v>
      </c>
      <c r="N322" s="21">
        <v>116.27</v>
      </c>
      <c r="O322" s="21">
        <v>116.27</v>
      </c>
      <c r="P322" s="19">
        <f t="shared" si="85"/>
        <v>123.95666666666666</v>
      </c>
      <c r="Q322" s="387"/>
      <c r="R322" s="387"/>
      <c r="S322" s="387"/>
      <c r="T322" s="387"/>
      <c r="U322" s="387"/>
      <c r="V322" s="387"/>
      <c r="W322" s="387"/>
      <c r="X322" s="387"/>
      <c r="Y322" s="398"/>
      <c r="Z322" s="388"/>
      <c r="AA322" s="398"/>
      <c r="AB322" s="388"/>
      <c r="AC322" s="388"/>
      <c r="AD322" s="388"/>
      <c r="AE322" s="388"/>
      <c r="AF322" s="388"/>
      <c r="AG322" s="388"/>
      <c r="AH322" s="388"/>
      <c r="AI322" s="388"/>
      <c r="AJ322" s="388"/>
      <c r="AK322" s="388"/>
      <c r="AL322" s="388"/>
      <c r="AM322" s="398"/>
      <c r="AN322" s="388"/>
      <c r="AO322" s="388"/>
      <c r="AP322" s="388"/>
      <c r="AQ322" s="388"/>
      <c r="AR322" s="388"/>
      <c r="AS322" s="388"/>
      <c r="AU322" s="172"/>
      <c r="AV322" s="172"/>
    </row>
    <row r="323" spans="1:48" s="14" customFormat="1">
      <c r="A323" s="388"/>
      <c r="B323" s="205"/>
      <c r="C323" s="20"/>
      <c r="D323" s="20" t="s">
        <v>1788</v>
      </c>
      <c r="E323" s="110">
        <f t="shared" si="84"/>
        <v>119</v>
      </c>
      <c r="F323" s="110">
        <f t="shared" si="83"/>
        <v>89.25</v>
      </c>
      <c r="G323" s="110">
        <f t="shared" si="86"/>
        <v>59.5</v>
      </c>
      <c r="H323" s="110">
        <f t="shared" si="87"/>
        <v>29.75</v>
      </c>
      <c r="I323" s="110">
        <f t="shared" si="88"/>
        <v>11.899999999999997</v>
      </c>
      <c r="J323" s="388"/>
      <c r="K323" s="205"/>
      <c r="L323" s="20" t="s">
        <v>1777</v>
      </c>
      <c r="M323" s="21">
        <v>113.85</v>
      </c>
      <c r="N323" s="21">
        <v>99.67</v>
      </c>
      <c r="O323" s="21">
        <v>126</v>
      </c>
      <c r="P323" s="19">
        <f>AVERAGE(M323:N323)</f>
        <v>106.75999999999999</v>
      </c>
      <c r="Q323" s="387"/>
      <c r="R323" s="387"/>
      <c r="S323" s="387"/>
      <c r="T323" s="387"/>
      <c r="U323" s="387"/>
      <c r="V323" s="387"/>
      <c r="W323" s="387"/>
      <c r="X323" s="387"/>
      <c r="Y323" s="398"/>
      <c r="Z323" s="388"/>
      <c r="AA323" s="398"/>
      <c r="AB323" s="388"/>
      <c r="AC323" s="388"/>
      <c r="AD323" s="388"/>
      <c r="AE323" s="388"/>
      <c r="AF323" s="388"/>
      <c r="AG323" s="388"/>
      <c r="AH323" s="388"/>
      <c r="AI323" s="388"/>
      <c r="AJ323" s="388"/>
      <c r="AK323" s="388"/>
      <c r="AL323" s="388"/>
      <c r="AM323" s="398"/>
      <c r="AN323" s="388"/>
      <c r="AO323" s="388"/>
      <c r="AP323" s="388"/>
      <c r="AQ323" s="388"/>
      <c r="AR323" s="388"/>
      <c r="AS323" s="388"/>
      <c r="AU323" s="172"/>
      <c r="AV323" s="172"/>
    </row>
    <row r="324" spans="1:48" s="14" customFormat="1">
      <c r="A324" s="388"/>
      <c r="B324" s="205"/>
      <c r="C324" s="20"/>
      <c r="D324" s="20" t="s">
        <v>1789</v>
      </c>
      <c r="E324" s="110">
        <f t="shared" si="84"/>
        <v>88.95</v>
      </c>
      <c r="F324" s="110">
        <f t="shared" si="83"/>
        <v>66.712500000000006</v>
      </c>
      <c r="G324" s="110">
        <f t="shared" si="86"/>
        <v>44.475000000000001</v>
      </c>
      <c r="H324" s="110">
        <f t="shared" si="87"/>
        <v>22.237500000000001</v>
      </c>
      <c r="I324" s="110">
        <f t="shared" si="88"/>
        <v>8.8949999999999978</v>
      </c>
      <c r="J324" s="388"/>
      <c r="K324" s="205"/>
      <c r="L324" s="20" t="s">
        <v>1778</v>
      </c>
      <c r="M324" s="21">
        <v>194.9</v>
      </c>
      <c r="N324" s="21">
        <v>183.2</v>
      </c>
      <c r="O324" s="21">
        <v>181.9</v>
      </c>
      <c r="P324" s="19">
        <f t="shared" si="85"/>
        <v>186.66666666666666</v>
      </c>
      <c r="Q324" s="387"/>
      <c r="R324" s="387"/>
      <c r="S324" s="387"/>
      <c r="T324" s="387"/>
      <c r="U324" s="387"/>
      <c r="V324" s="387"/>
      <c r="W324" s="387"/>
      <c r="X324" s="387"/>
      <c r="Y324" s="398"/>
      <c r="Z324" s="388"/>
      <c r="AA324" s="398"/>
      <c r="AB324" s="388"/>
      <c r="AC324" s="388"/>
      <c r="AD324" s="388"/>
      <c r="AE324" s="388"/>
      <c r="AF324" s="388"/>
      <c r="AG324" s="388"/>
      <c r="AH324" s="388"/>
      <c r="AI324" s="388"/>
      <c r="AJ324" s="388"/>
      <c r="AK324" s="388"/>
      <c r="AL324" s="388"/>
      <c r="AM324" s="398"/>
      <c r="AN324" s="388"/>
      <c r="AO324" s="388"/>
      <c r="AP324" s="388"/>
      <c r="AQ324" s="388"/>
      <c r="AR324" s="388"/>
      <c r="AS324" s="388"/>
      <c r="AU324" s="172"/>
      <c r="AV324" s="172"/>
    </row>
    <row r="325" spans="1:48" s="14" customFormat="1">
      <c r="A325" s="388"/>
      <c r="B325" s="205"/>
      <c r="C325" s="20"/>
      <c r="D325" s="20" t="s">
        <v>1790</v>
      </c>
      <c r="E325" s="110">
        <f t="shared" si="84"/>
        <v>130.06</v>
      </c>
      <c r="F325" s="110">
        <f t="shared" si="83"/>
        <v>97.545000000000002</v>
      </c>
      <c r="G325" s="110">
        <f t="shared" si="86"/>
        <v>65.03</v>
      </c>
      <c r="H325" s="110">
        <f t="shared" si="87"/>
        <v>32.515000000000001</v>
      </c>
      <c r="I325" s="110">
        <f t="shared" si="88"/>
        <v>13.005999999999997</v>
      </c>
      <c r="J325" s="388"/>
      <c r="K325" s="205"/>
      <c r="L325" s="20" t="s">
        <v>1779</v>
      </c>
      <c r="M325" s="21">
        <v>208.25</v>
      </c>
      <c r="N325" s="21">
        <v>149</v>
      </c>
      <c r="O325" s="21">
        <v>195.9</v>
      </c>
      <c r="P325" s="19">
        <f>AVERAGE(M325:N325)</f>
        <v>178.625</v>
      </c>
      <c r="Q325" s="387"/>
      <c r="R325" s="387"/>
      <c r="S325" s="387"/>
      <c r="T325" s="387"/>
      <c r="U325" s="387"/>
      <c r="V325" s="387"/>
      <c r="W325" s="387"/>
      <c r="X325" s="387"/>
      <c r="Y325" s="398"/>
      <c r="Z325" s="388"/>
      <c r="AA325" s="398"/>
      <c r="AB325" s="388"/>
      <c r="AC325" s="388"/>
      <c r="AD325" s="388"/>
      <c r="AE325" s="388"/>
      <c r="AF325" s="388"/>
      <c r="AG325" s="388"/>
      <c r="AH325" s="388"/>
      <c r="AI325" s="388"/>
      <c r="AJ325" s="388"/>
      <c r="AK325" s="388"/>
      <c r="AL325" s="388"/>
      <c r="AM325" s="398"/>
      <c r="AN325" s="388"/>
      <c r="AO325" s="388"/>
      <c r="AP325" s="388"/>
      <c r="AQ325" s="388"/>
      <c r="AR325" s="388"/>
      <c r="AS325" s="388"/>
      <c r="AU325" s="172"/>
      <c r="AV325" s="172"/>
    </row>
    <row r="326" spans="1:48" s="14" customFormat="1">
      <c r="A326" s="388"/>
      <c r="B326" s="205"/>
      <c r="C326" s="20"/>
      <c r="D326" s="20" t="s">
        <v>1791</v>
      </c>
      <c r="E326" s="110">
        <f t="shared" si="84"/>
        <v>81.626666666666665</v>
      </c>
      <c r="F326" s="110">
        <f t="shared" si="83"/>
        <v>61.22</v>
      </c>
      <c r="G326" s="110">
        <f t="shared" si="86"/>
        <v>40.813333333333333</v>
      </c>
      <c r="H326" s="110">
        <f t="shared" si="87"/>
        <v>20.406666666666666</v>
      </c>
      <c r="I326" s="110">
        <f t="shared" si="88"/>
        <v>8.1626666666666647</v>
      </c>
      <c r="J326" s="388"/>
      <c r="K326" s="205"/>
      <c r="L326" s="20" t="s">
        <v>1780</v>
      </c>
      <c r="M326" s="21">
        <v>197.9</v>
      </c>
      <c r="N326" s="21">
        <v>226.95</v>
      </c>
      <c r="O326" s="21">
        <v>151.99</v>
      </c>
      <c r="P326" s="19">
        <f t="shared" si="85"/>
        <v>192.28</v>
      </c>
      <c r="Q326" s="387"/>
      <c r="R326" s="387"/>
      <c r="S326" s="387"/>
      <c r="T326" s="387"/>
      <c r="U326" s="387"/>
      <c r="V326" s="387"/>
      <c r="W326" s="387"/>
      <c r="X326" s="387"/>
      <c r="Y326" s="398"/>
      <c r="Z326" s="388"/>
      <c r="AA326" s="398"/>
      <c r="AB326" s="388"/>
      <c r="AC326" s="388"/>
      <c r="AD326" s="388"/>
      <c r="AE326" s="388"/>
      <c r="AF326" s="388"/>
      <c r="AG326" s="388"/>
      <c r="AH326" s="388"/>
      <c r="AI326" s="388"/>
      <c r="AJ326" s="388"/>
      <c r="AK326" s="388"/>
      <c r="AL326" s="388"/>
      <c r="AM326" s="398"/>
      <c r="AN326" s="388"/>
      <c r="AO326" s="388"/>
      <c r="AP326" s="388"/>
      <c r="AQ326" s="388"/>
      <c r="AR326" s="388"/>
      <c r="AS326" s="388"/>
      <c r="AU326" s="172"/>
      <c r="AV326" s="172"/>
    </row>
    <row r="327" spans="1:48" s="14" customFormat="1">
      <c r="A327" s="388"/>
      <c r="B327" s="205"/>
      <c r="C327" s="20"/>
      <c r="D327" s="20" t="s">
        <v>1792</v>
      </c>
      <c r="E327" s="110">
        <f t="shared" si="84"/>
        <v>115.16000000000001</v>
      </c>
      <c r="F327" s="110">
        <f t="shared" si="83"/>
        <v>86.37</v>
      </c>
      <c r="G327" s="110">
        <f t="shared" si="86"/>
        <v>57.580000000000005</v>
      </c>
      <c r="H327" s="110">
        <f t="shared" si="87"/>
        <v>28.790000000000003</v>
      </c>
      <c r="I327" s="110">
        <f t="shared" si="88"/>
        <v>11.515999999999998</v>
      </c>
      <c r="J327" s="388"/>
      <c r="K327" s="205"/>
      <c r="L327" s="20" t="s">
        <v>1781</v>
      </c>
      <c r="M327" s="21">
        <v>233.75</v>
      </c>
      <c r="N327" s="21">
        <v>175.66</v>
      </c>
      <c r="O327" s="21">
        <v>319.99</v>
      </c>
      <c r="P327" s="19">
        <f>AVERAGE(M327:N327)</f>
        <v>204.70499999999998</v>
      </c>
      <c r="Q327" s="387"/>
      <c r="R327" s="387"/>
      <c r="S327" s="387"/>
      <c r="T327" s="387"/>
      <c r="U327" s="387"/>
      <c r="V327" s="387"/>
      <c r="W327" s="387"/>
      <c r="X327" s="387"/>
      <c r="Y327" s="398"/>
      <c r="Z327" s="388"/>
      <c r="AA327" s="398"/>
      <c r="AB327" s="388"/>
      <c r="AC327" s="388"/>
      <c r="AD327" s="388"/>
      <c r="AE327" s="388"/>
      <c r="AF327" s="388"/>
      <c r="AG327" s="388"/>
      <c r="AH327" s="388"/>
      <c r="AI327" s="388"/>
      <c r="AJ327" s="388"/>
      <c r="AK327" s="388"/>
      <c r="AL327" s="388"/>
      <c r="AM327" s="398"/>
      <c r="AN327" s="388"/>
      <c r="AO327" s="388"/>
      <c r="AP327" s="388"/>
      <c r="AQ327" s="388"/>
      <c r="AR327" s="388"/>
      <c r="AS327" s="388"/>
      <c r="AU327" s="172"/>
      <c r="AV327" s="172"/>
    </row>
    <row r="328" spans="1:48" s="14" customFormat="1">
      <c r="A328" s="388"/>
      <c r="B328" s="205"/>
      <c r="C328" s="20"/>
      <c r="D328" s="20" t="s">
        <v>1793</v>
      </c>
      <c r="E328" s="110">
        <f t="shared" si="84"/>
        <v>259</v>
      </c>
      <c r="F328" s="110">
        <f t="shared" si="83"/>
        <v>194.25</v>
      </c>
      <c r="G328" s="110">
        <f t="shared" si="86"/>
        <v>129.5</v>
      </c>
      <c r="H328" s="110">
        <f t="shared" si="87"/>
        <v>64.75</v>
      </c>
      <c r="I328" s="110">
        <f t="shared" si="88"/>
        <v>25.899999999999995</v>
      </c>
      <c r="J328" s="388"/>
      <c r="K328" s="205"/>
      <c r="L328" s="20" t="s">
        <v>1782</v>
      </c>
      <c r="M328" s="21">
        <v>63.7</v>
      </c>
      <c r="N328" s="21">
        <v>56.2</v>
      </c>
      <c r="O328" s="21">
        <v>85</v>
      </c>
      <c r="P328" s="19">
        <f>AVERAGE(M328:N328)</f>
        <v>59.95</v>
      </c>
      <c r="Q328" s="387"/>
      <c r="R328" s="387"/>
      <c r="S328" s="387"/>
      <c r="T328" s="387"/>
      <c r="U328" s="387"/>
      <c r="V328" s="387"/>
      <c r="W328" s="387"/>
      <c r="X328" s="387"/>
      <c r="Y328" s="398"/>
      <c r="Z328" s="388"/>
      <c r="AA328" s="398"/>
      <c r="AB328" s="388"/>
      <c r="AC328" s="388"/>
      <c r="AD328" s="388"/>
      <c r="AE328" s="388"/>
      <c r="AF328" s="388"/>
      <c r="AG328" s="388"/>
      <c r="AH328" s="388"/>
      <c r="AI328" s="388"/>
      <c r="AJ328" s="388"/>
      <c r="AK328" s="388"/>
      <c r="AL328" s="388"/>
      <c r="AM328" s="398"/>
      <c r="AN328" s="388"/>
      <c r="AO328" s="388"/>
      <c r="AP328" s="388"/>
      <c r="AQ328" s="388"/>
      <c r="AR328" s="388"/>
      <c r="AS328" s="388"/>
      <c r="AU328" s="172"/>
      <c r="AV328" s="172"/>
    </row>
    <row r="329" spans="1:48" s="14" customFormat="1">
      <c r="A329" s="388"/>
      <c r="B329" s="205"/>
      <c r="C329" s="20"/>
      <c r="D329" s="20" t="s">
        <v>1794</v>
      </c>
      <c r="E329" s="110">
        <f t="shared" si="84"/>
        <v>24.363333333333333</v>
      </c>
      <c r="F329" s="110">
        <f t="shared" si="83"/>
        <v>18.272500000000001</v>
      </c>
      <c r="G329" s="110">
        <f t="shared" si="86"/>
        <v>12.181666666666667</v>
      </c>
      <c r="H329" s="110">
        <f t="shared" si="87"/>
        <v>6.0908333333333333</v>
      </c>
      <c r="I329" s="110">
        <f t="shared" si="88"/>
        <v>2.4363333333333328</v>
      </c>
      <c r="J329" s="388"/>
      <c r="K329" s="205"/>
      <c r="L329" s="20" t="s">
        <v>1783</v>
      </c>
      <c r="M329" s="21">
        <v>69.7</v>
      </c>
      <c r="N329" s="21">
        <v>69.900000000000006</v>
      </c>
      <c r="O329" s="21">
        <v>89</v>
      </c>
      <c r="P329" s="19">
        <f t="shared" si="85"/>
        <v>76.2</v>
      </c>
      <c r="Q329" s="387"/>
      <c r="R329" s="387"/>
      <c r="S329" s="387"/>
      <c r="T329" s="387"/>
      <c r="U329" s="387"/>
      <c r="V329" s="387"/>
      <c r="W329" s="387"/>
      <c r="X329" s="387"/>
      <c r="Y329" s="398"/>
      <c r="Z329" s="388"/>
      <c r="AA329" s="398"/>
      <c r="AB329" s="388"/>
      <c r="AC329" s="388"/>
      <c r="AD329" s="388"/>
      <c r="AE329" s="388"/>
      <c r="AF329" s="388"/>
      <c r="AG329" s="388"/>
      <c r="AH329" s="388"/>
      <c r="AI329" s="388"/>
      <c r="AJ329" s="388"/>
      <c r="AK329" s="388"/>
      <c r="AL329" s="388"/>
      <c r="AM329" s="398"/>
      <c r="AN329" s="388"/>
      <c r="AO329" s="388"/>
      <c r="AP329" s="388"/>
      <c r="AQ329" s="388"/>
      <c r="AR329" s="388"/>
      <c r="AS329" s="388"/>
      <c r="AU329" s="172"/>
      <c r="AV329" s="172"/>
    </row>
    <row r="330" spans="1:48" s="14" customFormat="1">
      <c r="A330" s="388"/>
      <c r="B330" s="205"/>
      <c r="C330" s="20"/>
      <c r="D330" s="20" t="s">
        <v>1795</v>
      </c>
      <c r="E330" s="110">
        <f t="shared" si="84"/>
        <v>77.944999999999993</v>
      </c>
      <c r="F330" s="110">
        <f t="shared" si="83"/>
        <v>58.458749999999995</v>
      </c>
      <c r="G330" s="110">
        <f t="shared" si="86"/>
        <v>38.972499999999997</v>
      </c>
      <c r="H330" s="110">
        <f t="shared" si="87"/>
        <v>19.486249999999998</v>
      </c>
      <c r="I330" s="110">
        <f t="shared" si="88"/>
        <v>7.7944999999999975</v>
      </c>
      <c r="J330" s="388"/>
      <c r="K330" s="205"/>
      <c r="L330" s="20" t="s">
        <v>1784</v>
      </c>
      <c r="M330" s="21">
        <v>69.95</v>
      </c>
      <c r="N330" s="21">
        <v>67</v>
      </c>
      <c r="O330" s="21">
        <v>55</v>
      </c>
      <c r="P330" s="19">
        <f t="shared" si="85"/>
        <v>63.983333333333327</v>
      </c>
      <c r="Q330" s="387"/>
      <c r="R330" s="387"/>
      <c r="S330" s="387"/>
      <c r="T330" s="387"/>
      <c r="U330" s="387"/>
      <c r="V330" s="387"/>
      <c r="W330" s="387"/>
      <c r="X330" s="387"/>
      <c r="Y330" s="398"/>
      <c r="Z330" s="388"/>
      <c r="AA330" s="398"/>
      <c r="AB330" s="388"/>
      <c r="AC330" s="388"/>
      <c r="AD330" s="388"/>
      <c r="AE330" s="388"/>
      <c r="AF330" s="388"/>
      <c r="AG330" s="388"/>
      <c r="AH330" s="388"/>
      <c r="AI330" s="388"/>
      <c r="AJ330" s="388"/>
      <c r="AK330" s="388"/>
      <c r="AL330" s="388"/>
      <c r="AM330" s="398"/>
      <c r="AN330" s="388"/>
      <c r="AO330" s="388"/>
      <c r="AP330" s="388"/>
      <c r="AQ330" s="388"/>
      <c r="AR330" s="388"/>
      <c r="AS330" s="388"/>
      <c r="AU330" s="172"/>
      <c r="AV330" s="172"/>
    </row>
    <row r="331" spans="1:48" s="14" customFormat="1">
      <c r="A331" s="388"/>
      <c r="B331" s="205"/>
      <c r="C331" s="20"/>
      <c r="D331" s="20" t="s">
        <v>1796</v>
      </c>
      <c r="E331" s="110">
        <f t="shared" si="84"/>
        <v>68.5</v>
      </c>
      <c r="F331" s="110">
        <f t="shared" si="83"/>
        <v>51.375</v>
      </c>
      <c r="G331" s="110">
        <f t="shared" si="86"/>
        <v>34.25</v>
      </c>
      <c r="H331" s="110">
        <f t="shared" si="87"/>
        <v>17.125</v>
      </c>
      <c r="I331" s="110">
        <f t="shared" si="88"/>
        <v>6.8499999999999988</v>
      </c>
      <c r="J331" s="388"/>
      <c r="K331" s="205"/>
      <c r="L331" s="20" t="s">
        <v>1785</v>
      </c>
      <c r="M331" s="21">
        <v>76.3</v>
      </c>
      <c r="N331" s="21">
        <v>73</v>
      </c>
      <c r="O331" s="21">
        <v>51.9</v>
      </c>
      <c r="P331" s="19">
        <f t="shared" si="85"/>
        <v>67.066666666666677</v>
      </c>
      <c r="Q331" s="387"/>
      <c r="R331" s="387"/>
      <c r="S331" s="387"/>
      <c r="T331" s="387"/>
      <c r="U331" s="387"/>
      <c r="V331" s="387"/>
      <c r="W331" s="387"/>
      <c r="X331" s="387"/>
      <c r="Y331" s="398"/>
      <c r="Z331" s="388"/>
      <c r="AA331" s="398"/>
      <c r="AB331" s="388"/>
      <c r="AC331" s="388"/>
      <c r="AD331" s="388"/>
      <c r="AE331" s="388"/>
      <c r="AF331" s="388"/>
      <c r="AG331" s="388"/>
      <c r="AH331" s="388"/>
      <c r="AI331" s="388"/>
      <c r="AJ331" s="388"/>
      <c r="AK331" s="388"/>
      <c r="AL331" s="388"/>
      <c r="AM331" s="398"/>
      <c r="AN331" s="388"/>
      <c r="AO331" s="388"/>
      <c r="AP331" s="388"/>
      <c r="AQ331" s="388"/>
      <c r="AR331" s="388"/>
      <c r="AS331" s="388"/>
      <c r="AU331" s="172"/>
      <c r="AV331" s="172"/>
    </row>
    <row r="332" spans="1:48" s="14" customFormat="1">
      <c r="A332" s="388"/>
      <c r="B332" s="205"/>
      <c r="C332" s="20"/>
      <c r="D332" s="20" t="s">
        <v>1797</v>
      </c>
      <c r="E332" s="110">
        <f t="shared" si="84"/>
        <v>87.90000000000002</v>
      </c>
      <c r="F332" s="110">
        <f t="shared" si="83"/>
        <v>65.925000000000011</v>
      </c>
      <c r="G332" s="110">
        <f t="shared" si="86"/>
        <v>43.95000000000001</v>
      </c>
      <c r="H332" s="110">
        <f t="shared" si="87"/>
        <v>21.975000000000005</v>
      </c>
      <c r="I332" s="110">
        <f t="shared" si="88"/>
        <v>8.7900000000000009</v>
      </c>
      <c r="J332" s="388"/>
      <c r="K332" s="205"/>
      <c r="L332" s="20" t="s">
        <v>1786</v>
      </c>
      <c r="M332" s="21">
        <v>77.5</v>
      </c>
      <c r="N332" s="21">
        <v>73</v>
      </c>
      <c r="O332" s="21">
        <v>43.99</v>
      </c>
      <c r="P332" s="19">
        <f t="shared" si="85"/>
        <v>64.83</v>
      </c>
      <c r="Q332" s="387"/>
      <c r="R332" s="387"/>
      <c r="S332" s="387"/>
      <c r="T332" s="387"/>
      <c r="U332" s="387"/>
      <c r="V332" s="387"/>
      <c r="W332" s="387"/>
      <c r="X332" s="387"/>
      <c r="Y332" s="398"/>
      <c r="Z332" s="388"/>
      <c r="AA332" s="398"/>
      <c r="AB332" s="388"/>
      <c r="AC332" s="388"/>
      <c r="AD332" s="388"/>
      <c r="AE332" s="388"/>
      <c r="AF332" s="388"/>
      <c r="AG332" s="388"/>
      <c r="AH332" s="388"/>
      <c r="AI332" s="388"/>
      <c r="AJ332" s="388"/>
      <c r="AK332" s="388"/>
      <c r="AL332" s="388"/>
      <c r="AM332" s="398"/>
      <c r="AN332" s="388"/>
      <c r="AO332" s="388"/>
      <c r="AP332" s="388"/>
      <c r="AQ332" s="388"/>
      <c r="AR332" s="388"/>
      <c r="AS332" s="388"/>
      <c r="AU332" s="172"/>
      <c r="AV332" s="172"/>
    </row>
    <row r="333" spans="1:48" s="14" customFormat="1">
      <c r="A333" s="388"/>
      <c r="B333" s="205"/>
      <c r="C333" s="20"/>
      <c r="D333" s="20" t="s">
        <v>1798</v>
      </c>
      <c r="E333" s="110">
        <f t="shared" si="84"/>
        <v>90.523333333333326</v>
      </c>
      <c r="F333" s="110">
        <f t="shared" si="83"/>
        <v>67.892499999999998</v>
      </c>
      <c r="G333" s="110">
        <f t="shared" si="86"/>
        <v>45.261666666666663</v>
      </c>
      <c r="H333" s="110">
        <f t="shared" si="87"/>
        <v>22.630833333333332</v>
      </c>
      <c r="I333" s="110">
        <f t="shared" si="88"/>
        <v>9.0523333333333298</v>
      </c>
      <c r="J333" s="388"/>
      <c r="K333" s="205"/>
      <c r="L333" s="20" t="s">
        <v>1787</v>
      </c>
      <c r="M333" s="21">
        <v>97.4</v>
      </c>
      <c r="N333" s="21">
        <v>91</v>
      </c>
      <c r="O333" s="21">
        <v>79.900000000000006</v>
      </c>
      <c r="P333" s="19">
        <f t="shared" si="85"/>
        <v>89.433333333333337</v>
      </c>
      <c r="Q333" s="387"/>
      <c r="R333" s="387"/>
      <c r="S333" s="387"/>
      <c r="T333" s="387"/>
      <c r="U333" s="387"/>
      <c r="V333" s="387"/>
      <c r="W333" s="387"/>
      <c r="X333" s="387"/>
      <c r="Y333" s="398"/>
      <c r="Z333" s="388"/>
      <c r="AA333" s="398"/>
      <c r="AB333" s="388"/>
      <c r="AC333" s="388"/>
      <c r="AD333" s="388"/>
      <c r="AE333" s="388"/>
      <c r="AF333" s="388"/>
      <c r="AG333" s="388"/>
      <c r="AH333" s="388"/>
      <c r="AI333" s="388"/>
      <c r="AJ333" s="388"/>
      <c r="AK333" s="388"/>
      <c r="AL333" s="388"/>
      <c r="AM333" s="398"/>
      <c r="AN333" s="388"/>
      <c r="AO333" s="388"/>
      <c r="AP333" s="388"/>
      <c r="AQ333" s="388"/>
      <c r="AR333" s="388"/>
      <c r="AS333" s="388"/>
      <c r="AU333" s="172"/>
      <c r="AV333" s="172"/>
    </row>
    <row r="334" spans="1:48" s="14" customFormat="1">
      <c r="A334" s="388"/>
      <c r="B334" s="205"/>
      <c r="C334" s="20"/>
      <c r="D334" s="20" t="s">
        <v>1799</v>
      </c>
      <c r="E334" s="110">
        <f t="shared" si="84"/>
        <v>68.45</v>
      </c>
      <c r="F334" s="110">
        <f t="shared" si="83"/>
        <v>51.337500000000006</v>
      </c>
      <c r="G334" s="110">
        <f t="shared" si="86"/>
        <v>34.225000000000001</v>
      </c>
      <c r="H334" s="110">
        <f t="shared" si="87"/>
        <v>17.112500000000001</v>
      </c>
      <c r="I334" s="110">
        <f t="shared" si="88"/>
        <v>6.8449999999999989</v>
      </c>
      <c r="J334" s="388"/>
      <c r="K334" s="205"/>
      <c r="L334" s="20" t="s">
        <v>1788</v>
      </c>
      <c r="M334" s="21">
        <v>93</v>
      </c>
      <c r="N334" s="21">
        <v>135</v>
      </c>
      <c r="O334" s="21">
        <v>129</v>
      </c>
      <c r="P334" s="19">
        <f t="shared" si="85"/>
        <v>119</v>
      </c>
      <c r="Q334" s="387"/>
      <c r="R334" s="387"/>
      <c r="S334" s="387"/>
      <c r="T334" s="387"/>
      <c r="U334" s="387"/>
      <c r="V334" s="387"/>
      <c r="W334" s="387"/>
      <c r="X334" s="387"/>
      <c r="Y334" s="398"/>
      <c r="Z334" s="388"/>
      <c r="AA334" s="398"/>
      <c r="AB334" s="388"/>
      <c r="AC334" s="388"/>
      <c r="AD334" s="388"/>
      <c r="AE334" s="388"/>
      <c r="AF334" s="388"/>
      <c r="AG334" s="388"/>
      <c r="AH334" s="388"/>
      <c r="AI334" s="388"/>
      <c r="AJ334" s="388"/>
      <c r="AK334" s="388"/>
      <c r="AL334" s="388"/>
      <c r="AM334" s="398"/>
      <c r="AN334" s="388"/>
      <c r="AO334" s="388"/>
      <c r="AP334" s="388"/>
      <c r="AQ334" s="388"/>
      <c r="AR334" s="388"/>
      <c r="AS334" s="388"/>
      <c r="AU334" s="172"/>
      <c r="AV334" s="172"/>
    </row>
    <row r="335" spans="1:48" s="14" customFormat="1">
      <c r="A335" s="388"/>
      <c r="B335" s="205"/>
      <c r="C335" s="20"/>
      <c r="D335" s="20" t="s">
        <v>1800</v>
      </c>
      <c r="E335" s="110">
        <f t="shared" si="84"/>
        <v>458.9</v>
      </c>
      <c r="F335" s="110">
        <f t="shared" si="83"/>
        <v>344.17499999999995</v>
      </c>
      <c r="G335" s="110">
        <f t="shared" si="86"/>
        <v>229.45</v>
      </c>
      <c r="H335" s="110">
        <f t="shared" si="87"/>
        <v>114.72499999999999</v>
      </c>
      <c r="I335" s="110">
        <f t="shared" si="88"/>
        <v>45.889999999999986</v>
      </c>
      <c r="J335" s="388"/>
      <c r="K335" s="205"/>
      <c r="L335" s="20" t="s">
        <v>1789</v>
      </c>
      <c r="M335" s="21">
        <v>91.9</v>
      </c>
      <c r="N335" s="21">
        <v>86</v>
      </c>
      <c r="O335" s="21">
        <v>93.9</v>
      </c>
      <c r="P335" s="19">
        <f>AVERAGE(M335:N335)</f>
        <v>88.95</v>
      </c>
      <c r="Q335" s="387"/>
      <c r="R335" s="387"/>
      <c r="S335" s="387"/>
      <c r="T335" s="387"/>
      <c r="U335" s="387"/>
      <c r="V335" s="387"/>
      <c r="W335" s="387"/>
      <c r="X335" s="387"/>
      <c r="Y335" s="398"/>
      <c r="Z335" s="388"/>
      <c r="AA335" s="398"/>
      <c r="AB335" s="388"/>
      <c r="AC335" s="388"/>
      <c r="AD335" s="388"/>
      <c r="AE335" s="388"/>
      <c r="AF335" s="388"/>
      <c r="AG335" s="388"/>
      <c r="AH335" s="388"/>
      <c r="AI335" s="388"/>
      <c r="AJ335" s="388"/>
      <c r="AK335" s="388"/>
      <c r="AL335" s="388"/>
      <c r="AM335" s="398"/>
      <c r="AN335" s="388"/>
      <c r="AO335" s="388"/>
      <c r="AP335" s="388"/>
      <c r="AQ335" s="388"/>
      <c r="AR335" s="388"/>
      <c r="AS335" s="388"/>
      <c r="AU335" s="172"/>
      <c r="AV335" s="172"/>
    </row>
    <row r="336" spans="1:48" s="14" customFormat="1">
      <c r="A336" s="388"/>
      <c r="B336" s="205"/>
      <c r="C336" s="20"/>
      <c r="D336" s="20" t="s">
        <v>1801</v>
      </c>
      <c r="E336" s="110">
        <f t="shared" si="84"/>
        <v>413.7</v>
      </c>
      <c r="F336" s="110">
        <f t="shared" si="83"/>
        <v>310.27499999999998</v>
      </c>
      <c r="G336" s="110">
        <f t="shared" si="86"/>
        <v>206.85</v>
      </c>
      <c r="H336" s="110">
        <f t="shared" si="87"/>
        <v>103.425</v>
      </c>
      <c r="I336" s="110">
        <f t="shared" si="88"/>
        <v>41.36999999999999</v>
      </c>
      <c r="J336" s="388"/>
      <c r="K336" s="205"/>
      <c r="L336" s="20" t="s">
        <v>1790</v>
      </c>
      <c r="M336" s="21">
        <v>117.59</v>
      </c>
      <c r="N336" s="21">
        <v>117.59</v>
      </c>
      <c r="O336" s="21">
        <v>155</v>
      </c>
      <c r="P336" s="19">
        <f t="shared" si="85"/>
        <v>130.06</v>
      </c>
      <c r="Q336" s="387"/>
      <c r="R336" s="387"/>
      <c r="S336" s="387"/>
      <c r="T336" s="387"/>
      <c r="U336" s="387"/>
      <c r="V336" s="387"/>
      <c r="W336" s="387"/>
      <c r="X336" s="387"/>
      <c r="Y336" s="398"/>
      <c r="Z336" s="388"/>
      <c r="AA336" s="398"/>
      <c r="AB336" s="388"/>
      <c r="AC336" s="388"/>
      <c r="AD336" s="388"/>
      <c r="AE336" s="388"/>
      <c r="AF336" s="388"/>
      <c r="AG336" s="388"/>
      <c r="AH336" s="388"/>
      <c r="AI336" s="388"/>
      <c r="AJ336" s="388"/>
      <c r="AK336" s="388"/>
      <c r="AL336" s="388"/>
      <c r="AM336" s="398"/>
      <c r="AN336" s="388"/>
      <c r="AO336" s="388"/>
      <c r="AP336" s="388"/>
      <c r="AQ336" s="388"/>
      <c r="AR336" s="388"/>
      <c r="AS336" s="388"/>
      <c r="AU336" s="172"/>
      <c r="AV336" s="172"/>
    </row>
    <row r="337" spans="1:48" s="14" customFormat="1">
      <c r="A337" s="388"/>
      <c r="B337" s="205"/>
      <c r="C337" s="20"/>
      <c r="D337" s="20" t="s">
        <v>1802</v>
      </c>
      <c r="E337" s="110">
        <f t="shared" si="84"/>
        <v>493.16666666666669</v>
      </c>
      <c r="F337" s="110">
        <f t="shared" si="83"/>
        <v>369.875</v>
      </c>
      <c r="G337" s="110">
        <f t="shared" si="86"/>
        <v>246.58333333333334</v>
      </c>
      <c r="H337" s="110">
        <f t="shared" si="87"/>
        <v>123.29166666666667</v>
      </c>
      <c r="I337" s="110">
        <f t="shared" si="88"/>
        <v>49.316666666666656</v>
      </c>
      <c r="J337" s="388"/>
      <c r="K337" s="205"/>
      <c r="L337" s="20" t="s">
        <v>1791</v>
      </c>
      <c r="M337" s="21">
        <v>69.989999999999995</v>
      </c>
      <c r="N337" s="21">
        <v>69.989999999999995</v>
      </c>
      <c r="O337" s="21">
        <v>104.9</v>
      </c>
      <c r="P337" s="19">
        <f t="shared" si="85"/>
        <v>81.626666666666665</v>
      </c>
      <c r="Q337" s="387"/>
      <c r="R337" s="387"/>
      <c r="S337" s="387"/>
      <c r="T337" s="387"/>
      <c r="U337" s="387"/>
      <c r="V337" s="387"/>
      <c r="W337" s="387"/>
      <c r="X337" s="387"/>
      <c r="Y337" s="398"/>
      <c r="Z337" s="388"/>
      <c r="AA337" s="398"/>
      <c r="AB337" s="388"/>
      <c r="AC337" s="388"/>
      <c r="AD337" s="388"/>
      <c r="AE337" s="388"/>
      <c r="AF337" s="388"/>
      <c r="AG337" s="388"/>
      <c r="AH337" s="388"/>
      <c r="AI337" s="388"/>
      <c r="AJ337" s="388"/>
      <c r="AK337" s="388"/>
      <c r="AL337" s="388"/>
      <c r="AM337" s="398"/>
      <c r="AN337" s="388"/>
      <c r="AO337" s="388"/>
      <c r="AP337" s="388"/>
      <c r="AQ337" s="388"/>
      <c r="AR337" s="388"/>
      <c r="AS337" s="388"/>
      <c r="AU337" s="172"/>
      <c r="AV337" s="172"/>
    </row>
    <row r="338" spans="1:48" s="14" customFormat="1">
      <c r="A338" s="388"/>
      <c r="B338" s="205"/>
      <c r="C338" s="20"/>
      <c r="D338" s="20" t="s">
        <v>1803</v>
      </c>
      <c r="E338" s="110">
        <f t="shared" si="84"/>
        <v>493.16666666666669</v>
      </c>
      <c r="F338" s="110">
        <f t="shared" si="83"/>
        <v>369.875</v>
      </c>
      <c r="G338" s="110">
        <f t="shared" si="86"/>
        <v>246.58333333333334</v>
      </c>
      <c r="H338" s="110">
        <f t="shared" si="87"/>
        <v>123.29166666666667</v>
      </c>
      <c r="I338" s="110">
        <f t="shared" si="88"/>
        <v>49.316666666666656</v>
      </c>
      <c r="J338" s="388"/>
      <c r="K338" s="205"/>
      <c r="L338" s="20" t="s">
        <v>1792</v>
      </c>
      <c r="M338" s="21">
        <v>124.3</v>
      </c>
      <c r="N338" s="21">
        <v>112.64</v>
      </c>
      <c r="O338" s="21">
        <v>108.54</v>
      </c>
      <c r="P338" s="19">
        <f t="shared" si="85"/>
        <v>115.16000000000001</v>
      </c>
      <c r="Q338" s="387"/>
      <c r="R338" s="387"/>
      <c r="S338" s="387"/>
      <c r="T338" s="387"/>
      <c r="U338" s="387"/>
      <c r="V338" s="387"/>
      <c r="W338" s="387"/>
      <c r="X338" s="387"/>
      <c r="Y338" s="398"/>
      <c r="Z338" s="388"/>
      <c r="AA338" s="398"/>
      <c r="AB338" s="388"/>
      <c r="AC338" s="388"/>
      <c r="AD338" s="388"/>
      <c r="AE338" s="388"/>
      <c r="AF338" s="388"/>
      <c r="AG338" s="388"/>
      <c r="AH338" s="388"/>
      <c r="AI338" s="388"/>
      <c r="AJ338" s="388"/>
      <c r="AK338" s="388"/>
      <c r="AL338" s="388"/>
      <c r="AM338" s="398"/>
      <c r="AN338" s="388"/>
      <c r="AO338" s="388"/>
      <c r="AP338" s="388"/>
      <c r="AQ338" s="388"/>
      <c r="AR338" s="388"/>
      <c r="AS338" s="388"/>
      <c r="AU338" s="172"/>
      <c r="AV338" s="172"/>
    </row>
    <row r="339" spans="1:48" s="14" customFormat="1">
      <c r="A339" s="388"/>
      <c r="B339" s="205"/>
      <c r="C339" s="20"/>
      <c r="D339" s="20" t="s">
        <v>1804</v>
      </c>
      <c r="E339" s="110">
        <f t="shared" si="84"/>
        <v>476.45</v>
      </c>
      <c r="F339" s="110">
        <f t="shared" si="83"/>
        <v>357.33749999999998</v>
      </c>
      <c r="G339" s="110">
        <f t="shared" si="86"/>
        <v>238.22499999999999</v>
      </c>
      <c r="H339" s="110">
        <f t="shared" si="87"/>
        <v>119.1125</v>
      </c>
      <c r="I339" s="110">
        <f t="shared" si="88"/>
        <v>47.644999999999989</v>
      </c>
      <c r="J339" s="388"/>
      <c r="K339" s="205"/>
      <c r="L339" s="20" t="s">
        <v>1793</v>
      </c>
      <c r="M339" s="21">
        <v>279</v>
      </c>
      <c r="N339" s="21">
        <v>239</v>
      </c>
      <c r="O339" s="21">
        <v>269.89999999999998</v>
      </c>
      <c r="P339" s="19">
        <f>AVERAGE(M339:N339)</f>
        <v>259</v>
      </c>
      <c r="Q339" s="387"/>
      <c r="R339" s="387"/>
      <c r="S339" s="387"/>
      <c r="T339" s="387"/>
      <c r="U339" s="387"/>
      <c r="V339" s="387"/>
      <c r="W339" s="387"/>
      <c r="X339" s="387"/>
      <c r="Y339" s="398"/>
      <c r="Z339" s="388"/>
      <c r="AA339" s="398"/>
      <c r="AB339" s="388"/>
      <c r="AC339" s="388"/>
      <c r="AD339" s="388"/>
      <c r="AE339" s="388"/>
      <c r="AF339" s="388"/>
      <c r="AG339" s="388"/>
      <c r="AH339" s="388"/>
      <c r="AI339" s="388"/>
      <c r="AJ339" s="388"/>
      <c r="AK339" s="388"/>
      <c r="AL339" s="388"/>
      <c r="AM339" s="398"/>
      <c r="AN339" s="388"/>
      <c r="AO339" s="388"/>
      <c r="AP339" s="388"/>
      <c r="AQ339" s="388"/>
      <c r="AR339" s="388"/>
      <c r="AS339" s="388"/>
      <c r="AU339" s="172"/>
      <c r="AV339" s="172"/>
    </row>
    <row r="340" spans="1:48" s="14" customFormat="1">
      <c r="A340" s="388"/>
      <c r="B340" s="205"/>
      <c r="C340" s="20"/>
      <c r="D340" s="20" t="s">
        <v>1805</v>
      </c>
      <c r="E340" s="110">
        <f t="shared" si="84"/>
        <v>339.3</v>
      </c>
      <c r="F340" s="110">
        <f t="shared" si="83"/>
        <v>254.47500000000002</v>
      </c>
      <c r="G340" s="110">
        <f t="shared" si="86"/>
        <v>169.65</v>
      </c>
      <c r="H340" s="110">
        <f t="shared" si="87"/>
        <v>84.825000000000003</v>
      </c>
      <c r="I340" s="110">
        <f t="shared" si="88"/>
        <v>33.929999999999993</v>
      </c>
      <c r="J340" s="388"/>
      <c r="K340" s="205"/>
      <c r="L340" s="20" t="s">
        <v>1794</v>
      </c>
      <c r="M340" s="21">
        <v>27</v>
      </c>
      <c r="N340" s="21">
        <v>19.59</v>
      </c>
      <c r="O340" s="21">
        <v>26.5</v>
      </c>
      <c r="P340" s="19">
        <f t="shared" si="85"/>
        <v>24.363333333333333</v>
      </c>
      <c r="Q340" s="387"/>
      <c r="R340" s="387"/>
      <c r="S340" s="387"/>
      <c r="T340" s="387"/>
      <c r="U340" s="387"/>
      <c r="V340" s="387"/>
      <c r="W340" s="387"/>
      <c r="X340" s="387"/>
      <c r="Y340" s="398"/>
      <c r="Z340" s="388"/>
      <c r="AA340" s="398"/>
      <c r="AB340" s="388"/>
      <c r="AC340" s="388"/>
      <c r="AD340" s="388"/>
      <c r="AE340" s="388"/>
      <c r="AF340" s="388"/>
      <c r="AG340" s="388"/>
      <c r="AH340" s="388"/>
      <c r="AI340" s="388"/>
      <c r="AJ340" s="388"/>
      <c r="AK340" s="388"/>
      <c r="AL340" s="388"/>
      <c r="AM340" s="398"/>
      <c r="AN340" s="388"/>
      <c r="AO340" s="388"/>
      <c r="AP340" s="388"/>
      <c r="AQ340" s="388"/>
      <c r="AR340" s="388"/>
      <c r="AS340" s="388"/>
      <c r="AU340" s="172"/>
      <c r="AV340" s="172"/>
    </row>
    <row r="341" spans="1:48" s="14" customFormat="1">
      <c r="A341" s="388"/>
      <c r="B341" s="205"/>
      <c r="C341" s="20"/>
      <c r="D341" s="20" t="s">
        <v>1806</v>
      </c>
      <c r="E341" s="110">
        <f t="shared" si="84"/>
        <v>416.56666666666661</v>
      </c>
      <c r="F341" s="110">
        <f t="shared" si="83"/>
        <v>312.42499999999995</v>
      </c>
      <c r="G341" s="110">
        <f t="shared" si="86"/>
        <v>208.2833333333333</v>
      </c>
      <c r="H341" s="110">
        <f t="shared" si="87"/>
        <v>104.14166666666665</v>
      </c>
      <c r="I341" s="110">
        <f t="shared" si="88"/>
        <v>41.656666666666652</v>
      </c>
      <c r="J341" s="388"/>
      <c r="K341" s="205"/>
      <c r="L341" s="20" t="s">
        <v>1795</v>
      </c>
      <c r="M341" s="21">
        <v>67.989999999999995</v>
      </c>
      <c r="N341" s="21">
        <v>87.9</v>
      </c>
      <c r="O341" s="21">
        <v>95.4</v>
      </c>
      <c r="P341" s="19">
        <f>AVERAGE(M341:N341)</f>
        <v>77.944999999999993</v>
      </c>
      <c r="Q341" s="387"/>
      <c r="R341" s="387"/>
      <c r="S341" s="387"/>
      <c r="T341" s="387"/>
      <c r="U341" s="387"/>
      <c r="V341" s="387"/>
      <c r="W341" s="387"/>
      <c r="X341" s="387"/>
      <c r="Y341" s="398"/>
      <c r="Z341" s="388"/>
      <c r="AA341" s="398"/>
      <c r="AB341" s="388"/>
      <c r="AC341" s="388"/>
      <c r="AD341" s="388"/>
      <c r="AE341" s="388"/>
      <c r="AF341" s="388"/>
      <c r="AG341" s="388"/>
      <c r="AH341" s="388"/>
      <c r="AI341" s="388"/>
      <c r="AJ341" s="388"/>
      <c r="AK341" s="388"/>
      <c r="AL341" s="388"/>
      <c r="AM341" s="398"/>
      <c r="AN341" s="388"/>
      <c r="AO341" s="388"/>
      <c r="AP341" s="388"/>
      <c r="AQ341" s="388"/>
      <c r="AR341" s="388"/>
      <c r="AS341" s="388"/>
      <c r="AU341" s="172"/>
      <c r="AV341" s="172"/>
    </row>
    <row r="342" spans="1:48" s="14" customFormat="1">
      <c r="A342" s="388"/>
      <c r="B342" s="205"/>
      <c r="C342" s="20"/>
      <c r="D342" s="20" t="s">
        <v>1807</v>
      </c>
      <c r="E342" s="110">
        <f t="shared" si="84"/>
        <v>100.72666666666667</v>
      </c>
      <c r="F342" s="110">
        <f t="shared" ref="F342:F405" si="89">SUM(E342*(1-0.25))</f>
        <v>75.545000000000002</v>
      </c>
      <c r="G342" s="110">
        <f t="shared" si="86"/>
        <v>50.363333333333337</v>
      </c>
      <c r="H342" s="110">
        <f t="shared" si="87"/>
        <v>25.181666666666668</v>
      </c>
      <c r="I342" s="110">
        <f t="shared" si="88"/>
        <v>10.072666666666665</v>
      </c>
      <c r="J342" s="388"/>
      <c r="K342" s="205"/>
      <c r="L342" s="20" t="s">
        <v>1796</v>
      </c>
      <c r="M342" s="21">
        <v>68.5</v>
      </c>
      <c r="N342" s="21">
        <v>68.5</v>
      </c>
      <c r="O342" s="21">
        <v>68.5</v>
      </c>
      <c r="P342" s="19">
        <f t="shared" si="85"/>
        <v>68.5</v>
      </c>
      <c r="Q342" s="387"/>
      <c r="R342" s="387"/>
      <c r="S342" s="387"/>
      <c r="T342" s="387"/>
      <c r="U342" s="387"/>
      <c r="V342" s="387"/>
      <c r="W342" s="387"/>
      <c r="X342" s="387"/>
      <c r="Y342" s="398"/>
      <c r="Z342" s="388"/>
      <c r="AA342" s="398"/>
      <c r="AB342" s="388"/>
      <c r="AC342" s="388"/>
      <c r="AD342" s="388"/>
      <c r="AE342" s="388"/>
      <c r="AF342" s="388"/>
      <c r="AG342" s="388"/>
      <c r="AH342" s="388"/>
      <c r="AI342" s="388"/>
      <c r="AJ342" s="388"/>
      <c r="AK342" s="388"/>
      <c r="AL342" s="388"/>
      <c r="AM342" s="398"/>
      <c r="AN342" s="388"/>
      <c r="AO342" s="388"/>
      <c r="AP342" s="388"/>
      <c r="AQ342" s="388"/>
      <c r="AR342" s="388"/>
      <c r="AS342" s="388"/>
      <c r="AU342" s="172"/>
      <c r="AV342" s="172"/>
    </row>
    <row r="343" spans="1:48" s="14" customFormat="1">
      <c r="A343" s="388"/>
      <c r="B343" s="205"/>
      <c r="C343" s="20"/>
      <c r="D343" s="20" t="s">
        <v>1808</v>
      </c>
      <c r="E343" s="110">
        <f t="shared" si="84"/>
        <v>98.103333333333339</v>
      </c>
      <c r="F343" s="110">
        <f t="shared" si="89"/>
        <v>73.577500000000001</v>
      </c>
      <c r="G343" s="110">
        <f t="shared" si="86"/>
        <v>49.051666666666669</v>
      </c>
      <c r="H343" s="110">
        <f t="shared" si="87"/>
        <v>24.525833333333335</v>
      </c>
      <c r="I343" s="110">
        <f t="shared" si="88"/>
        <v>9.8103333333333325</v>
      </c>
      <c r="J343" s="388"/>
      <c r="K343" s="205"/>
      <c r="L343" s="20" t="s">
        <v>1797</v>
      </c>
      <c r="M343" s="21">
        <v>89.9</v>
      </c>
      <c r="N343" s="21">
        <v>89.9</v>
      </c>
      <c r="O343" s="21">
        <v>83.9</v>
      </c>
      <c r="P343" s="19">
        <f t="shared" si="85"/>
        <v>87.90000000000002</v>
      </c>
      <c r="Q343" s="387"/>
      <c r="R343" s="387"/>
      <c r="S343" s="387"/>
      <c r="T343" s="387"/>
      <c r="U343" s="387"/>
      <c r="V343" s="387"/>
      <c r="W343" s="387"/>
      <c r="X343" s="387"/>
      <c r="Y343" s="398"/>
      <c r="Z343" s="388"/>
      <c r="AA343" s="398"/>
      <c r="AB343" s="388"/>
      <c r="AC343" s="388"/>
      <c r="AD343" s="388"/>
      <c r="AE343" s="388"/>
      <c r="AF343" s="388"/>
      <c r="AG343" s="388"/>
      <c r="AH343" s="388"/>
      <c r="AI343" s="388"/>
      <c r="AJ343" s="388"/>
      <c r="AK343" s="388"/>
      <c r="AL343" s="388"/>
      <c r="AM343" s="398"/>
      <c r="AN343" s="388"/>
      <c r="AO343" s="388"/>
      <c r="AP343" s="388"/>
      <c r="AQ343" s="388"/>
      <c r="AR343" s="388"/>
      <c r="AS343" s="388"/>
      <c r="AU343" s="172"/>
      <c r="AV343" s="172"/>
    </row>
    <row r="344" spans="1:48" s="14" customFormat="1">
      <c r="A344" s="388"/>
      <c r="B344" s="205"/>
      <c r="C344" s="20"/>
      <c r="D344" s="20" t="s">
        <v>1809</v>
      </c>
      <c r="E344" s="110">
        <f t="shared" si="84"/>
        <v>81.25</v>
      </c>
      <c r="F344" s="110">
        <f t="shared" si="89"/>
        <v>60.9375</v>
      </c>
      <c r="G344" s="110">
        <f t="shared" si="86"/>
        <v>40.625</v>
      </c>
      <c r="H344" s="110">
        <f t="shared" si="87"/>
        <v>20.3125</v>
      </c>
      <c r="I344" s="110">
        <f t="shared" si="88"/>
        <v>8.1249999999999982</v>
      </c>
      <c r="J344" s="388"/>
      <c r="K344" s="205"/>
      <c r="L344" s="20" t="s">
        <v>1798</v>
      </c>
      <c r="M344" s="21">
        <v>75.400000000000006</v>
      </c>
      <c r="N344" s="21">
        <v>88.55</v>
      </c>
      <c r="O344" s="21">
        <v>107.62</v>
      </c>
      <c r="P344" s="19">
        <f t="shared" si="85"/>
        <v>90.523333333333326</v>
      </c>
      <c r="Q344" s="387"/>
      <c r="R344" s="387"/>
      <c r="S344" s="387"/>
      <c r="T344" s="387"/>
      <c r="U344" s="387"/>
      <c r="V344" s="387"/>
      <c r="W344" s="387"/>
      <c r="X344" s="387"/>
      <c r="Y344" s="398"/>
      <c r="Z344" s="388"/>
      <c r="AA344" s="398"/>
      <c r="AB344" s="388"/>
      <c r="AC344" s="388"/>
      <c r="AD344" s="388"/>
      <c r="AE344" s="388"/>
      <c r="AF344" s="388"/>
      <c r="AG344" s="388"/>
      <c r="AH344" s="388"/>
      <c r="AI344" s="388"/>
      <c r="AJ344" s="388"/>
      <c r="AK344" s="388"/>
      <c r="AL344" s="388"/>
      <c r="AM344" s="398"/>
      <c r="AN344" s="388"/>
      <c r="AO344" s="388"/>
      <c r="AP344" s="388"/>
      <c r="AQ344" s="388"/>
      <c r="AR344" s="388"/>
      <c r="AS344" s="388"/>
      <c r="AU344" s="172"/>
      <c r="AV344" s="172"/>
    </row>
    <row r="345" spans="1:48" s="14" customFormat="1">
      <c r="A345" s="388"/>
      <c r="B345" s="205"/>
      <c r="C345" s="20"/>
      <c r="D345" s="20" t="s">
        <v>1810</v>
      </c>
      <c r="E345" s="110">
        <f t="shared" si="84"/>
        <v>116.87333333333333</v>
      </c>
      <c r="F345" s="110">
        <f t="shared" si="89"/>
        <v>87.655000000000001</v>
      </c>
      <c r="G345" s="110">
        <f t="shared" si="86"/>
        <v>58.436666666666667</v>
      </c>
      <c r="H345" s="110">
        <f t="shared" si="87"/>
        <v>29.218333333333334</v>
      </c>
      <c r="I345" s="110">
        <f t="shared" si="88"/>
        <v>11.687333333333331</v>
      </c>
      <c r="J345" s="388"/>
      <c r="K345" s="205"/>
      <c r="L345" s="20" t="s">
        <v>1799</v>
      </c>
      <c r="M345" s="21">
        <v>64</v>
      </c>
      <c r="N345" s="21">
        <v>72.900000000000006</v>
      </c>
      <c r="O345" s="21">
        <v>73</v>
      </c>
      <c r="P345" s="19">
        <f>AVERAGE(M345:N345)</f>
        <v>68.45</v>
      </c>
      <c r="Q345" s="387"/>
      <c r="R345" s="387"/>
      <c r="S345" s="387"/>
      <c r="T345" s="387"/>
      <c r="U345" s="387"/>
      <c r="V345" s="387"/>
      <c r="W345" s="387"/>
      <c r="X345" s="387"/>
      <c r="Y345" s="398"/>
      <c r="Z345" s="388"/>
      <c r="AA345" s="398"/>
      <c r="AB345" s="388"/>
      <c r="AC345" s="388"/>
      <c r="AD345" s="388"/>
      <c r="AE345" s="388"/>
      <c r="AF345" s="388"/>
      <c r="AG345" s="388"/>
      <c r="AH345" s="388"/>
      <c r="AI345" s="388"/>
      <c r="AJ345" s="388"/>
      <c r="AK345" s="388"/>
      <c r="AL345" s="388"/>
      <c r="AM345" s="398"/>
      <c r="AN345" s="388"/>
      <c r="AO345" s="388"/>
      <c r="AP345" s="388"/>
      <c r="AQ345" s="388"/>
      <c r="AR345" s="388"/>
      <c r="AS345" s="388"/>
      <c r="AU345" s="172"/>
      <c r="AV345" s="172"/>
    </row>
    <row r="346" spans="1:48" s="14" customFormat="1">
      <c r="A346" s="388"/>
      <c r="B346" s="205"/>
      <c r="C346" s="20"/>
      <c r="D346" s="20" t="s">
        <v>1811</v>
      </c>
      <c r="E346" s="110">
        <f t="shared" si="84"/>
        <v>116.26666666666667</v>
      </c>
      <c r="F346" s="110">
        <f t="shared" si="89"/>
        <v>87.2</v>
      </c>
      <c r="G346" s="110">
        <f t="shared" si="86"/>
        <v>58.133333333333333</v>
      </c>
      <c r="H346" s="110">
        <f t="shared" si="87"/>
        <v>29.066666666666666</v>
      </c>
      <c r="I346" s="110">
        <f t="shared" si="88"/>
        <v>11.626666666666663</v>
      </c>
      <c r="J346" s="388"/>
      <c r="K346" s="205"/>
      <c r="L346" s="20" t="s">
        <v>1800</v>
      </c>
      <c r="M346" s="21">
        <v>401.9</v>
      </c>
      <c r="N346" s="21">
        <v>515.9</v>
      </c>
      <c r="O346" s="21">
        <v>404.99</v>
      </c>
      <c r="P346" s="19">
        <f>AVERAGE(M346:N346)</f>
        <v>458.9</v>
      </c>
      <c r="Q346" s="387"/>
      <c r="R346" s="387"/>
      <c r="S346" s="387"/>
      <c r="T346" s="387"/>
      <c r="U346" s="387"/>
      <c r="V346" s="387"/>
      <c r="W346" s="387"/>
      <c r="X346" s="387"/>
      <c r="Y346" s="398"/>
      <c r="Z346" s="388"/>
      <c r="AA346" s="398"/>
      <c r="AB346" s="388"/>
      <c r="AC346" s="388"/>
      <c r="AD346" s="388"/>
      <c r="AE346" s="388"/>
      <c r="AF346" s="388"/>
      <c r="AG346" s="388"/>
      <c r="AH346" s="388"/>
      <c r="AI346" s="388"/>
      <c r="AJ346" s="388"/>
      <c r="AK346" s="388"/>
      <c r="AL346" s="388"/>
      <c r="AM346" s="398"/>
      <c r="AN346" s="388"/>
      <c r="AO346" s="388"/>
      <c r="AP346" s="388"/>
      <c r="AQ346" s="388"/>
      <c r="AR346" s="388"/>
      <c r="AS346" s="388"/>
      <c r="AU346" s="172"/>
      <c r="AV346" s="172"/>
    </row>
    <row r="347" spans="1:48" s="14" customFormat="1">
      <c r="A347" s="388"/>
      <c r="B347" s="205"/>
      <c r="C347" s="20"/>
      <c r="D347" s="20" t="s">
        <v>1812</v>
      </c>
      <c r="E347" s="110">
        <f t="shared" si="84"/>
        <v>125.16666666666667</v>
      </c>
      <c r="F347" s="110">
        <f t="shared" si="89"/>
        <v>93.875</v>
      </c>
      <c r="G347" s="110">
        <f t="shared" si="86"/>
        <v>62.583333333333336</v>
      </c>
      <c r="H347" s="110">
        <f t="shared" si="87"/>
        <v>31.291666666666668</v>
      </c>
      <c r="I347" s="110">
        <f t="shared" si="88"/>
        <v>12.516666666666664</v>
      </c>
      <c r="J347" s="388"/>
      <c r="K347" s="205"/>
      <c r="L347" s="20" t="s">
        <v>1801</v>
      </c>
      <c r="M347" s="21">
        <v>414.9</v>
      </c>
      <c r="N347" s="21">
        <v>412.5</v>
      </c>
      <c r="O347" s="263">
        <v>409.99</v>
      </c>
      <c r="P347" s="19">
        <f>AVERAGE(M347:N347)</f>
        <v>413.7</v>
      </c>
      <c r="Q347" s="387"/>
      <c r="R347" s="387"/>
      <c r="S347" s="387"/>
      <c r="T347" s="387"/>
      <c r="U347" s="387"/>
      <c r="V347" s="387"/>
      <c r="W347" s="387"/>
      <c r="X347" s="387"/>
      <c r="Y347" s="398"/>
      <c r="Z347" s="388"/>
      <c r="AA347" s="398"/>
      <c r="AB347" s="388"/>
      <c r="AC347" s="388"/>
      <c r="AD347" s="388"/>
      <c r="AE347" s="388"/>
      <c r="AF347" s="388"/>
      <c r="AG347" s="388"/>
      <c r="AH347" s="388"/>
      <c r="AI347" s="388"/>
      <c r="AJ347" s="388"/>
      <c r="AK347" s="388"/>
      <c r="AL347" s="388"/>
      <c r="AM347" s="398"/>
      <c r="AN347" s="388"/>
      <c r="AO347" s="388"/>
      <c r="AP347" s="388"/>
      <c r="AQ347" s="388"/>
      <c r="AR347" s="388"/>
      <c r="AS347" s="388"/>
      <c r="AU347" s="172"/>
      <c r="AV347" s="172"/>
    </row>
    <row r="348" spans="1:48" s="14" customFormat="1">
      <c r="A348" s="388"/>
      <c r="B348" s="205"/>
      <c r="C348" s="20"/>
      <c r="D348" s="20" t="s">
        <v>1813</v>
      </c>
      <c r="E348" s="110">
        <f t="shared" si="84"/>
        <v>177.03333333333333</v>
      </c>
      <c r="F348" s="110">
        <f t="shared" si="89"/>
        <v>132.77500000000001</v>
      </c>
      <c r="G348" s="110">
        <f t="shared" si="86"/>
        <v>88.516666666666666</v>
      </c>
      <c r="H348" s="110">
        <f t="shared" si="87"/>
        <v>44.258333333333333</v>
      </c>
      <c r="I348" s="110">
        <f t="shared" si="88"/>
        <v>17.70333333333333</v>
      </c>
      <c r="J348" s="388"/>
      <c r="K348" s="205"/>
      <c r="L348" s="20" t="s">
        <v>1802</v>
      </c>
      <c r="M348" s="21">
        <v>527.79999999999995</v>
      </c>
      <c r="N348" s="21">
        <v>527.79999999999995</v>
      </c>
      <c r="O348" s="21">
        <v>423.9</v>
      </c>
      <c r="P348" s="19">
        <f t="shared" si="85"/>
        <v>493.16666666666669</v>
      </c>
      <c r="Q348" s="387"/>
      <c r="R348" s="387"/>
      <c r="S348" s="387"/>
      <c r="T348" s="387"/>
      <c r="U348" s="387"/>
      <c r="V348" s="387"/>
      <c r="W348" s="387"/>
      <c r="X348" s="387"/>
      <c r="Y348" s="398"/>
      <c r="Z348" s="388"/>
      <c r="AA348" s="398"/>
      <c r="AB348" s="388"/>
      <c r="AC348" s="388"/>
      <c r="AD348" s="388"/>
      <c r="AE348" s="388"/>
      <c r="AF348" s="388"/>
      <c r="AG348" s="388"/>
      <c r="AH348" s="388"/>
      <c r="AI348" s="388"/>
      <c r="AJ348" s="388"/>
      <c r="AK348" s="388"/>
      <c r="AL348" s="388"/>
      <c r="AM348" s="398"/>
      <c r="AN348" s="388"/>
      <c r="AO348" s="388"/>
      <c r="AP348" s="388"/>
      <c r="AQ348" s="388"/>
      <c r="AR348" s="388"/>
      <c r="AS348" s="388"/>
      <c r="AU348" s="172"/>
      <c r="AV348" s="172"/>
    </row>
    <row r="349" spans="1:48" s="14" customFormat="1">
      <c r="A349" s="388"/>
      <c r="B349" s="205"/>
      <c r="C349" s="20"/>
      <c r="D349" s="20" t="s">
        <v>1814</v>
      </c>
      <c r="E349" s="110">
        <f t="shared" si="84"/>
        <v>88.90000000000002</v>
      </c>
      <c r="F349" s="110">
        <f t="shared" si="89"/>
        <v>66.675000000000011</v>
      </c>
      <c r="G349" s="110">
        <f t="shared" si="86"/>
        <v>44.45000000000001</v>
      </c>
      <c r="H349" s="110">
        <f t="shared" si="87"/>
        <v>22.225000000000005</v>
      </c>
      <c r="I349" s="110">
        <f t="shared" si="88"/>
        <v>8.89</v>
      </c>
      <c r="J349" s="388"/>
      <c r="K349" s="205"/>
      <c r="L349" s="20" t="s">
        <v>1803</v>
      </c>
      <c r="M349" s="21">
        <v>527.79999999999995</v>
      </c>
      <c r="N349" s="21">
        <v>527.79999999999995</v>
      </c>
      <c r="O349" s="21">
        <v>423.9</v>
      </c>
      <c r="P349" s="19">
        <f t="shared" si="85"/>
        <v>493.16666666666669</v>
      </c>
      <c r="Q349" s="387"/>
      <c r="R349" s="387"/>
      <c r="S349" s="387"/>
      <c r="T349" s="387"/>
      <c r="U349" s="387"/>
      <c r="V349" s="387"/>
      <c r="W349" s="387"/>
      <c r="X349" s="387"/>
      <c r="Y349" s="398"/>
      <c r="Z349" s="388"/>
      <c r="AA349" s="398"/>
      <c r="AB349" s="388"/>
      <c r="AC349" s="388"/>
      <c r="AD349" s="388"/>
      <c r="AE349" s="388"/>
      <c r="AF349" s="388"/>
      <c r="AG349" s="388"/>
      <c r="AH349" s="388"/>
      <c r="AI349" s="388"/>
      <c r="AJ349" s="388"/>
      <c r="AK349" s="388"/>
      <c r="AL349" s="388"/>
      <c r="AM349" s="398"/>
      <c r="AN349" s="388"/>
      <c r="AO349" s="388"/>
      <c r="AP349" s="388"/>
      <c r="AQ349" s="388"/>
      <c r="AR349" s="388"/>
      <c r="AS349" s="388"/>
      <c r="AU349" s="172"/>
      <c r="AV349" s="172"/>
    </row>
    <row r="350" spans="1:48" s="14" customFormat="1">
      <c r="A350" s="388"/>
      <c r="B350" s="205"/>
      <c r="C350" s="20"/>
      <c r="D350" s="20" t="s">
        <v>1815</v>
      </c>
      <c r="E350" s="110">
        <f t="shared" si="84"/>
        <v>231.91</v>
      </c>
      <c r="F350" s="110">
        <f t="shared" si="89"/>
        <v>173.9325</v>
      </c>
      <c r="G350" s="110">
        <f t="shared" si="86"/>
        <v>115.955</v>
      </c>
      <c r="H350" s="110">
        <f t="shared" si="87"/>
        <v>57.977499999999999</v>
      </c>
      <c r="I350" s="110">
        <f t="shared" si="88"/>
        <v>23.190999999999995</v>
      </c>
      <c r="J350" s="388"/>
      <c r="K350" s="205"/>
      <c r="L350" s="20" t="s">
        <v>1804</v>
      </c>
      <c r="M350" s="21">
        <v>423.9</v>
      </c>
      <c r="N350" s="21">
        <v>529</v>
      </c>
      <c r="O350" s="263">
        <v>497.24</v>
      </c>
      <c r="P350" s="19">
        <f>AVERAGE(M350:N350)</f>
        <v>476.45</v>
      </c>
      <c r="Q350" s="387"/>
      <c r="R350" s="387"/>
      <c r="S350" s="387"/>
      <c r="T350" s="387"/>
      <c r="U350" s="387"/>
      <c r="V350" s="387"/>
      <c r="W350" s="387"/>
      <c r="X350" s="387"/>
      <c r="Y350" s="398"/>
      <c r="Z350" s="388"/>
      <c r="AA350" s="398"/>
      <c r="AB350" s="388"/>
      <c r="AC350" s="388"/>
      <c r="AD350" s="388"/>
      <c r="AE350" s="388"/>
      <c r="AF350" s="388"/>
      <c r="AG350" s="388"/>
      <c r="AH350" s="388"/>
      <c r="AI350" s="388"/>
      <c r="AJ350" s="388"/>
      <c r="AK350" s="388"/>
      <c r="AL350" s="388"/>
      <c r="AM350" s="398"/>
      <c r="AN350" s="388"/>
      <c r="AO350" s="388"/>
      <c r="AP350" s="388"/>
      <c r="AQ350" s="388"/>
      <c r="AR350" s="388"/>
      <c r="AS350" s="388"/>
      <c r="AU350" s="172"/>
      <c r="AV350" s="172"/>
    </row>
    <row r="351" spans="1:48" s="14" customFormat="1">
      <c r="A351" s="388"/>
      <c r="B351" s="205"/>
      <c r="C351" s="20"/>
      <c r="D351" s="20" t="s">
        <v>1816</v>
      </c>
      <c r="E351" s="110">
        <f t="shared" si="84"/>
        <v>278.19499999999999</v>
      </c>
      <c r="F351" s="110">
        <f t="shared" si="89"/>
        <v>208.64625000000001</v>
      </c>
      <c r="G351" s="110">
        <f t="shared" si="86"/>
        <v>139.0975</v>
      </c>
      <c r="H351" s="110">
        <f t="shared" si="87"/>
        <v>69.548749999999998</v>
      </c>
      <c r="I351" s="110">
        <f t="shared" si="88"/>
        <v>27.819499999999994</v>
      </c>
      <c r="J351" s="388"/>
      <c r="K351" s="205"/>
      <c r="L351" s="20" t="s">
        <v>1805</v>
      </c>
      <c r="M351" s="21">
        <v>359</v>
      </c>
      <c r="N351" s="21">
        <v>359</v>
      </c>
      <c r="O351" s="21">
        <v>299.89999999999998</v>
      </c>
      <c r="P351" s="19">
        <f t="shared" si="85"/>
        <v>339.3</v>
      </c>
      <c r="Q351" s="387"/>
      <c r="R351" s="387"/>
      <c r="S351" s="387"/>
      <c r="T351" s="387"/>
      <c r="U351" s="387"/>
      <c r="V351" s="387"/>
      <c r="W351" s="387"/>
      <c r="X351" s="387"/>
      <c r="Y351" s="398"/>
      <c r="Z351" s="388"/>
      <c r="AA351" s="398"/>
      <c r="AB351" s="388"/>
      <c r="AC351" s="388"/>
      <c r="AD351" s="388"/>
      <c r="AE351" s="388"/>
      <c r="AF351" s="388"/>
      <c r="AG351" s="388"/>
      <c r="AH351" s="388"/>
      <c r="AI351" s="388"/>
      <c r="AJ351" s="388"/>
      <c r="AK351" s="388"/>
      <c r="AL351" s="388"/>
      <c r="AM351" s="398"/>
      <c r="AN351" s="388"/>
      <c r="AO351" s="388"/>
      <c r="AP351" s="388"/>
      <c r="AQ351" s="388"/>
      <c r="AR351" s="388"/>
      <c r="AS351" s="388"/>
      <c r="AU351" s="172"/>
      <c r="AV351" s="172"/>
    </row>
    <row r="352" spans="1:48" s="14" customFormat="1">
      <c r="A352" s="388"/>
      <c r="B352" s="205"/>
      <c r="C352" s="20"/>
      <c r="D352" s="20" t="s">
        <v>1817</v>
      </c>
      <c r="E352" s="110">
        <f t="shared" si="84"/>
        <v>298.28999999999996</v>
      </c>
      <c r="F352" s="110">
        <f t="shared" si="89"/>
        <v>223.71749999999997</v>
      </c>
      <c r="G352" s="110">
        <f t="shared" si="86"/>
        <v>149.14499999999998</v>
      </c>
      <c r="H352" s="110">
        <f t="shared" si="87"/>
        <v>74.572499999999991</v>
      </c>
      <c r="I352" s="110">
        <f t="shared" si="88"/>
        <v>29.82899999999999</v>
      </c>
      <c r="J352" s="388"/>
      <c r="K352" s="205"/>
      <c r="L352" s="20" t="s">
        <v>1806</v>
      </c>
      <c r="M352" s="21">
        <v>409.9</v>
      </c>
      <c r="N352" s="21">
        <v>409.9</v>
      </c>
      <c r="O352" s="21">
        <v>429.9</v>
      </c>
      <c r="P352" s="19">
        <f t="shared" si="85"/>
        <v>416.56666666666661</v>
      </c>
      <c r="Q352" s="387"/>
      <c r="R352" s="387"/>
      <c r="S352" s="387"/>
      <c r="T352" s="387"/>
      <c r="U352" s="387"/>
      <c r="V352" s="387"/>
      <c r="W352" s="387"/>
      <c r="X352" s="387"/>
      <c r="Y352" s="398"/>
      <c r="Z352" s="388"/>
      <c r="AA352" s="398"/>
      <c r="AB352" s="388"/>
      <c r="AC352" s="388"/>
      <c r="AD352" s="388"/>
      <c r="AE352" s="388"/>
      <c r="AF352" s="388"/>
      <c r="AG352" s="388"/>
      <c r="AH352" s="388"/>
      <c r="AI352" s="388"/>
      <c r="AJ352" s="388"/>
      <c r="AK352" s="388"/>
      <c r="AL352" s="388"/>
      <c r="AM352" s="398"/>
      <c r="AN352" s="388"/>
      <c r="AO352" s="388"/>
      <c r="AP352" s="388"/>
      <c r="AQ352" s="388"/>
      <c r="AR352" s="388"/>
      <c r="AS352" s="388"/>
      <c r="AU352" s="172"/>
      <c r="AV352" s="172"/>
    </row>
    <row r="353" spans="1:48" s="14" customFormat="1">
      <c r="A353" s="388"/>
      <c r="B353" s="205"/>
      <c r="C353" s="20"/>
      <c r="D353" s="20" t="s">
        <v>1818</v>
      </c>
      <c r="E353" s="110">
        <f t="shared" si="84"/>
        <v>304.10000000000002</v>
      </c>
      <c r="F353" s="110">
        <f t="shared" si="89"/>
        <v>228.07500000000002</v>
      </c>
      <c r="G353" s="110">
        <f t="shared" si="86"/>
        <v>152.05000000000001</v>
      </c>
      <c r="H353" s="110">
        <f t="shared" si="87"/>
        <v>76.025000000000006</v>
      </c>
      <c r="I353" s="110">
        <f t="shared" si="88"/>
        <v>30.409999999999997</v>
      </c>
      <c r="J353" s="388"/>
      <c r="K353" s="205"/>
      <c r="L353" s="20" t="s">
        <v>1807</v>
      </c>
      <c r="M353" s="21">
        <v>101.9</v>
      </c>
      <c r="N353" s="21">
        <v>101.9</v>
      </c>
      <c r="O353" s="21">
        <v>98.38</v>
      </c>
      <c r="P353" s="19">
        <f t="shared" si="85"/>
        <v>100.72666666666667</v>
      </c>
      <c r="Q353" s="387"/>
      <c r="R353" s="387"/>
      <c r="S353" s="387"/>
      <c r="T353" s="387"/>
      <c r="U353" s="387"/>
      <c r="V353" s="387"/>
      <c r="W353" s="387"/>
      <c r="X353" s="387"/>
      <c r="Y353" s="398"/>
      <c r="Z353" s="388"/>
      <c r="AA353" s="398"/>
      <c r="AB353" s="388"/>
      <c r="AC353" s="388"/>
      <c r="AD353" s="388"/>
      <c r="AE353" s="388"/>
      <c r="AF353" s="388"/>
      <c r="AG353" s="388"/>
      <c r="AH353" s="388"/>
      <c r="AI353" s="388"/>
      <c r="AJ353" s="388"/>
      <c r="AK353" s="388"/>
      <c r="AL353" s="388"/>
      <c r="AM353" s="398"/>
      <c r="AN353" s="388"/>
      <c r="AO353" s="388"/>
      <c r="AP353" s="388"/>
      <c r="AQ353" s="388"/>
      <c r="AR353" s="388"/>
      <c r="AS353" s="388"/>
      <c r="AU353" s="172"/>
      <c r="AV353" s="172"/>
    </row>
    <row r="354" spans="1:48" s="14" customFormat="1">
      <c r="A354" s="388"/>
      <c r="B354" s="205"/>
      <c r="C354" s="20"/>
      <c r="D354" s="20" t="s">
        <v>1542</v>
      </c>
      <c r="E354" s="110">
        <f t="shared" si="84"/>
        <v>700.43333333333339</v>
      </c>
      <c r="F354" s="110">
        <f t="shared" si="89"/>
        <v>525.32500000000005</v>
      </c>
      <c r="G354" s="110">
        <f t="shared" si="86"/>
        <v>350.2166666666667</v>
      </c>
      <c r="H354" s="110">
        <f t="shared" si="87"/>
        <v>175.10833333333335</v>
      </c>
      <c r="I354" s="110">
        <f t="shared" si="88"/>
        <v>70.043333333333322</v>
      </c>
      <c r="J354" s="388"/>
      <c r="K354" s="205"/>
      <c r="L354" s="20" t="s">
        <v>1808</v>
      </c>
      <c r="M354" s="21">
        <v>63.9</v>
      </c>
      <c r="N354" s="21">
        <v>117.2</v>
      </c>
      <c r="O354" s="21">
        <v>113.21</v>
      </c>
      <c r="P354" s="19">
        <f>AVERAGE(M354:O354)</f>
        <v>98.103333333333339</v>
      </c>
      <c r="Q354" s="387"/>
      <c r="R354" s="387"/>
      <c r="S354" s="387"/>
      <c r="T354" s="387"/>
      <c r="U354" s="387"/>
      <c r="V354" s="387"/>
      <c r="W354" s="387"/>
      <c r="X354" s="387"/>
      <c r="Y354" s="398"/>
      <c r="Z354" s="388"/>
      <c r="AA354" s="398"/>
      <c r="AB354" s="388"/>
      <c r="AC354" s="388"/>
      <c r="AD354" s="388"/>
      <c r="AE354" s="388"/>
      <c r="AF354" s="388"/>
      <c r="AG354" s="388"/>
      <c r="AH354" s="388"/>
      <c r="AI354" s="388"/>
      <c r="AJ354" s="388"/>
      <c r="AK354" s="388"/>
      <c r="AL354" s="388"/>
      <c r="AM354" s="398"/>
      <c r="AN354" s="388"/>
      <c r="AO354" s="388"/>
      <c r="AP354" s="388"/>
      <c r="AQ354" s="388"/>
      <c r="AR354" s="388"/>
      <c r="AS354" s="388"/>
      <c r="AU354" s="172"/>
      <c r="AV354" s="172"/>
    </row>
    <row r="355" spans="1:48" s="14" customFormat="1">
      <c r="A355" s="388"/>
      <c r="B355" s="205"/>
      <c r="C355" s="20"/>
      <c r="D355" s="20" t="s">
        <v>1819</v>
      </c>
      <c r="E355" s="110">
        <f t="shared" si="84"/>
        <v>52.855000000000004</v>
      </c>
      <c r="F355" s="110">
        <f t="shared" si="89"/>
        <v>39.641249999999999</v>
      </c>
      <c r="G355" s="110">
        <f t="shared" si="86"/>
        <v>26.427500000000002</v>
      </c>
      <c r="H355" s="110">
        <f t="shared" si="87"/>
        <v>13.213750000000001</v>
      </c>
      <c r="I355" s="110">
        <f t="shared" si="88"/>
        <v>5.285499999999999</v>
      </c>
      <c r="J355" s="388"/>
      <c r="K355" s="205"/>
      <c r="L355" s="20" t="s">
        <v>1809</v>
      </c>
      <c r="M355" s="21">
        <v>98</v>
      </c>
      <c r="N355" s="21">
        <v>64.5</v>
      </c>
      <c r="O355" s="21">
        <v>124.9</v>
      </c>
      <c r="P355" s="19">
        <f>AVERAGE(M355:N355)</f>
        <v>81.25</v>
      </c>
      <c r="Q355" s="387"/>
      <c r="R355" s="387"/>
      <c r="S355" s="387"/>
      <c r="T355" s="387"/>
      <c r="U355" s="387"/>
      <c r="V355" s="387"/>
      <c r="W355" s="387"/>
      <c r="X355" s="387"/>
      <c r="Y355" s="398"/>
      <c r="Z355" s="388"/>
      <c r="AA355" s="398"/>
      <c r="AB355" s="388"/>
      <c r="AC355" s="388"/>
      <c r="AD355" s="388"/>
      <c r="AE355" s="388"/>
      <c r="AF355" s="388"/>
      <c r="AG355" s="388"/>
      <c r="AH355" s="388"/>
      <c r="AI355" s="388"/>
      <c r="AJ355" s="388"/>
      <c r="AK355" s="388"/>
      <c r="AL355" s="388"/>
      <c r="AM355" s="398"/>
      <c r="AN355" s="388"/>
      <c r="AO355" s="388"/>
      <c r="AP355" s="388"/>
      <c r="AQ355" s="388"/>
      <c r="AR355" s="388"/>
      <c r="AS355" s="388"/>
      <c r="AU355" s="172"/>
      <c r="AV355" s="172"/>
    </row>
    <row r="356" spans="1:48" s="14" customFormat="1">
      <c r="A356" s="388"/>
      <c r="B356" s="205"/>
      <c r="C356" s="20"/>
      <c r="D356" s="20" t="s">
        <v>1820</v>
      </c>
      <c r="E356" s="110">
        <f t="shared" si="84"/>
        <v>71.266666666666666</v>
      </c>
      <c r="F356" s="110">
        <f t="shared" si="89"/>
        <v>53.45</v>
      </c>
      <c r="G356" s="110">
        <f t="shared" si="86"/>
        <v>35.633333333333333</v>
      </c>
      <c r="H356" s="110">
        <f t="shared" si="87"/>
        <v>17.816666666666666</v>
      </c>
      <c r="I356" s="110">
        <f t="shared" si="88"/>
        <v>7.1266666666666652</v>
      </c>
      <c r="J356" s="388"/>
      <c r="K356" s="205"/>
      <c r="L356" s="20" t="s">
        <v>1810</v>
      </c>
      <c r="M356" s="21">
        <v>108</v>
      </c>
      <c r="N356" s="21">
        <v>135.9</v>
      </c>
      <c r="O356" s="21">
        <v>106.72</v>
      </c>
      <c r="P356" s="19">
        <f>AVERAGE(M356:O356)</f>
        <v>116.87333333333333</v>
      </c>
      <c r="Q356" s="387"/>
      <c r="R356" s="387"/>
      <c r="S356" s="387"/>
      <c r="T356" s="387"/>
      <c r="U356" s="387"/>
      <c r="V356" s="387"/>
      <c r="W356" s="387"/>
      <c r="X356" s="387"/>
      <c r="Y356" s="398"/>
      <c r="Z356" s="388"/>
      <c r="AA356" s="398"/>
      <c r="AB356" s="388"/>
      <c r="AC356" s="388"/>
      <c r="AD356" s="388"/>
      <c r="AE356" s="388"/>
      <c r="AF356" s="388"/>
      <c r="AG356" s="388"/>
      <c r="AH356" s="388"/>
      <c r="AI356" s="388"/>
      <c r="AJ356" s="388"/>
      <c r="AK356" s="388"/>
      <c r="AL356" s="388"/>
      <c r="AM356" s="398"/>
      <c r="AN356" s="388"/>
      <c r="AO356" s="388"/>
      <c r="AP356" s="388"/>
      <c r="AQ356" s="388"/>
      <c r="AR356" s="388"/>
      <c r="AS356" s="388"/>
      <c r="AU356" s="172"/>
      <c r="AV356" s="172"/>
    </row>
    <row r="357" spans="1:48" s="14" customFormat="1">
      <c r="A357" s="388"/>
      <c r="B357" s="205"/>
      <c r="C357" s="20"/>
      <c r="D357" s="20" t="s">
        <v>1821</v>
      </c>
      <c r="E357" s="110">
        <f t="shared" si="84"/>
        <v>65.63333333333334</v>
      </c>
      <c r="F357" s="110">
        <f t="shared" si="89"/>
        <v>49.225000000000009</v>
      </c>
      <c r="G357" s="110">
        <f t="shared" si="86"/>
        <v>32.81666666666667</v>
      </c>
      <c r="H357" s="110">
        <f t="shared" si="87"/>
        <v>16.408333333333335</v>
      </c>
      <c r="I357" s="110">
        <f t="shared" si="88"/>
        <v>6.5633333333333326</v>
      </c>
      <c r="J357" s="388"/>
      <c r="K357" s="205"/>
      <c r="L357" s="20" t="s">
        <v>1811</v>
      </c>
      <c r="M357" s="21">
        <v>110</v>
      </c>
      <c r="N357" s="21">
        <v>99.9</v>
      </c>
      <c r="O357" s="21">
        <v>138.9</v>
      </c>
      <c r="P357" s="19">
        <f>AVERAGE(M357:O357)</f>
        <v>116.26666666666667</v>
      </c>
      <c r="Q357" s="387"/>
      <c r="R357" s="387"/>
      <c r="S357" s="387"/>
      <c r="T357" s="387"/>
      <c r="U357" s="387"/>
      <c r="V357" s="387"/>
      <c r="W357" s="387"/>
      <c r="X357" s="387"/>
      <c r="Y357" s="398"/>
      <c r="Z357" s="388"/>
      <c r="AA357" s="398"/>
      <c r="AB357" s="388"/>
      <c r="AC357" s="388"/>
      <c r="AD357" s="388"/>
      <c r="AE357" s="388"/>
      <c r="AF357" s="388"/>
      <c r="AG357" s="388"/>
      <c r="AH357" s="388"/>
      <c r="AI357" s="388"/>
      <c r="AJ357" s="388"/>
      <c r="AK357" s="388"/>
      <c r="AL357" s="388"/>
      <c r="AM357" s="398"/>
      <c r="AN357" s="388"/>
      <c r="AO357" s="388"/>
      <c r="AP357" s="388"/>
      <c r="AQ357" s="388"/>
      <c r="AR357" s="388"/>
      <c r="AS357" s="388"/>
      <c r="AU357" s="172"/>
      <c r="AV357" s="172"/>
    </row>
    <row r="358" spans="1:48" s="14" customFormat="1">
      <c r="A358" s="388"/>
      <c r="B358" s="205"/>
      <c r="C358" s="20"/>
      <c r="D358" s="20" t="s">
        <v>1822</v>
      </c>
      <c r="E358" s="110">
        <f t="shared" ref="E358:E421" si="90">P369</f>
        <v>61.683333333333337</v>
      </c>
      <c r="F358" s="110">
        <f t="shared" si="89"/>
        <v>46.262500000000003</v>
      </c>
      <c r="G358" s="110">
        <f t="shared" si="86"/>
        <v>30.841666666666669</v>
      </c>
      <c r="H358" s="110">
        <f t="shared" si="87"/>
        <v>15.420833333333334</v>
      </c>
      <c r="I358" s="110">
        <f t="shared" si="88"/>
        <v>6.1683333333333321</v>
      </c>
      <c r="J358" s="388"/>
      <c r="K358" s="205"/>
      <c r="L358" s="20" t="s">
        <v>1812</v>
      </c>
      <c r="M358" s="21">
        <v>102.45</v>
      </c>
      <c r="N358" s="21">
        <v>129.15</v>
      </c>
      <c r="O358" s="21">
        <v>143.9</v>
      </c>
      <c r="P358" s="19">
        <f>AVERAGE(M358:O358)</f>
        <v>125.16666666666667</v>
      </c>
      <c r="Q358" s="387"/>
      <c r="R358" s="387"/>
      <c r="S358" s="387"/>
      <c r="T358" s="387"/>
      <c r="U358" s="387"/>
      <c r="V358" s="387"/>
      <c r="W358" s="387"/>
      <c r="X358" s="387"/>
      <c r="Y358" s="398"/>
      <c r="Z358" s="388"/>
      <c r="AA358" s="398"/>
      <c r="AB358" s="388"/>
      <c r="AC358" s="388"/>
      <c r="AD358" s="388"/>
      <c r="AE358" s="388"/>
      <c r="AF358" s="388"/>
      <c r="AG358" s="388"/>
      <c r="AH358" s="388"/>
      <c r="AI358" s="388"/>
      <c r="AJ358" s="388"/>
      <c r="AK358" s="388"/>
      <c r="AL358" s="388"/>
      <c r="AM358" s="398"/>
      <c r="AN358" s="388"/>
      <c r="AO358" s="388"/>
      <c r="AP358" s="388"/>
      <c r="AQ358" s="388"/>
      <c r="AR358" s="388"/>
      <c r="AS358" s="388"/>
      <c r="AU358" s="172"/>
      <c r="AV358" s="172"/>
    </row>
    <row r="359" spans="1:48" s="14" customFormat="1">
      <c r="A359" s="388"/>
      <c r="B359" s="205"/>
      <c r="C359" s="20"/>
      <c r="D359" s="20" t="s">
        <v>1823</v>
      </c>
      <c r="E359" s="110">
        <f t="shared" si="90"/>
        <v>64.966666666666669</v>
      </c>
      <c r="F359" s="110">
        <f t="shared" si="89"/>
        <v>48.725000000000001</v>
      </c>
      <c r="G359" s="110">
        <f t="shared" si="86"/>
        <v>32.483333333333334</v>
      </c>
      <c r="H359" s="110">
        <f t="shared" si="87"/>
        <v>16.241666666666667</v>
      </c>
      <c r="I359" s="110">
        <f t="shared" si="88"/>
        <v>6.4966666666666653</v>
      </c>
      <c r="J359" s="388"/>
      <c r="K359" s="205"/>
      <c r="L359" s="20" t="s">
        <v>1813</v>
      </c>
      <c r="M359" s="21">
        <v>140</v>
      </c>
      <c r="N359" s="21">
        <v>178.2</v>
      </c>
      <c r="O359" s="21">
        <v>212.9</v>
      </c>
      <c r="P359" s="19">
        <f>AVERAGE(M359:O359)</f>
        <v>177.03333333333333</v>
      </c>
      <c r="Q359" s="387"/>
      <c r="R359" s="387"/>
      <c r="S359" s="387"/>
      <c r="T359" s="387"/>
      <c r="U359" s="387"/>
      <c r="V359" s="387"/>
      <c r="W359" s="387"/>
      <c r="X359" s="387"/>
      <c r="Y359" s="398"/>
      <c r="Z359" s="388"/>
      <c r="AA359" s="398"/>
      <c r="AB359" s="388"/>
      <c r="AC359" s="388"/>
      <c r="AD359" s="388"/>
      <c r="AE359" s="388"/>
      <c r="AF359" s="388"/>
      <c r="AG359" s="388"/>
      <c r="AH359" s="388"/>
      <c r="AI359" s="388"/>
      <c r="AJ359" s="388"/>
      <c r="AK359" s="388"/>
      <c r="AL359" s="388"/>
      <c r="AM359" s="398"/>
      <c r="AN359" s="388"/>
      <c r="AO359" s="388"/>
      <c r="AP359" s="388"/>
      <c r="AQ359" s="388"/>
      <c r="AR359" s="388"/>
      <c r="AS359" s="388"/>
      <c r="AU359" s="172"/>
      <c r="AV359" s="172"/>
    </row>
    <row r="360" spans="1:48" s="14" customFormat="1">
      <c r="A360" s="388"/>
      <c r="B360" s="205"/>
      <c r="C360" s="20"/>
      <c r="D360" s="20" t="s">
        <v>1824</v>
      </c>
      <c r="E360" s="110">
        <f t="shared" si="90"/>
        <v>84.933333333333337</v>
      </c>
      <c r="F360" s="110">
        <f t="shared" si="89"/>
        <v>63.7</v>
      </c>
      <c r="G360" s="110">
        <f t="shared" si="86"/>
        <v>42.466666666666669</v>
      </c>
      <c r="H360" s="110">
        <f t="shared" si="87"/>
        <v>21.233333333333334</v>
      </c>
      <c r="I360" s="110">
        <f t="shared" si="88"/>
        <v>8.4933333333333323</v>
      </c>
      <c r="J360" s="388"/>
      <c r="K360" s="205"/>
      <c r="L360" s="20" t="s">
        <v>1814</v>
      </c>
      <c r="M360" s="21">
        <v>88.9</v>
      </c>
      <c r="N360" s="21">
        <v>88.9</v>
      </c>
      <c r="O360" s="21">
        <v>88.9</v>
      </c>
      <c r="P360" s="19">
        <f t="shared" si="85"/>
        <v>88.90000000000002</v>
      </c>
      <c r="Q360" s="387"/>
      <c r="R360" s="387"/>
      <c r="S360" s="387"/>
      <c r="T360" s="387"/>
      <c r="U360" s="387"/>
      <c r="V360" s="387"/>
      <c r="W360" s="387"/>
      <c r="X360" s="387"/>
      <c r="Y360" s="398"/>
      <c r="Z360" s="388"/>
      <c r="AA360" s="398"/>
      <c r="AB360" s="388"/>
      <c r="AC360" s="388"/>
      <c r="AD360" s="388"/>
      <c r="AE360" s="388"/>
      <c r="AF360" s="388"/>
      <c r="AG360" s="388"/>
      <c r="AH360" s="388"/>
      <c r="AI360" s="388"/>
      <c r="AJ360" s="388"/>
      <c r="AK360" s="388"/>
      <c r="AL360" s="388"/>
      <c r="AM360" s="398"/>
      <c r="AN360" s="388"/>
      <c r="AO360" s="388"/>
      <c r="AP360" s="388"/>
      <c r="AQ360" s="388"/>
      <c r="AR360" s="388"/>
      <c r="AS360" s="388"/>
      <c r="AU360" s="172"/>
      <c r="AV360" s="172"/>
    </row>
    <row r="361" spans="1:48" s="14" customFormat="1">
      <c r="A361" s="388"/>
      <c r="B361" s="205"/>
      <c r="C361" s="20"/>
      <c r="D361" s="20" t="s">
        <v>1825</v>
      </c>
      <c r="E361" s="110">
        <f t="shared" si="90"/>
        <v>97.363333333333344</v>
      </c>
      <c r="F361" s="110">
        <f t="shared" si="89"/>
        <v>73.022500000000008</v>
      </c>
      <c r="G361" s="110">
        <f t="shared" si="86"/>
        <v>48.681666666666672</v>
      </c>
      <c r="H361" s="110">
        <f t="shared" si="87"/>
        <v>24.340833333333336</v>
      </c>
      <c r="I361" s="110">
        <f t="shared" si="88"/>
        <v>9.7363333333333326</v>
      </c>
      <c r="J361" s="388"/>
      <c r="K361" s="205"/>
      <c r="L361" s="20" t="s">
        <v>1815</v>
      </c>
      <c r="M361" s="21">
        <v>215.92</v>
      </c>
      <c r="N361" s="21">
        <v>247.9</v>
      </c>
      <c r="O361" s="21">
        <v>336.9</v>
      </c>
      <c r="P361" s="19">
        <f>AVERAGE(M361:N361)</f>
        <v>231.91</v>
      </c>
      <c r="Q361" s="387"/>
      <c r="R361" s="387"/>
      <c r="S361" s="387"/>
      <c r="T361" s="387"/>
      <c r="U361" s="387"/>
      <c r="V361" s="387"/>
      <c r="W361" s="387"/>
      <c r="X361" s="387"/>
      <c r="Y361" s="398"/>
      <c r="Z361" s="388"/>
      <c r="AA361" s="398"/>
      <c r="AB361" s="388"/>
      <c r="AC361" s="388"/>
      <c r="AD361" s="388"/>
      <c r="AE361" s="388"/>
      <c r="AF361" s="388"/>
      <c r="AG361" s="388"/>
      <c r="AH361" s="388"/>
      <c r="AI361" s="388"/>
      <c r="AJ361" s="388"/>
      <c r="AK361" s="388"/>
      <c r="AL361" s="388"/>
      <c r="AM361" s="398"/>
      <c r="AN361" s="388"/>
      <c r="AO361" s="388"/>
      <c r="AP361" s="388"/>
      <c r="AQ361" s="388"/>
      <c r="AR361" s="388"/>
      <c r="AS361" s="388"/>
      <c r="AU361" s="172"/>
      <c r="AV361" s="172"/>
    </row>
    <row r="362" spans="1:48" s="14" customFormat="1">
      <c r="A362" s="388"/>
      <c r="B362" s="205"/>
      <c r="C362" s="20"/>
      <c r="D362" s="20" t="s">
        <v>1826</v>
      </c>
      <c r="E362" s="110">
        <f t="shared" si="90"/>
        <v>38.479999999999997</v>
      </c>
      <c r="F362" s="110">
        <f t="shared" si="89"/>
        <v>28.86</v>
      </c>
      <c r="G362" s="110">
        <f t="shared" si="86"/>
        <v>19.239999999999998</v>
      </c>
      <c r="H362" s="110">
        <f t="shared" si="87"/>
        <v>9.6199999999999992</v>
      </c>
      <c r="I362" s="110">
        <f t="shared" si="88"/>
        <v>3.847999999999999</v>
      </c>
      <c r="J362" s="388"/>
      <c r="K362" s="205"/>
      <c r="L362" s="20" t="s">
        <v>1816</v>
      </c>
      <c r="M362" s="21">
        <v>291.39</v>
      </c>
      <c r="N362" s="21">
        <v>265</v>
      </c>
      <c r="O362" s="21">
        <v>265</v>
      </c>
      <c r="P362" s="19">
        <f>AVERAGE(M362:N362)</f>
        <v>278.19499999999999</v>
      </c>
      <c r="Q362" s="387"/>
      <c r="R362" s="387"/>
      <c r="S362" s="387"/>
      <c r="T362" s="387"/>
      <c r="U362" s="387"/>
      <c r="V362" s="387"/>
      <c r="W362" s="387"/>
      <c r="X362" s="387"/>
      <c r="Y362" s="398"/>
      <c r="Z362" s="388"/>
      <c r="AA362" s="398"/>
      <c r="AB362" s="388"/>
      <c r="AC362" s="388"/>
      <c r="AD362" s="388"/>
      <c r="AE362" s="388"/>
      <c r="AF362" s="388"/>
      <c r="AG362" s="388"/>
      <c r="AH362" s="388"/>
      <c r="AI362" s="388"/>
      <c r="AJ362" s="388"/>
      <c r="AK362" s="388"/>
      <c r="AL362" s="388"/>
      <c r="AM362" s="398"/>
      <c r="AN362" s="388"/>
      <c r="AO362" s="388"/>
      <c r="AP362" s="388"/>
      <c r="AQ362" s="388"/>
      <c r="AR362" s="388"/>
      <c r="AS362" s="388"/>
      <c r="AU362" s="172"/>
      <c r="AV362" s="172"/>
    </row>
    <row r="363" spans="1:48" s="14" customFormat="1">
      <c r="A363" s="388"/>
      <c r="B363" s="205"/>
      <c r="C363" s="20"/>
      <c r="D363" s="20" t="s">
        <v>1827</v>
      </c>
      <c r="E363" s="110">
        <f t="shared" si="90"/>
        <v>34.93333333333333</v>
      </c>
      <c r="F363" s="110">
        <f t="shared" si="89"/>
        <v>26.199999999999996</v>
      </c>
      <c r="G363" s="110">
        <f t="shared" si="86"/>
        <v>17.466666666666665</v>
      </c>
      <c r="H363" s="110">
        <f t="shared" si="87"/>
        <v>8.7333333333333325</v>
      </c>
      <c r="I363" s="110">
        <f t="shared" si="88"/>
        <v>3.4933333333333323</v>
      </c>
      <c r="J363" s="388"/>
      <c r="K363" s="205"/>
      <c r="L363" s="20" t="s">
        <v>1817</v>
      </c>
      <c r="M363" s="21">
        <v>340.89</v>
      </c>
      <c r="N363" s="21">
        <v>199.9</v>
      </c>
      <c r="O363" s="21">
        <v>354.08</v>
      </c>
      <c r="P363" s="19">
        <f>AVERAGE(M363:O363)</f>
        <v>298.28999999999996</v>
      </c>
      <c r="Q363" s="387"/>
      <c r="R363" s="387"/>
      <c r="S363" s="387"/>
      <c r="T363" s="387"/>
      <c r="U363" s="387"/>
      <c r="V363" s="387"/>
      <c r="W363" s="387"/>
      <c r="X363" s="387"/>
      <c r="Y363" s="398"/>
      <c r="Z363" s="388"/>
      <c r="AA363" s="398"/>
      <c r="AB363" s="388"/>
      <c r="AC363" s="388"/>
      <c r="AD363" s="388"/>
      <c r="AE363" s="388"/>
      <c r="AF363" s="388"/>
      <c r="AG363" s="388"/>
      <c r="AH363" s="388"/>
      <c r="AI363" s="388"/>
      <c r="AJ363" s="388"/>
      <c r="AK363" s="388"/>
      <c r="AL363" s="388"/>
      <c r="AM363" s="398"/>
      <c r="AN363" s="388"/>
      <c r="AO363" s="388"/>
      <c r="AP363" s="388"/>
      <c r="AQ363" s="388"/>
      <c r="AR363" s="388"/>
      <c r="AS363" s="388"/>
      <c r="AU363" s="172"/>
      <c r="AV363" s="172"/>
    </row>
    <row r="364" spans="1:48" s="14" customFormat="1">
      <c r="A364" s="388"/>
      <c r="B364" s="205"/>
      <c r="C364" s="20"/>
      <c r="D364" s="20" t="s">
        <v>1828</v>
      </c>
      <c r="E364" s="110">
        <f t="shared" si="90"/>
        <v>830.60333333333335</v>
      </c>
      <c r="F364" s="110">
        <f t="shared" si="89"/>
        <v>622.95249999999999</v>
      </c>
      <c r="G364" s="110">
        <f t="shared" si="86"/>
        <v>415.30166666666668</v>
      </c>
      <c r="H364" s="110">
        <f t="shared" si="87"/>
        <v>207.65083333333334</v>
      </c>
      <c r="I364" s="110">
        <f t="shared" si="88"/>
        <v>83.060333333333318</v>
      </c>
      <c r="J364" s="388"/>
      <c r="K364" s="205"/>
      <c r="L364" s="20" t="s">
        <v>1818</v>
      </c>
      <c r="M364" s="21">
        <v>368.4</v>
      </c>
      <c r="N364" s="21">
        <v>239.8</v>
      </c>
      <c r="O364" s="21">
        <v>488.9</v>
      </c>
      <c r="P364" s="19">
        <f>AVERAGE(M364:N364)</f>
        <v>304.10000000000002</v>
      </c>
      <c r="Q364" s="387"/>
      <c r="R364" s="387"/>
      <c r="S364" s="387"/>
      <c r="T364" s="387"/>
      <c r="U364" s="387"/>
      <c r="V364" s="387"/>
      <c r="W364" s="387"/>
      <c r="X364" s="387"/>
      <c r="Y364" s="398"/>
      <c r="Z364" s="388"/>
      <c r="AA364" s="398"/>
      <c r="AB364" s="388"/>
      <c r="AC364" s="388"/>
      <c r="AD364" s="388"/>
      <c r="AE364" s="388"/>
      <c r="AF364" s="388"/>
      <c r="AG364" s="388"/>
      <c r="AH364" s="388"/>
      <c r="AI364" s="388"/>
      <c r="AJ364" s="388"/>
      <c r="AK364" s="388"/>
      <c r="AL364" s="388"/>
      <c r="AM364" s="398"/>
      <c r="AN364" s="388"/>
      <c r="AO364" s="388"/>
      <c r="AP364" s="388"/>
      <c r="AQ364" s="388"/>
      <c r="AR364" s="388"/>
      <c r="AS364" s="388"/>
      <c r="AU364" s="172"/>
      <c r="AV364" s="172"/>
    </row>
    <row r="365" spans="1:48" s="14" customFormat="1">
      <c r="A365" s="388"/>
      <c r="B365" s="205"/>
      <c r="C365" s="20"/>
      <c r="D365" s="20" t="s">
        <v>1829</v>
      </c>
      <c r="E365" s="110">
        <f t="shared" si="90"/>
        <v>131.5</v>
      </c>
      <c r="F365" s="110">
        <f t="shared" si="89"/>
        <v>98.625</v>
      </c>
      <c r="G365" s="110">
        <f t="shared" si="86"/>
        <v>65.75</v>
      </c>
      <c r="H365" s="110">
        <f t="shared" si="87"/>
        <v>32.875</v>
      </c>
      <c r="I365" s="110">
        <f t="shared" si="88"/>
        <v>13.149999999999997</v>
      </c>
      <c r="J365" s="388"/>
      <c r="K365" s="205"/>
      <c r="L365" s="20" t="s">
        <v>1542</v>
      </c>
      <c r="M365" s="21">
        <v>772.7</v>
      </c>
      <c r="N365" s="21">
        <v>772.7</v>
      </c>
      <c r="O365" s="21">
        <v>555.9</v>
      </c>
      <c r="P365" s="19">
        <f>AVERAGE(M365:O365)</f>
        <v>700.43333333333339</v>
      </c>
      <c r="Q365" s="387"/>
      <c r="R365" s="387"/>
      <c r="S365" s="387"/>
      <c r="T365" s="387"/>
      <c r="U365" s="387"/>
      <c r="V365" s="387"/>
      <c r="W365" s="387"/>
      <c r="X365" s="387"/>
      <c r="Y365" s="398"/>
      <c r="Z365" s="388"/>
      <c r="AA365" s="398"/>
      <c r="AB365" s="388"/>
      <c r="AC365" s="388"/>
      <c r="AD365" s="388"/>
      <c r="AE365" s="388"/>
      <c r="AF365" s="388"/>
      <c r="AG365" s="388"/>
      <c r="AH365" s="388"/>
      <c r="AI365" s="388"/>
      <c r="AJ365" s="388"/>
      <c r="AK365" s="388"/>
      <c r="AL365" s="388"/>
      <c r="AM365" s="398"/>
      <c r="AN365" s="388"/>
      <c r="AO365" s="388"/>
      <c r="AP365" s="388"/>
      <c r="AQ365" s="388"/>
      <c r="AR365" s="388"/>
      <c r="AS365" s="388"/>
      <c r="AU365" s="172"/>
      <c r="AV365" s="172"/>
    </row>
    <row r="366" spans="1:48" s="14" customFormat="1">
      <c r="A366" s="388"/>
      <c r="B366" s="205"/>
      <c r="C366" s="20"/>
      <c r="D366" s="20" t="s">
        <v>1830</v>
      </c>
      <c r="E366" s="110">
        <f t="shared" si="90"/>
        <v>154.9</v>
      </c>
      <c r="F366" s="110">
        <f t="shared" si="89"/>
        <v>116.17500000000001</v>
      </c>
      <c r="G366" s="110">
        <f t="shared" si="86"/>
        <v>77.45</v>
      </c>
      <c r="H366" s="110">
        <f t="shared" si="87"/>
        <v>38.725000000000001</v>
      </c>
      <c r="I366" s="110">
        <f t="shared" si="88"/>
        <v>15.489999999999997</v>
      </c>
      <c r="J366" s="388"/>
      <c r="K366" s="205"/>
      <c r="L366" s="20" t="s">
        <v>1819</v>
      </c>
      <c r="M366" s="21">
        <v>59.9</v>
      </c>
      <c r="N366" s="21">
        <v>45.81</v>
      </c>
      <c r="O366" s="21">
        <v>72.5</v>
      </c>
      <c r="P366" s="19">
        <f>AVERAGE(M366:N366)</f>
        <v>52.855000000000004</v>
      </c>
      <c r="Q366" s="387"/>
      <c r="R366" s="387"/>
      <c r="S366" s="387"/>
      <c r="T366" s="387"/>
      <c r="U366" s="387"/>
      <c r="V366" s="387"/>
      <c r="W366" s="387"/>
      <c r="X366" s="387"/>
      <c r="Y366" s="398"/>
      <c r="Z366" s="388"/>
      <c r="AA366" s="398"/>
      <c r="AB366" s="388"/>
      <c r="AC366" s="388"/>
      <c r="AD366" s="388"/>
      <c r="AE366" s="388"/>
      <c r="AF366" s="388"/>
      <c r="AG366" s="388"/>
      <c r="AH366" s="388"/>
      <c r="AI366" s="388"/>
      <c r="AJ366" s="388"/>
      <c r="AK366" s="388"/>
      <c r="AL366" s="388"/>
      <c r="AM366" s="398"/>
      <c r="AN366" s="388"/>
      <c r="AO366" s="388"/>
      <c r="AP366" s="388"/>
      <c r="AQ366" s="388"/>
      <c r="AR366" s="388"/>
      <c r="AS366" s="388"/>
      <c r="AU366" s="172"/>
      <c r="AV366" s="172"/>
    </row>
    <row r="367" spans="1:48" s="14" customFormat="1">
      <c r="A367" s="388"/>
      <c r="B367" s="205"/>
      <c r="C367" s="20"/>
      <c r="D367" s="20" t="s">
        <v>1831</v>
      </c>
      <c r="E367" s="110">
        <f t="shared" si="90"/>
        <v>77.900000000000006</v>
      </c>
      <c r="F367" s="110">
        <f t="shared" si="89"/>
        <v>58.425000000000004</v>
      </c>
      <c r="G367" s="110">
        <f t="shared" si="86"/>
        <v>38.950000000000003</v>
      </c>
      <c r="H367" s="110">
        <f t="shared" si="87"/>
        <v>19.475000000000001</v>
      </c>
      <c r="I367" s="110">
        <f t="shared" si="88"/>
        <v>7.7899999999999991</v>
      </c>
      <c r="J367" s="388"/>
      <c r="K367" s="205"/>
      <c r="L367" s="20" t="s">
        <v>1820</v>
      </c>
      <c r="M367" s="21">
        <v>69</v>
      </c>
      <c r="N367" s="21">
        <v>59.9</v>
      </c>
      <c r="O367" s="21">
        <v>84.9</v>
      </c>
      <c r="P367" s="19">
        <f t="shared" ref="P367:P376" si="91">AVERAGE(M367:O367)</f>
        <v>71.266666666666666</v>
      </c>
      <c r="Q367" s="388"/>
      <c r="R367" s="387"/>
      <c r="S367" s="387"/>
      <c r="T367" s="387"/>
      <c r="U367" s="387"/>
      <c r="V367" s="387"/>
      <c r="W367" s="387"/>
      <c r="X367" s="387"/>
      <c r="Y367" s="398"/>
      <c r="Z367" s="388"/>
      <c r="AA367" s="398"/>
      <c r="AB367" s="388"/>
      <c r="AC367" s="388"/>
      <c r="AD367" s="388"/>
      <c r="AE367" s="388"/>
      <c r="AF367" s="388"/>
      <c r="AG367" s="388"/>
      <c r="AH367" s="388"/>
      <c r="AI367" s="388"/>
      <c r="AJ367" s="388"/>
      <c r="AK367" s="388"/>
      <c r="AL367" s="388"/>
      <c r="AM367" s="398"/>
      <c r="AN367" s="388"/>
      <c r="AO367" s="388"/>
      <c r="AP367" s="388"/>
      <c r="AQ367" s="388"/>
      <c r="AR367" s="388"/>
      <c r="AS367" s="388"/>
      <c r="AU367" s="172"/>
      <c r="AV367" s="172"/>
    </row>
    <row r="368" spans="1:48" s="14" customFormat="1" ht="30">
      <c r="A368" s="388"/>
      <c r="B368" s="205"/>
      <c r="C368" s="20"/>
      <c r="D368" s="22" t="s">
        <v>1832</v>
      </c>
      <c r="E368" s="110">
        <f t="shared" si="90"/>
        <v>599.94499999999994</v>
      </c>
      <c r="F368" s="110">
        <f t="shared" si="89"/>
        <v>449.95874999999995</v>
      </c>
      <c r="G368" s="110">
        <f t="shared" si="86"/>
        <v>299.97249999999997</v>
      </c>
      <c r="H368" s="110">
        <f t="shared" si="87"/>
        <v>149.98624999999998</v>
      </c>
      <c r="I368" s="110">
        <f t="shared" si="88"/>
        <v>59.994499999999981</v>
      </c>
      <c r="J368" s="388"/>
      <c r="K368" s="205"/>
      <c r="L368" s="20" t="s">
        <v>1821</v>
      </c>
      <c r="M368" s="21">
        <v>69</v>
      </c>
      <c r="N368" s="21">
        <v>62.9</v>
      </c>
      <c r="O368" s="21">
        <v>65</v>
      </c>
      <c r="P368" s="19">
        <f t="shared" si="91"/>
        <v>65.63333333333334</v>
      </c>
      <c r="Q368" s="388"/>
      <c r="R368" s="387"/>
      <c r="S368" s="387"/>
      <c r="T368" s="387"/>
      <c r="U368" s="387"/>
      <c r="V368" s="387"/>
      <c r="W368" s="387"/>
      <c r="X368" s="387"/>
      <c r="Y368" s="398"/>
      <c r="Z368" s="388"/>
      <c r="AA368" s="398"/>
      <c r="AB368" s="388"/>
      <c r="AC368" s="388"/>
      <c r="AD368" s="388"/>
      <c r="AE368" s="388"/>
      <c r="AF368" s="388"/>
      <c r="AG368" s="388"/>
      <c r="AH368" s="388"/>
      <c r="AI368" s="388"/>
      <c r="AJ368" s="388"/>
      <c r="AK368" s="388"/>
      <c r="AL368" s="388"/>
      <c r="AM368" s="398"/>
      <c r="AN368" s="388"/>
      <c r="AO368" s="388"/>
      <c r="AP368" s="388"/>
      <c r="AQ368" s="388"/>
      <c r="AR368" s="388"/>
      <c r="AS368" s="388"/>
      <c r="AU368" s="172"/>
      <c r="AV368" s="172"/>
    </row>
    <row r="369" spans="1:48" s="14" customFormat="1">
      <c r="A369" s="388"/>
      <c r="B369" s="205"/>
      <c r="C369" s="20"/>
      <c r="D369" s="20" t="s">
        <v>1833</v>
      </c>
      <c r="E369" s="110">
        <f t="shared" si="90"/>
        <v>212.70000000000002</v>
      </c>
      <c r="F369" s="110">
        <f t="shared" si="89"/>
        <v>159.52500000000001</v>
      </c>
      <c r="G369" s="110">
        <f t="shared" si="86"/>
        <v>106.35000000000001</v>
      </c>
      <c r="H369" s="110">
        <f t="shared" si="87"/>
        <v>53.175000000000004</v>
      </c>
      <c r="I369" s="110">
        <f t="shared" si="88"/>
        <v>21.269999999999996</v>
      </c>
      <c r="J369" s="388"/>
      <c r="K369" s="205"/>
      <c r="L369" s="20" t="s">
        <v>1822</v>
      </c>
      <c r="M369" s="21">
        <v>63</v>
      </c>
      <c r="N369" s="21">
        <v>54.55</v>
      </c>
      <c r="O369" s="21">
        <v>67.5</v>
      </c>
      <c r="P369" s="19">
        <f t="shared" si="91"/>
        <v>61.683333333333337</v>
      </c>
      <c r="Q369" s="388"/>
      <c r="R369" s="387"/>
      <c r="S369" s="387"/>
      <c r="T369" s="387"/>
      <c r="U369" s="387"/>
      <c r="V369" s="387"/>
      <c r="W369" s="387"/>
      <c r="X369" s="387"/>
      <c r="Y369" s="398"/>
      <c r="Z369" s="388"/>
      <c r="AA369" s="398"/>
      <c r="AB369" s="388"/>
      <c r="AC369" s="388"/>
      <c r="AD369" s="388"/>
      <c r="AE369" s="388"/>
      <c r="AF369" s="388"/>
      <c r="AG369" s="388"/>
      <c r="AH369" s="388"/>
      <c r="AI369" s="388"/>
      <c r="AJ369" s="388"/>
      <c r="AK369" s="388"/>
      <c r="AL369" s="388"/>
      <c r="AM369" s="398"/>
      <c r="AN369" s="388"/>
      <c r="AO369" s="388"/>
      <c r="AP369" s="388"/>
      <c r="AQ369" s="388"/>
      <c r="AR369" s="388"/>
      <c r="AS369" s="388"/>
      <c r="AU369" s="172"/>
      <c r="AV369" s="172"/>
    </row>
    <row r="370" spans="1:48" s="14" customFormat="1">
      <c r="A370" s="388"/>
      <c r="B370" s="205"/>
      <c r="C370" s="20"/>
      <c r="D370" s="20" t="s">
        <v>1834</v>
      </c>
      <c r="E370" s="110">
        <f t="shared" si="90"/>
        <v>232.9</v>
      </c>
      <c r="F370" s="110">
        <f t="shared" si="89"/>
        <v>174.67500000000001</v>
      </c>
      <c r="G370" s="110">
        <f t="shared" si="86"/>
        <v>116.45</v>
      </c>
      <c r="H370" s="110">
        <f t="shared" si="87"/>
        <v>58.225000000000001</v>
      </c>
      <c r="I370" s="110">
        <f t="shared" si="88"/>
        <v>23.289999999999996</v>
      </c>
      <c r="J370" s="388"/>
      <c r="K370" s="205"/>
      <c r="L370" s="20" t="s">
        <v>1823</v>
      </c>
      <c r="M370" s="21">
        <v>60</v>
      </c>
      <c r="N370" s="21">
        <v>69</v>
      </c>
      <c r="O370" s="21">
        <v>65.900000000000006</v>
      </c>
      <c r="P370" s="19">
        <f t="shared" si="91"/>
        <v>64.966666666666669</v>
      </c>
      <c r="Q370" s="388"/>
      <c r="R370" s="387"/>
      <c r="S370" s="387"/>
      <c r="T370" s="387"/>
      <c r="U370" s="387"/>
      <c r="V370" s="387"/>
      <c r="W370" s="387"/>
      <c r="X370" s="387"/>
      <c r="Y370" s="398"/>
      <c r="Z370" s="388"/>
      <c r="AA370" s="398"/>
      <c r="AB370" s="388"/>
      <c r="AC370" s="388"/>
      <c r="AD370" s="388"/>
      <c r="AE370" s="388"/>
      <c r="AF370" s="388"/>
      <c r="AG370" s="388"/>
      <c r="AH370" s="388"/>
      <c r="AI370" s="388"/>
      <c r="AJ370" s="388"/>
      <c r="AK370" s="388"/>
      <c r="AL370" s="388"/>
      <c r="AM370" s="398"/>
      <c r="AN370" s="388"/>
      <c r="AO370" s="388"/>
      <c r="AP370" s="388"/>
      <c r="AQ370" s="388"/>
      <c r="AR370" s="388"/>
      <c r="AS370" s="388"/>
      <c r="AU370" s="172"/>
      <c r="AV370" s="172"/>
    </row>
    <row r="371" spans="1:48" s="14" customFormat="1">
      <c r="A371" s="388"/>
      <c r="B371" s="205"/>
      <c r="C371" s="20"/>
      <c r="D371" s="20" t="s">
        <v>1835</v>
      </c>
      <c r="E371" s="110">
        <f t="shared" si="90"/>
        <v>295.04999999999995</v>
      </c>
      <c r="F371" s="110">
        <f t="shared" si="89"/>
        <v>221.28749999999997</v>
      </c>
      <c r="G371" s="110">
        <f t="shared" si="86"/>
        <v>147.52499999999998</v>
      </c>
      <c r="H371" s="110">
        <f t="shared" si="87"/>
        <v>73.762499999999989</v>
      </c>
      <c r="I371" s="110">
        <f t="shared" si="88"/>
        <v>29.504999999999988</v>
      </c>
      <c r="J371" s="388"/>
      <c r="K371" s="205"/>
      <c r="L371" s="20" t="s">
        <v>1824</v>
      </c>
      <c r="M371" s="21">
        <v>93</v>
      </c>
      <c r="N371" s="21">
        <v>74.900000000000006</v>
      </c>
      <c r="O371" s="21">
        <v>86.9</v>
      </c>
      <c r="P371" s="19">
        <f t="shared" si="91"/>
        <v>84.933333333333337</v>
      </c>
      <c r="Q371" s="388"/>
      <c r="R371" s="387"/>
      <c r="S371" s="387"/>
      <c r="T371" s="387"/>
      <c r="U371" s="387"/>
      <c r="V371" s="387"/>
      <c r="W371" s="387"/>
      <c r="X371" s="387"/>
      <c r="Y371" s="398"/>
      <c r="Z371" s="388"/>
      <c r="AA371" s="398"/>
      <c r="AB371" s="388"/>
      <c r="AC371" s="388"/>
      <c r="AD371" s="388"/>
      <c r="AE371" s="388"/>
      <c r="AF371" s="388"/>
      <c r="AG371" s="388"/>
      <c r="AH371" s="388"/>
      <c r="AI371" s="388"/>
      <c r="AJ371" s="388"/>
      <c r="AK371" s="388"/>
      <c r="AL371" s="388"/>
      <c r="AM371" s="398"/>
      <c r="AN371" s="388"/>
      <c r="AO371" s="388"/>
      <c r="AP371" s="388"/>
      <c r="AQ371" s="388"/>
      <c r="AR371" s="388"/>
      <c r="AS371" s="388"/>
      <c r="AU371" s="172"/>
      <c r="AV371" s="172"/>
    </row>
    <row r="372" spans="1:48" s="14" customFormat="1">
      <c r="A372" s="388"/>
      <c r="B372" s="205"/>
      <c r="C372" s="20"/>
      <c r="D372" s="20" t="s">
        <v>1836</v>
      </c>
      <c r="E372" s="110">
        <f t="shared" si="90"/>
        <v>194.59</v>
      </c>
      <c r="F372" s="110">
        <f t="shared" si="89"/>
        <v>145.9425</v>
      </c>
      <c r="G372" s="110">
        <f t="shared" si="86"/>
        <v>97.295000000000002</v>
      </c>
      <c r="H372" s="110">
        <f t="shared" si="87"/>
        <v>48.647500000000001</v>
      </c>
      <c r="I372" s="110">
        <f t="shared" si="88"/>
        <v>19.458999999999996</v>
      </c>
      <c r="J372" s="388"/>
      <c r="K372" s="205"/>
      <c r="L372" s="20" t="s">
        <v>1825</v>
      </c>
      <c r="M372" s="21">
        <v>73.099999999999994</v>
      </c>
      <c r="N372" s="21">
        <v>89</v>
      </c>
      <c r="O372" s="21">
        <v>129.99</v>
      </c>
      <c r="P372" s="19">
        <f t="shared" si="91"/>
        <v>97.363333333333344</v>
      </c>
      <c r="Q372" s="388"/>
      <c r="R372" s="387"/>
      <c r="S372" s="387"/>
      <c r="T372" s="387"/>
      <c r="U372" s="387"/>
      <c r="V372" s="387"/>
      <c r="W372" s="387"/>
      <c r="X372" s="387"/>
      <c r="Y372" s="398"/>
      <c r="Z372" s="388"/>
      <c r="AA372" s="398"/>
      <c r="AB372" s="388"/>
      <c r="AC372" s="388"/>
      <c r="AD372" s="388"/>
      <c r="AE372" s="388"/>
      <c r="AF372" s="388"/>
      <c r="AG372" s="388"/>
      <c r="AH372" s="388"/>
      <c r="AI372" s="388"/>
      <c r="AJ372" s="388"/>
      <c r="AK372" s="388"/>
      <c r="AL372" s="388"/>
      <c r="AM372" s="398"/>
      <c r="AN372" s="388"/>
      <c r="AO372" s="388"/>
      <c r="AP372" s="388"/>
      <c r="AQ372" s="388"/>
      <c r="AR372" s="388"/>
      <c r="AS372" s="388"/>
      <c r="AU372" s="172"/>
      <c r="AV372" s="172"/>
    </row>
    <row r="373" spans="1:48" s="14" customFormat="1">
      <c r="A373" s="388"/>
      <c r="B373" s="205"/>
      <c r="C373" s="20"/>
      <c r="D373" s="20" t="s">
        <v>1837</v>
      </c>
      <c r="E373" s="110">
        <f t="shared" si="90"/>
        <v>210.9</v>
      </c>
      <c r="F373" s="110">
        <f t="shared" si="89"/>
        <v>158.17500000000001</v>
      </c>
      <c r="G373" s="110">
        <f t="shared" si="86"/>
        <v>105.45</v>
      </c>
      <c r="H373" s="110">
        <f t="shared" si="87"/>
        <v>52.725000000000001</v>
      </c>
      <c r="I373" s="110">
        <f t="shared" si="88"/>
        <v>21.089999999999996</v>
      </c>
      <c r="J373" s="388"/>
      <c r="K373" s="205"/>
      <c r="L373" s="20" t="s">
        <v>1826</v>
      </c>
      <c r="M373" s="21">
        <v>49.16</v>
      </c>
      <c r="N373" s="21">
        <v>31.9</v>
      </c>
      <c r="O373" s="21">
        <v>34.380000000000003</v>
      </c>
      <c r="P373" s="19">
        <f t="shared" si="91"/>
        <v>38.479999999999997</v>
      </c>
      <c r="Q373" s="388"/>
      <c r="R373" s="387"/>
      <c r="S373" s="387"/>
      <c r="T373" s="387"/>
      <c r="U373" s="387"/>
      <c r="V373" s="387"/>
      <c r="W373" s="387"/>
      <c r="X373" s="387"/>
      <c r="Y373" s="398"/>
      <c r="Z373" s="388"/>
      <c r="AA373" s="398"/>
      <c r="AB373" s="388"/>
      <c r="AC373" s="388"/>
      <c r="AD373" s="388"/>
      <c r="AE373" s="388"/>
      <c r="AF373" s="388"/>
      <c r="AG373" s="388"/>
      <c r="AH373" s="388"/>
      <c r="AI373" s="388"/>
      <c r="AJ373" s="388"/>
      <c r="AK373" s="388"/>
      <c r="AL373" s="388"/>
      <c r="AM373" s="398"/>
      <c r="AN373" s="388"/>
      <c r="AO373" s="388"/>
      <c r="AP373" s="388"/>
      <c r="AQ373" s="388"/>
      <c r="AR373" s="388"/>
      <c r="AS373" s="388"/>
      <c r="AU373" s="172"/>
      <c r="AV373" s="172"/>
    </row>
    <row r="374" spans="1:48" s="14" customFormat="1">
      <c r="A374" s="388"/>
      <c r="B374" s="205"/>
      <c r="C374" s="20"/>
      <c r="D374" s="20" t="s">
        <v>1838</v>
      </c>
      <c r="E374" s="110">
        <f t="shared" si="90"/>
        <v>43.55</v>
      </c>
      <c r="F374" s="110">
        <f t="shared" si="89"/>
        <v>32.662499999999994</v>
      </c>
      <c r="G374" s="110">
        <f t="shared" si="86"/>
        <v>21.774999999999999</v>
      </c>
      <c r="H374" s="110">
        <f t="shared" si="87"/>
        <v>10.887499999999999</v>
      </c>
      <c r="I374" s="110">
        <f t="shared" si="88"/>
        <v>4.3549999999999986</v>
      </c>
      <c r="J374" s="388"/>
      <c r="K374" s="205"/>
      <c r="L374" s="20" t="s">
        <v>1827</v>
      </c>
      <c r="M374" s="21">
        <v>37</v>
      </c>
      <c r="N374" s="21">
        <v>23.9</v>
      </c>
      <c r="O374" s="21">
        <v>43.9</v>
      </c>
      <c r="P374" s="19">
        <f t="shared" si="91"/>
        <v>34.93333333333333</v>
      </c>
      <c r="Q374" s="388"/>
      <c r="R374" s="387"/>
      <c r="S374" s="387"/>
      <c r="T374" s="387"/>
      <c r="U374" s="387"/>
      <c r="V374" s="387"/>
      <c r="W374" s="387"/>
      <c r="X374" s="387"/>
      <c r="Y374" s="398"/>
      <c r="Z374" s="388"/>
      <c r="AA374" s="398"/>
      <c r="AB374" s="388"/>
      <c r="AC374" s="388"/>
      <c r="AD374" s="388"/>
      <c r="AE374" s="388"/>
      <c r="AF374" s="388"/>
      <c r="AG374" s="388"/>
      <c r="AH374" s="388"/>
      <c r="AI374" s="388"/>
      <c r="AJ374" s="388"/>
      <c r="AK374" s="388"/>
      <c r="AL374" s="388"/>
      <c r="AM374" s="398"/>
      <c r="AN374" s="388"/>
      <c r="AO374" s="388"/>
      <c r="AP374" s="388"/>
      <c r="AQ374" s="388"/>
      <c r="AR374" s="388"/>
      <c r="AS374" s="388"/>
      <c r="AU374" s="172"/>
      <c r="AV374" s="172"/>
    </row>
    <row r="375" spans="1:48" s="14" customFormat="1">
      <c r="A375" s="388"/>
      <c r="B375" s="205"/>
      <c r="C375" s="20"/>
      <c r="D375" s="20" t="s">
        <v>1839</v>
      </c>
      <c r="E375" s="110">
        <f t="shared" si="90"/>
        <v>48.17</v>
      </c>
      <c r="F375" s="110">
        <f t="shared" si="89"/>
        <v>36.127499999999998</v>
      </c>
      <c r="G375" s="110">
        <f t="shared" si="86"/>
        <v>24.085000000000001</v>
      </c>
      <c r="H375" s="110">
        <f t="shared" si="87"/>
        <v>12.0425</v>
      </c>
      <c r="I375" s="110">
        <f t="shared" si="88"/>
        <v>4.8169999999999993</v>
      </c>
      <c r="J375" s="388"/>
      <c r="K375" s="205"/>
      <c r="L375" s="20" t="s">
        <v>1828</v>
      </c>
      <c r="M375" s="21">
        <v>763</v>
      </c>
      <c r="N375" s="21">
        <v>768.91</v>
      </c>
      <c r="O375" s="21">
        <v>959.9</v>
      </c>
      <c r="P375" s="19">
        <f t="shared" si="91"/>
        <v>830.60333333333335</v>
      </c>
      <c r="Q375" s="388"/>
      <c r="R375" s="387"/>
      <c r="S375" s="387"/>
      <c r="T375" s="387"/>
      <c r="U375" s="387"/>
      <c r="V375" s="387"/>
      <c r="W375" s="387"/>
      <c r="X375" s="387"/>
      <c r="Y375" s="398"/>
      <c r="Z375" s="388"/>
      <c r="AA375" s="398"/>
      <c r="AB375" s="388"/>
      <c r="AC375" s="388"/>
      <c r="AD375" s="388"/>
      <c r="AE375" s="388"/>
      <c r="AF375" s="388"/>
      <c r="AG375" s="388"/>
      <c r="AH375" s="388"/>
      <c r="AI375" s="388"/>
      <c r="AJ375" s="388"/>
      <c r="AK375" s="388"/>
      <c r="AL375" s="388"/>
      <c r="AM375" s="398"/>
      <c r="AN375" s="388"/>
      <c r="AO375" s="388"/>
      <c r="AP375" s="388"/>
      <c r="AQ375" s="388"/>
      <c r="AR375" s="388"/>
      <c r="AS375" s="388"/>
      <c r="AU375" s="172"/>
      <c r="AV375" s="172"/>
    </row>
    <row r="376" spans="1:48" s="14" customFormat="1">
      <c r="A376" s="388"/>
      <c r="B376" s="205"/>
      <c r="C376" s="20"/>
      <c r="D376" s="20" t="s">
        <v>1840</v>
      </c>
      <c r="E376" s="110">
        <f t="shared" si="90"/>
        <v>70.626666666666665</v>
      </c>
      <c r="F376" s="110">
        <f t="shared" si="89"/>
        <v>52.97</v>
      </c>
      <c r="G376" s="110">
        <f t="shared" si="86"/>
        <v>35.313333333333333</v>
      </c>
      <c r="H376" s="110">
        <f t="shared" si="87"/>
        <v>17.656666666666666</v>
      </c>
      <c r="I376" s="110">
        <f t="shared" si="88"/>
        <v>7.0626666666666651</v>
      </c>
      <c r="J376" s="388"/>
      <c r="K376" s="205"/>
      <c r="L376" s="20" t="s">
        <v>1829</v>
      </c>
      <c r="M376" s="21">
        <v>126.7</v>
      </c>
      <c r="N376" s="21">
        <v>129.9</v>
      </c>
      <c r="O376" s="21">
        <v>137.9</v>
      </c>
      <c r="P376" s="19">
        <f t="shared" si="91"/>
        <v>131.5</v>
      </c>
      <c r="Q376" s="388"/>
      <c r="R376" s="387"/>
      <c r="S376" s="387"/>
      <c r="T376" s="387"/>
      <c r="U376" s="387"/>
      <c r="V376" s="387"/>
      <c r="W376" s="387"/>
      <c r="X376" s="387"/>
      <c r="Y376" s="398"/>
      <c r="Z376" s="388"/>
      <c r="AA376" s="398"/>
      <c r="AB376" s="388"/>
      <c r="AC376" s="388"/>
      <c r="AD376" s="388"/>
      <c r="AE376" s="388"/>
      <c r="AF376" s="388"/>
      <c r="AG376" s="388"/>
      <c r="AH376" s="388"/>
      <c r="AI376" s="388"/>
      <c r="AJ376" s="388"/>
      <c r="AK376" s="388"/>
      <c r="AL376" s="388"/>
      <c r="AM376" s="398"/>
      <c r="AN376" s="388"/>
      <c r="AO376" s="388"/>
      <c r="AP376" s="388"/>
      <c r="AQ376" s="388"/>
      <c r="AR376" s="388"/>
      <c r="AS376" s="388"/>
      <c r="AU376" s="172"/>
      <c r="AV376" s="172"/>
    </row>
    <row r="377" spans="1:48" s="14" customFormat="1">
      <c r="A377" s="388"/>
      <c r="B377" s="205"/>
      <c r="C377" s="20"/>
      <c r="D377" s="20" t="s">
        <v>1841</v>
      </c>
      <c r="E377" s="110">
        <f t="shared" si="90"/>
        <v>138.23333333333335</v>
      </c>
      <c r="F377" s="110">
        <f t="shared" si="89"/>
        <v>103.67500000000001</v>
      </c>
      <c r="G377" s="110">
        <f t="shared" si="86"/>
        <v>69.116666666666674</v>
      </c>
      <c r="H377" s="110">
        <f t="shared" si="87"/>
        <v>34.558333333333337</v>
      </c>
      <c r="I377" s="110">
        <f t="shared" si="88"/>
        <v>13.823333333333332</v>
      </c>
      <c r="J377" s="388"/>
      <c r="K377" s="205"/>
      <c r="L377" s="20" t="s">
        <v>1830</v>
      </c>
      <c r="M377" s="21">
        <v>154.9</v>
      </c>
      <c r="N377" s="21">
        <v>145</v>
      </c>
      <c r="O377" s="21">
        <v>133.80000000000001</v>
      </c>
      <c r="P377" s="19">
        <f>AVERAGE(M377:M377)</f>
        <v>154.9</v>
      </c>
      <c r="Q377" s="388"/>
      <c r="R377" s="387"/>
      <c r="S377" s="387"/>
      <c r="T377" s="387"/>
      <c r="U377" s="387"/>
      <c r="V377" s="387"/>
      <c r="W377" s="387"/>
      <c r="X377" s="387"/>
      <c r="Y377" s="398"/>
      <c r="Z377" s="388"/>
      <c r="AA377" s="398"/>
      <c r="AB377" s="388"/>
      <c r="AC377" s="388"/>
      <c r="AD377" s="388"/>
      <c r="AE377" s="388"/>
      <c r="AF377" s="388"/>
      <c r="AG377" s="388"/>
      <c r="AH377" s="388"/>
      <c r="AI377" s="388"/>
      <c r="AJ377" s="388"/>
      <c r="AK377" s="388"/>
      <c r="AL377" s="388"/>
      <c r="AM377" s="398"/>
      <c r="AN377" s="388"/>
      <c r="AO377" s="388"/>
      <c r="AP377" s="388"/>
      <c r="AQ377" s="388"/>
      <c r="AR377" s="388"/>
      <c r="AS377" s="388"/>
      <c r="AU377" s="172"/>
      <c r="AV377" s="172"/>
    </row>
    <row r="378" spans="1:48" s="14" customFormat="1">
      <c r="A378" s="388"/>
      <c r="B378" s="205"/>
      <c r="C378" s="20"/>
      <c r="D378" s="20" t="s">
        <v>1842</v>
      </c>
      <c r="E378" s="110">
        <f t="shared" si="90"/>
        <v>184.29666666666665</v>
      </c>
      <c r="F378" s="110">
        <f t="shared" si="89"/>
        <v>138.2225</v>
      </c>
      <c r="G378" s="110">
        <f t="shared" si="86"/>
        <v>92.148333333333326</v>
      </c>
      <c r="H378" s="110">
        <f t="shared" si="87"/>
        <v>46.074166666666663</v>
      </c>
      <c r="I378" s="110">
        <f t="shared" si="88"/>
        <v>18.429666666666662</v>
      </c>
      <c r="J378" s="388"/>
      <c r="K378" s="205"/>
      <c r="L378" s="20" t="s">
        <v>1831</v>
      </c>
      <c r="M378" s="21">
        <v>75.900000000000006</v>
      </c>
      <c r="N378" s="21">
        <v>79.900000000000006</v>
      </c>
      <c r="O378" s="21">
        <v>81.900000000000006</v>
      </c>
      <c r="P378" s="19">
        <f>AVERAGE(M378:N378)</f>
        <v>77.900000000000006</v>
      </c>
      <c r="Q378" s="388"/>
      <c r="R378" s="387"/>
      <c r="S378" s="387"/>
      <c r="T378" s="387"/>
      <c r="U378" s="387"/>
      <c r="V378" s="387"/>
      <c r="W378" s="387"/>
      <c r="X378" s="387"/>
      <c r="Y378" s="398"/>
      <c r="Z378" s="388"/>
      <c r="AA378" s="398"/>
      <c r="AB378" s="388"/>
      <c r="AC378" s="388"/>
      <c r="AD378" s="388"/>
      <c r="AE378" s="388"/>
      <c r="AF378" s="388"/>
      <c r="AG378" s="388"/>
      <c r="AH378" s="388"/>
      <c r="AI378" s="388"/>
      <c r="AJ378" s="388"/>
      <c r="AK378" s="388"/>
      <c r="AL378" s="388"/>
      <c r="AM378" s="398"/>
      <c r="AN378" s="388"/>
      <c r="AO378" s="388"/>
      <c r="AP378" s="388"/>
      <c r="AQ378" s="388"/>
      <c r="AR378" s="388"/>
      <c r="AS378" s="388"/>
      <c r="AU378" s="172"/>
      <c r="AV378" s="172"/>
    </row>
    <row r="379" spans="1:48" s="14" customFormat="1" ht="30">
      <c r="A379" s="388"/>
      <c r="B379" s="205"/>
      <c r="C379" s="20"/>
      <c r="D379" s="20" t="s">
        <v>1843</v>
      </c>
      <c r="E379" s="110">
        <f t="shared" si="90"/>
        <v>171.3</v>
      </c>
      <c r="F379" s="110">
        <f t="shared" si="89"/>
        <v>128.47500000000002</v>
      </c>
      <c r="G379" s="110">
        <f t="shared" si="86"/>
        <v>85.65</v>
      </c>
      <c r="H379" s="110">
        <f t="shared" si="87"/>
        <v>42.825000000000003</v>
      </c>
      <c r="I379" s="110">
        <f t="shared" si="88"/>
        <v>17.13</v>
      </c>
      <c r="J379" s="388"/>
      <c r="K379" s="205"/>
      <c r="L379" s="22" t="s">
        <v>1832</v>
      </c>
      <c r="M379" s="21">
        <v>659.9</v>
      </c>
      <c r="N379" s="21">
        <v>539.99</v>
      </c>
      <c r="O379" s="21">
        <v>625.9</v>
      </c>
      <c r="P379" s="19">
        <f>AVERAGE(M379:N379)</f>
        <v>599.94499999999994</v>
      </c>
      <c r="Q379" s="388"/>
      <c r="R379" s="387"/>
      <c r="S379" s="387"/>
      <c r="T379" s="387"/>
      <c r="U379" s="387"/>
      <c r="V379" s="387"/>
      <c r="W379" s="387"/>
      <c r="X379" s="387"/>
      <c r="Y379" s="398"/>
      <c r="Z379" s="388"/>
      <c r="AA379" s="398"/>
      <c r="AB379" s="388"/>
      <c r="AC379" s="388"/>
      <c r="AD379" s="388"/>
      <c r="AE379" s="388"/>
      <c r="AF379" s="388"/>
      <c r="AG379" s="388"/>
      <c r="AH379" s="388"/>
      <c r="AI379" s="388"/>
      <c r="AJ379" s="388"/>
      <c r="AK379" s="388"/>
      <c r="AL379" s="388"/>
      <c r="AM379" s="398"/>
      <c r="AN379" s="388"/>
      <c r="AO379" s="388"/>
      <c r="AP379" s="388"/>
      <c r="AQ379" s="388"/>
      <c r="AR379" s="388"/>
      <c r="AS379" s="388"/>
      <c r="AU379" s="172"/>
      <c r="AV379" s="172"/>
    </row>
    <row r="380" spans="1:48" s="14" customFormat="1">
      <c r="A380" s="388"/>
      <c r="B380" s="205"/>
      <c r="C380" s="20" t="s">
        <v>96</v>
      </c>
      <c r="D380" s="20" t="s">
        <v>1844</v>
      </c>
      <c r="E380" s="110">
        <f t="shared" si="90"/>
        <v>187.45333333333335</v>
      </c>
      <c r="F380" s="110">
        <f t="shared" si="89"/>
        <v>140.59</v>
      </c>
      <c r="G380" s="110">
        <f t="shared" si="86"/>
        <v>93.726666666666674</v>
      </c>
      <c r="H380" s="110">
        <f t="shared" si="87"/>
        <v>46.863333333333337</v>
      </c>
      <c r="I380" s="110">
        <f t="shared" si="88"/>
        <v>18.745333333333331</v>
      </c>
      <c r="J380" s="388"/>
      <c r="K380" s="205"/>
      <c r="L380" s="20" t="s">
        <v>1833</v>
      </c>
      <c r="M380" s="21">
        <v>209.1</v>
      </c>
      <c r="N380" s="21">
        <v>209.1</v>
      </c>
      <c r="O380" s="21">
        <v>219.9</v>
      </c>
      <c r="P380" s="19">
        <f>AVERAGE(M380:O380)</f>
        <v>212.70000000000002</v>
      </c>
      <c r="Q380" s="388"/>
      <c r="R380" s="387"/>
      <c r="S380" s="387"/>
      <c r="T380" s="387"/>
      <c r="U380" s="387"/>
      <c r="V380" s="387"/>
      <c r="W380" s="387"/>
      <c r="X380" s="387"/>
      <c r="Y380" s="398"/>
      <c r="Z380" s="388"/>
      <c r="AA380" s="398"/>
      <c r="AB380" s="388"/>
      <c r="AC380" s="388"/>
      <c r="AD380" s="388"/>
      <c r="AE380" s="388"/>
      <c r="AF380" s="388"/>
      <c r="AG380" s="388"/>
      <c r="AH380" s="388"/>
      <c r="AI380" s="388"/>
      <c r="AJ380" s="388"/>
      <c r="AK380" s="388"/>
      <c r="AL380" s="388"/>
      <c r="AM380" s="398"/>
      <c r="AN380" s="388"/>
      <c r="AO380" s="388"/>
      <c r="AP380" s="388"/>
      <c r="AQ380" s="388"/>
      <c r="AR380" s="388"/>
      <c r="AS380" s="388"/>
      <c r="AU380" s="172"/>
      <c r="AV380" s="172"/>
    </row>
    <row r="381" spans="1:48" s="14" customFormat="1">
      <c r="A381" s="388"/>
      <c r="B381" s="205"/>
      <c r="C381" s="20"/>
      <c r="D381" s="20" t="s">
        <v>1845</v>
      </c>
      <c r="E381" s="110">
        <f t="shared" si="90"/>
        <v>176.59666666666666</v>
      </c>
      <c r="F381" s="110">
        <f t="shared" si="89"/>
        <v>132.44749999999999</v>
      </c>
      <c r="G381" s="110">
        <f t="shared" si="86"/>
        <v>88.298333333333332</v>
      </c>
      <c r="H381" s="110">
        <f t="shared" si="87"/>
        <v>44.149166666666666</v>
      </c>
      <c r="I381" s="110">
        <f t="shared" si="88"/>
        <v>17.659666666666663</v>
      </c>
      <c r="J381" s="388"/>
      <c r="K381" s="205"/>
      <c r="L381" s="20" t="s">
        <v>1834</v>
      </c>
      <c r="M381" s="21">
        <v>238.9</v>
      </c>
      <c r="N381" s="21">
        <v>224.9</v>
      </c>
      <c r="O381" s="21">
        <v>234.9</v>
      </c>
      <c r="P381" s="19">
        <f>AVERAGE(M381:O381)</f>
        <v>232.9</v>
      </c>
      <c r="Q381" s="388"/>
      <c r="R381" s="387"/>
      <c r="S381" s="387"/>
      <c r="T381" s="387"/>
      <c r="U381" s="387"/>
      <c r="V381" s="387"/>
      <c r="W381" s="387"/>
      <c r="X381" s="387"/>
      <c r="Y381" s="398"/>
      <c r="Z381" s="388"/>
      <c r="AA381" s="398"/>
      <c r="AB381" s="388"/>
      <c r="AC381" s="388"/>
      <c r="AD381" s="388"/>
      <c r="AE381" s="388"/>
      <c r="AF381" s="388"/>
      <c r="AG381" s="388"/>
      <c r="AH381" s="388"/>
      <c r="AI381" s="388"/>
      <c r="AJ381" s="388"/>
      <c r="AK381" s="388"/>
      <c r="AL381" s="388"/>
      <c r="AM381" s="398"/>
      <c r="AN381" s="388"/>
      <c r="AO381" s="388"/>
      <c r="AP381" s="388"/>
      <c r="AQ381" s="388"/>
      <c r="AR381" s="388"/>
      <c r="AS381" s="388"/>
      <c r="AU381" s="172"/>
      <c r="AV381" s="172"/>
    </row>
    <row r="382" spans="1:48" s="14" customFormat="1">
      <c r="A382" s="388"/>
      <c r="B382" s="205"/>
      <c r="C382" s="20"/>
      <c r="D382" s="20" t="s">
        <v>1846</v>
      </c>
      <c r="E382" s="110">
        <f t="shared" si="90"/>
        <v>86.946666666666673</v>
      </c>
      <c r="F382" s="110">
        <f t="shared" si="89"/>
        <v>65.210000000000008</v>
      </c>
      <c r="G382" s="110">
        <f t="shared" si="86"/>
        <v>43.473333333333336</v>
      </c>
      <c r="H382" s="110">
        <f t="shared" si="87"/>
        <v>21.736666666666668</v>
      </c>
      <c r="I382" s="110">
        <f t="shared" si="88"/>
        <v>8.6946666666666648</v>
      </c>
      <c r="J382" s="388"/>
      <c r="K382" s="205"/>
      <c r="L382" s="20" t="s">
        <v>1835</v>
      </c>
      <c r="M382" s="21">
        <v>330.2</v>
      </c>
      <c r="N382" s="260">
        <v>259.89999999999998</v>
      </c>
      <c r="O382" s="260">
        <v>449.99</v>
      </c>
      <c r="P382" s="19">
        <f>AVERAGE(M382:N382)</f>
        <v>295.04999999999995</v>
      </c>
      <c r="Q382" s="388"/>
      <c r="R382" s="387"/>
      <c r="S382" s="387"/>
      <c r="T382" s="387"/>
      <c r="U382" s="387"/>
      <c r="V382" s="387"/>
      <c r="W382" s="387"/>
      <c r="X382" s="387"/>
      <c r="Y382" s="398"/>
      <c r="Z382" s="388"/>
      <c r="AA382" s="398"/>
      <c r="AB382" s="388"/>
      <c r="AC382" s="388"/>
      <c r="AD382" s="388"/>
      <c r="AE382" s="388"/>
      <c r="AF382" s="388"/>
      <c r="AG382" s="388"/>
      <c r="AH382" s="388"/>
      <c r="AI382" s="388"/>
      <c r="AJ382" s="388"/>
      <c r="AK382" s="388"/>
      <c r="AL382" s="388"/>
      <c r="AM382" s="398"/>
      <c r="AN382" s="388"/>
      <c r="AO382" s="388"/>
      <c r="AP382" s="388"/>
      <c r="AQ382" s="388"/>
      <c r="AR382" s="388"/>
      <c r="AS382" s="388"/>
      <c r="AU382" s="172"/>
      <c r="AV382" s="172"/>
    </row>
    <row r="383" spans="1:48" s="14" customFormat="1">
      <c r="A383" s="388"/>
      <c r="B383" s="205"/>
      <c r="C383" s="20"/>
      <c r="D383" s="20" t="s">
        <v>1847</v>
      </c>
      <c r="E383" s="110">
        <f t="shared" si="90"/>
        <v>111.22666666666667</v>
      </c>
      <c r="F383" s="110">
        <f t="shared" si="89"/>
        <v>83.42</v>
      </c>
      <c r="G383" s="110">
        <f t="shared" si="86"/>
        <v>55.613333333333337</v>
      </c>
      <c r="H383" s="110">
        <f t="shared" si="87"/>
        <v>27.806666666666668</v>
      </c>
      <c r="I383" s="110">
        <f t="shared" si="88"/>
        <v>11.122666666666666</v>
      </c>
      <c r="J383" s="388"/>
      <c r="K383" s="205"/>
      <c r="L383" s="20" t="s">
        <v>1836</v>
      </c>
      <c r="M383" s="21">
        <v>194.59</v>
      </c>
      <c r="N383" s="21">
        <v>152.9</v>
      </c>
      <c r="O383" s="21">
        <v>189</v>
      </c>
      <c r="P383" s="19">
        <f>AVERAGE(M383:M383)</f>
        <v>194.59</v>
      </c>
      <c r="Q383" s="388"/>
      <c r="R383" s="387"/>
      <c r="S383" s="387"/>
      <c r="T383" s="387"/>
      <c r="U383" s="387"/>
      <c r="V383" s="387"/>
      <c r="W383" s="387"/>
      <c r="X383" s="387"/>
      <c r="Y383" s="398"/>
      <c r="Z383" s="388"/>
      <c r="AA383" s="398"/>
      <c r="AB383" s="388"/>
      <c r="AC383" s="388"/>
      <c r="AD383" s="388"/>
      <c r="AE383" s="388"/>
      <c r="AF383" s="388"/>
      <c r="AG383" s="388"/>
      <c r="AH383" s="388"/>
      <c r="AI383" s="388"/>
      <c r="AJ383" s="388"/>
      <c r="AK383" s="388"/>
      <c r="AL383" s="388"/>
      <c r="AM383" s="398"/>
      <c r="AN383" s="388"/>
      <c r="AO383" s="388"/>
      <c r="AP383" s="388"/>
      <c r="AQ383" s="388"/>
      <c r="AR383" s="388"/>
      <c r="AS383" s="388"/>
      <c r="AU383" s="172"/>
      <c r="AV383" s="172"/>
    </row>
    <row r="384" spans="1:48" s="14" customFormat="1">
      <c r="A384" s="388"/>
      <c r="B384" s="205"/>
      <c r="C384" s="20"/>
      <c r="D384" s="20" t="s">
        <v>1848</v>
      </c>
      <c r="E384" s="110">
        <f t="shared" si="90"/>
        <v>121.76666666666667</v>
      </c>
      <c r="F384" s="110">
        <f t="shared" si="89"/>
        <v>91.325000000000003</v>
      </c>
      <c r="G384" s="110">
        <f t="shared" ref="G384:G447" si="92">SUM(E384*(1-0.5))</f>
        <v>60.883333333333333</v>
      </c>
      <c r="H384" s="110">
        <f t="shared" ref="H384:H447" si="93">SUM(E384*(1-0.75))</f>
        <v>30.441666666666666</v>
      </c>
      <c r="I384" s="110">
        <f t="shared" ref="I384:I447" si="94">SUM(E384*(1-0.9))</f>
        <v>12.176666666666664</v>
      </c>
      <c r="J384" s="388"/>
      <c r="K384" s="205"/>
      <c r="L384" s="20" t="s">
        <v>1837</v>
      </c>
      <c r="M384" s="21">
        <v>210.9</v>
      </c>
      <c r="N384" s="21">
        <v>152.9</v>
      </c>
      <c r="O384" s="21">
        <v>159.9</v>
      </c>
      <c r="P384" s="19">
        <f>AVERAGE(M384:M384)</f>
        <v>210.9</v>
      </c>
      <c r="Q384" s="388"/>
      <c r="R384" s="387"/>
      <c r="S384" s="387"/>
      <c r="T384" s="387"/>
      <c r="U384" s="387"/>
      <c r="V384" s="387"/>
      <c r="W384" s="387"/>
      <c r="X384" s="387"/>
      <c r="Y384" s="398"/>
      <c r="Z384" s="388"/>
      <c r="AA384" s="398"/>
      <c r="AB384" s="388"/>
      <c r="AC384" s="388"/>
      <c r="AD384" s="388"/>
      <c r="AE384" s="388"/>
      <c r="AF384" s="388"/>
      <c r="AG384" s="388"/>
      <c r="AH384" s="388"/>
      <c r="AI384" s="388"/>
      <c r="AJ384" s="388"/>
      <c r="AK384" s="388"/>
      <c r="AL384" s="388"/>
      <c r="AM384" s="398"/>
      <c r="AN384" s="388"/>
      <c r="AO384" s="388"/>
      <c r="AP384" s="388"/>
      <c r="AQ384" s="388"/>
      <c r="AR384" s="388"/>
      <c r="AS384" s="388"/>
      <c r="AU384" s="172"/>
      <c r="AV384" s="172"/>
    </row>
    <row r="385" spans="1:48" s="14" customFormat="1">
      <c r="A385" s="388"/>
      <c r="B385" s="205"/>
      <c r="C385" s="20"/>
      <c r="D385" s="20" t="s">
        <v>1849</v>
      </c>
      <c r="E385" s="110">
        <f t="shared" si="90"/>
        <v>230.81000000000003</v>
      </c>
      <c r="F385" s="110">
        <f t="shared" si="89"/>
        <v>173.10750000000002</v>
      </c>
      <c r="G385" s="110">
        <f t="shared" si="92"/>
        <v>115.40500000000002</v>
      </c>
      <c r="H385" s="110">
        <f t="shared" si="93"/>
        <v>57.702500000000008</v>
      </c>
      <c r="I385" s="110">
        <f t="shared" si="94"/>
        <v>23.081</v>
      </c>
      <c r="J385" s="388"/>
      <c r="K385" s="205"/>
      <c r="L385" s="20" t="s">
        <v>1838</v>
      </c>
      <c r="M385" s="21">
        <v>43</v>
      </c>
      <c r="N385" s="260">
        <v>44.1</v>
      </c>
      <c r="O385" s="260">
        <v>120.36</v>
      </c>
      <c r="P385" s="19">
        <f>AVERAGE(M385:N385)</f>
        <v>43.55</v>
      </c>
      <c r="Q385" s="388"/>
      <c r="R385" s="387"/>
      <c r="S385" s="387"/>
      <c r="T385" s="387"/>
      <c r="U385" s="387"/>
      <c r="V385" s="387"/>
      <c r="W385" s="387"/>
      <c r="X385" s="387"/>
      <c r="Y385" s="398"/>
      <c r="Z385" s="388"/>
      <c r="AA385" s="398"/>
      <c r="AB385" s="388"/>
      <c r="AC385" s="388"/>
      <c r="AD385" s="388"/>
      <c r="AE385" s="388"/>
      <c r="AF385" s="388"/>
      <c r="AG385" s="388"/>
      <c r="AH385" s="388"/>
      <c r="AI385" s="388"/>
      <c r="AJ385" s="388"/>
      <c r="AK385" s="388"/>
      <c r="AL385" s="388"/>
      <c r="AM385" s="398"/>
      <c r="AN385" s="388"/>
      <c r="AO385" s="388"/>
      <c r="AP385" s="388"/>
      <c r="AQ385" s="388"/>
      <c r="AR385" s="388"/>
      <c r="AS385" s="388"/>
      <c r="AU385" s="172"/>
      <c r="AV385" s="172"/>
    </row>
    <row r="386" spans="1:48" s="14" customFormat="1">
      <c r="A386" s="388"/>
      <c r="B386" s="205"/>
      <c r="C386" s="20"/>
      <c r="D386" s="20" t="s">
        <v>1850</v>
      </c>
      <c r="E386" s="110">
        <f t="shared" si="90"/>
        <v>188.5</v>
      </c>
      <c r="F386" s="110">
        <f t="shared" si="89"/>
        <v>141.375</v>
      </c>
      <c r="G386" s="110">
        <f t="shared" si="92"/>
        <v>94.25</v>
      </c>
      <c r="H386" s="110">
        <f t="shared" si="93"/>
        <v>47.125</v>
      </c>
      <c r="I386" s="110">
        <f t="shared" si="94"/>
        <v>18.849999999999994</v>
      </c>
      <c r="J386" s="388"/>
      <c r="K386" s="205"/>
      <c r="L386" s="20" t="s">
        <v>1839</v>
      </c>
      <c r="M386" s="21">
        <v>46.44</v>
      </c>
      <c r="N386" s="260">
        <v>49.9</v>
      </c>
      <c r="O386" s="260">
        <v>42.5</v>
      </c>
      <c r="P386" s="19">
        <f>AVERAGE(M386:N386)</f>
        <v>48.17</v>
      </c>
      <c r="Q386" s="388"/>
      <c r="R386" s="387"/>
      <c r="S386" s="387"/>
      <c r="T386" s="387"/>
      <c r="U386" s="387"/>
      <c r="V386" s="387"/>
      <c r="W386" s="387"/>
      <c r="X386" s="387"/>
      <c r="Y386" s="398"/>
      <c r="Z386" s="388"/>
      <c r="AA386" s="398"/>
      <c r="AB386" s="388"/>
      <c r="AC386" s="388"/>
      <c r="AD386" s="388"/>
      <c r="AE386" s="388"/>
      <c r="AF386" s="388"/>
      <c r="AG386" s="388"/>
      <c r="AH386" s="388"/>
      <c r="AI386" s="388"/>
      <c r="AJ386" s="388"/>
      <c r="AK386" s="388"/>
      <c r="AL386" s="388"/>
      <c r="AM386" s="398"/>
      <c r="AN386" s="388"/>
      <c r="AO386" s="388"/>
      <c r="AP386" s="388"/>
      <c r="AQ386" s="388"/>
      <c r="AR386" s="388"/>
      <c r="AS386" s="388"/>
      <c r="AU386" s="172"/>
      <c r="AV386" s="172"/>
    </row>
    <row r="387" spans="1:48" s="14" customFormat="1">
      <c r="A387" s="388"/>
      <c r="B387" s="205"/>
      <c r="C387" s="20"/>
      <c r="D387" s="20" t="s">
        <v>1851</v>
      </c>
      <c r="E387" s="110">
        <f t="shared" si="90"/>
        <v>195.70666666666668</v>
      </c>
      <c r="F387" s="110">
        <f t="shared" si="89"/>
        <v>146.78</v>
      </c>
      <c r="G387" s="110">
        <f t="shared" si="92"/>
        <v>97.853333333333339</v>
      </c>
      <c r="H387" s="110">
        <f t="shared" si="93"/>
        <v>48.926666666666669</v>
      </c>
      <c r="I387" s="110">
        <f t="shared" si="94"/>
        <v>19.570666666666664</v>
      </c>
      <c r="J387" s="388"/>
      <c r="K387" s="205"/>
      <c r="L387" s="20" t="s">
        <v>1840</v>
      </c>
      <c r="M387" s="21">
        <v>83.88</v>
      </c>
      <c r="N387" s="21">
        <v>49</v>
      </c>
      <c r="O387" s="260">
        <v>79</v>
      </c>
      <c r="P387" s="19">
        <f>AVERAGE(M387:O387)</f>
        <v>70.626666666666665</v>
      </c>
      <c r="Q387" s="388"/>
      <c r="R387" s="387"/>
      <c r="S387" s="387"/>
      <c r="T387" s="387"/>
      <c r="U387" s="387"/>
      <c r="V387" s="387"/>
      <c r="W387" s="387"/>
      <c r="X387" s="387"/>
      <c r="Y387" s="398"/>
      <c r="Z387" s="388"/>
      <c r="AA387" s="398"/>
      <c r="AB387" s="388"/>
      <c r="AC387" s="388"/>
      <c r="AD387" s="388"/>
      <c r="AE387" s="388"/>
      <c r="AF387" s="388"/>
      <c r="AG387" s="388"/>
      <c r="AH387" s="388"/>
      <c r="AI387" s="388"/>
      <c r="AJ387" s="388"/>
      <c r="AK387" s="388"/>
      <c r="AL387" s="388"/>
      <c r="AM387" s="398"/>
      <c r="AN387" s="388"/>
      <c r="AO387" s="388"/>
      <c r="AP387" s="388"/>
      <c r="AQ387" s="388"/>
      <c r="AR387" s="388"/>
      <c r="AS387" s="388"/>
      <c r="AU387" s="172"/>
      <c r="AV387" s="172"/>
    </row>
    <row r="388" spans="1:48" s="14" customFormat="1">
      <c r="A388" s="388"/>
      <c r="B388" s="205"/>
      <c r="C388" s="20"/>
      <c r="D388" s="20" t="s">
        <v>1852</v>
      </c>
      <c r="E388" s="110">
        <f t="shared" si="90"/>
        <v>229.42999999999998</v>
      </c>
      <c r="F388" s="110">
        <f t="shared" si="89"/>
        <v>172.07249999999999</v>
      </c>
      <c r="G388" s="110">
        <f t="shared" si="92"/>
        <v>114.71499999999999</v>
      </c>
      <c r="H388" s="110">
        <f t="shared" si="93"/>
        <v>57.357499999999995</v>
      </c>
      <c r="I388" s="110">
        <f t="shared" si="94"/>
        <v>22.942999999999994</v>
      </c>
      <c r="J388" s="388"/>
      <c r="K388" s="205"/>
      <c r="L388" s="20" t="s">
        <v>1841</v>
      </c>
      <c r="M388" s="21">
        <v>148</v>
      </c>
      <c r="N388" s="21">
        <v>130.80000000000001</v>
      </c>
      <c r="O388" s="260">
        <v>135.9</v>
      </c>
      <c r="P388" s="19">
        <f>AVERAGE(M388:O388)</f>
        <v>138.23333333333335</v>
      </c>
      <c r="Q388" s="388"/>
      <c r="R388" s="387"/>
      <c r="S388" s="387"/>
      <c r="T388" s="387"/>
      <c r="U388" s="387"/>
      <c r="V388" s="387"/>
      <c r="W388" s="387"/>
      <c r="X388" s="387"/>
      <c r="Y388" s="398"/>
      <c r="Z388" s="388"/>
      <c r="AA388" s="398"/>
      <c r="AB388" s="388"/>
      <c r="AC388" s="388"/>
      <c r="AD388" s="388"/>
      <c r="AE388" s="388"/>
      <c r="AF388" s="388"/>
      <c r="AG388" s="388"/>
      <c r="AH388" s="388"/>
      <c r="AI388" s="388"/>
      <c r="AJ388" s="388"/>
      <c r="AK388" s="388"/>
      <c r="AL388" s="388"/>
      <c r="AM388" s="398"/>
      <c r="AN388" s="388"/>
      <c r="AO388" s="388"/>
      <c r="AP388" s="388"/>
      <c r="AQ388" s="388"/>
      <c r="AR388" s="388"/>
      <c r="AS388" s="388"/>
      <c r="AU388" s="172"/>
      <c r="AV388" s="172"/>
    </row>
    <row r="389" spans="1:48" s="14" customFormat="1">
      <c r="A389" s="388"/>
      <c r="B389" s="205"/>
      <c r="C389" s="20"/>
      <c r="D389" s="20" t="s">
        <v>1853</v>
      </c>
      <c r="E389" s="110">
        <f t="shared" si="90"/>
        <v>220.3066666666667</v>
      </c>
      <c r="F389" s="110">
        <f t="shared" si="89"/>
        <v>165.23000000000002</v>
      </c>
      <c r="G389" s="110">
        <f t="shared" si="92"/>
        <v>110.15333333333335</v>
      </c>
      <c r="H389" s="110">
        <f t="shared" si="93"/>
        <v>55.076666666666675</v>
      </c>
      <c r="I389" s="110">
        <f t="shared" si="94"/>
        <v>22.030666666666665</v>
      </c>
      <c r="J389" s="388"/>
      <c r="K389" s="205"/>
      <c r="L389" s="20" t="s">
        <v>1842</v>
      </c>
      <c r="M389" s="21">
        <v>158.94999999999999</v>
      </c>
      <c r="N389" s="21">
        <v>153.94999999999999</v>
      </c>
      <c r="O389" s="260">
        <v>239.99</v>
      </c>
      <c r="P389" s="19">
        <f>AVERAGE(M389:O389)</f>
        <v>184.29666666666665</v>
      </c>
      <c r="Q389" s="388"/>
      <c r="R389" s="387"/>
      <c r="S389" s="387"/>
      <c r="T389" s="387"/>
      <c r="U389" s="387"/>
      <c r="V389" s="387"/>
      <c r="W389" s="387"/>
      <c r="X389" s="387"/>
      <c r="Y389" s="398"/>
      <c r="Z389" s="388"/>
      <c r="AA389" s="398"/>
      <c r="AB389" s="388"/>
      <c r="AC389" s="388"/>
      <c r="AD389" s="388"/>
      <c r="AE389" s="388"/>
      <c r="AF389" s="388"/>
      <c r="AG389" s="388"/>
      <c r="AH389" s="388"/>
      <c r="AI389" s="388"/>
      <c r="AJ389" s="388"/>
      <c r="AK389" s="388"/>
      <c r="AL389" s="388"/>
      <c r="AM389" s="398"/>
      <c r="AN389" s="388"/>
      <c r="AO389" s="388"/>
      <c r="AP389" s="388"/>
      <c r="AQ389" s="388"/>
      <c r="AR389" s="388"/>
      <c r="AS389" s="388"/>
      <c r="AU389" s="172"/>
      <c r="AV389" s="172"/>
    </row>
    <row r="390" spans="1:48" s="14" customFormat="1">
      <c r="A390" s="388"/>
      <c r="B390" s="205"/>
      <c r="C390" s="20"/>
      <c r="D390" s="20" t="s">
        <v>1854</v>
      </c>
      <c r="E390" s="110">
        <f t="shared" si="90"/>
        <v>214.75</v>
      </c>
      <c r="F390" s="110">
        <f t="shared" si="89"/>
        <v>161.0625</v>
      </c>
      <c r="G390" s="110">
        <f t="shared" si="92"/>
        <v>107.375</v>
      </c>
      <c r="H390" s="110">
        <f t="shared" si="93"/>
        <v>53.6875</v>
      </c>
      <c r="I390" s="110">
        <f t="shared" si="94"/>
        <v>21.474999999999994</v>
      </c>
      <c r="J390" s="388"/>
      <c r="K390" s="205"/>
      <c r="L390" s="20" t="s">
        <v>1843</v>
      </c>
      <c r="M390" s="21">
        <v>181.6</v>
      </c>
      <c r="N390" s="21">
        <v>161</v>
      </c>
      <c r="O390" s="260">
        <v>239.99</v>
      </c>
      <c r="P390" s="19">
        <f>AVERAGE(M390:N390)</f>
        <v>171.3</v>
      </c>
      <c r="Q390" s="388"/>
      <c r="R390" s="387"/>
      <c r="S390" s="387"/>
      <c r="T390" s="387"/>
      <c r="U390" s="387"/>
      <c r="V390" s="387"/>
      <c r="W390" s="387"/>
      <c r="X390" s="387"/>
      <c r="Y390" s="398"/>
      <c r="Z390" s="388"/>
      <c r="AA390" s="398"/>
      <c r="AB390" s="388"/>
      <c r="AC390" s="388"/>
      <c r="AD390" s="388"/>
      <c r="AE390" s="388"/>
      <c r="AF390" s="388"/>
      <c r="AG390" s="388"/>
      <c r="AH390" s="388"/>
      <c r="AI390" s="388"/>
      <c r="AJ390" s="388"/>
      <c r="AK390" s="388"/>
      <c r="AL390" s="388"/>
      <c r="AM390" s="398"/>
      <c r="AN390" s="388"/>
      <c r="AO390" s="388"/>
      <c r="AP390" s="388"/>
      <c r="AQ390" s="388"/>
      <c r="AR390" s="388"/>
      <c r="AS390" s="388"/>
      <c r="AU390" s="172"/>
      <c r="AV390" s="172"/>
    </row>
    <row r="391" spans="1:48" s="14" customFormat="1">
      <c r="A391" s="388"/>
      <c r="B391" s="205"/>
      <c r="C391" s="20"/>
      <c r="D391" s="20" t="s">
        <v>1855</v>
      </c>
      <c r="E391" s="110">
        <f t="shared" si="90"/>
        <v>59.9</v>
      </c>
      <c r="F391" s="110">
        <f t="shared" si="89"/>
        <v>44.924999999999997</v>
      </c>
      <c r="G391" s="110">
        <f t="shared" si="92"/>
        <v>29.95</v>
      </c>
      <c r="H391" s="110">
        <f t="shared" si="93"/>
        <v>14.975</v>
      </c>
      <c r="I391" s="110">
        <f t="shared" si="94"/>
        <v>5.9899999999999984</v>
      </c>
      <c r="J391" s="388"/>
      <c r="K391" s="205" t="s">
        <v>96</v>
      </c>
      <c r="L391" s="20" t="s">
        <v>1844</v>
      </c>
      <c r="M391" s="21">
        <v>199.36</v>
      </c>
      <c r="N391" s="21">
        <v>178</v>
      </c>
      <c r="O391" s="260">
        <v>185</v>
      </c>
      <c r="P391" s="19">
        <f t="shared" ref="P391:P417" si="95">AVERAGE(M391:O391)</f>
        <v>187.45333333333335</v>
      </c>
      <c r="Q391" s="388"/>
      <c r="R391" s="387"/>
      <c r="S391" s="387"/>
      <c r="T391" s="387"/>
      <c r="U391" s="387"/>
      <c r="V391" s="387"/>
      <c r="W391" s="387"/>
      <c r="X391" s="387"/>
      <c r="Y391" s="398"/>
      <c r="Z391" s="388"/>
      <c r="AA391" s="398"/>
      <c r="AB391" s="388"/>
      <c r="AC391" s="388"/>
      <c r="AD391" s="388"/>
      <c r="AE391" s="388"/>
      <c r="AF391" s="388"/>
      <c r="AG391" s="388"/>
      <c r="AH391" s="388"/>
      <c r="AI391" s="388"/>
      <c r="AJ391" s="388"/>
      <c r="AK391" s="388"/>
      <c r="AL391" s="388"/>
      <c r="AM391" s="398"/>
      <c r="AN391" s="388"/>
      <c r="AO391" s="388"/>
      <c r="AP391" s="388"/>
      <c r="AQ391" s="388"/>
      <c r="AR391" s="388"/>
      <c r="AS391" s="388"/>
      <c r="AU391" s="172"/>
      <c r="AV391" s="172"/>
    </row>
    <row r="392" spans="1:48" s="14" customFormat="1">
      <c r="A392" s="388"/>
      <c r="B392" s="205"/>
      <c r="C392" s="20"/>
      <c r="D392" s="20" t="s">
        <v>1856</v>
      </c>
      <c r="E392" s="110">
        <f t="shared" si="90"/>
        <v>83.323333333333323</v>
      </c>
      <c r="F392" s="110">
        <f t="shared" si="89"/>
        <v>62.492499999999993</v>
      </c>
      <c r="G392" s="110">
        <f t="shared" si="92"/>
        <v>41.661666666666662</v>
      </c>
      <c r="H392" s="110">
        <f t="shared" si="93"/>
        <v>20.830833333333331</v>
      </c>
      <c r="I392" s="110">
        <f t="shared" si="94"/>
        <v>8.3323333333333309</v>
      </c>
      <c r="J392" s="388"/>
      <c r="K392" s="205"/>
      <c r="L392" s="20" t="s">
        <v>1845</v>
      </c>
      <c r="M392" s="21">
        <v>169.9</v>
      </c>
      <c r="N392" s="21">
        <v>169.9</v>
      </c>
      <c r="O392" s="21">
        <v>189.99</v>
      </c>
      <c r="P392" s="19">
        <f t="shared" si="95"/>
        <v>176.59666666666666</v>
      </c>
      <c r="Q392" s="388"/>
      <c r="R392" s="387"/>
      <c r="S392" s="387"/>
      <c r="T392" s="387"/>
      <c r="U392" s="387"/>
      <c r="V392" s="387"/>
      <c r="W392" s="387"/>
      <c r="X392" s="387"/>
      <c r="Y392" s="398"/>
      <c r="Z392" s="388"/>
      <c r="AA392" s="398"/>
      <c r="AB392" s="388"/>
      <c r="AC392" s="388"/>
      <c r="AD392" s="388"/>
      <c r="AE392" s="388"/>
      <c r="AF392" s="388"/>
      <c r="AG392" s="388"/>
      <c r="AH392" s="388"/>
      <c r="AI392" s="388"/>
      <c r="AJ392" s="388"/>
      <c r="AK392" s="388"/>
      <c r="AL392" s="388"/>
      <c r="AM392" s="398"/>
      <c r="AN392" s="388"/>
      <c r="AO392" s="388"/>
      <c r="AP392" s="388"/>
      <c r="AQ392" s="388"/>
      <c r="AR392" s="388"/>
      <c r="AS392" s="388"/>
      <c r="AU392" s="172"/>
      <c r="AV392" s="172"/>
    </row>
    <row r="393" spans="1:48" s="14" customFormat="1">
      <c r="A393" s="388"/>
      <c r="B393" s="205"/>
      <c r="C393" s="20"/>
      <c r="D393" s="20" t="s">
        <v>1857</v>
      </c>
      <c r="E393" s="110">
        <f t="shared" si="90"/>
        <v>103.94333333333333</v>
      </c>
      <c r="F393" s="110">
        <f t="shared" si="89"/>
        <v>77.957499999999996</v>
      </c>
      <c r="G393" s="110">
        <f t="shared" si="92"/>
        <v>51.971666666666664</v>
      </c>
      <c r="H393" s="110">
        <f t="shared" si="93"/>
        <v>25.985833333333332</v>
      </c>
      <c r="I393" s="110">
        <f t="shared" si="94"/>
        <v>10.39433333333333</v>
      </c>
      <c r="J393" s="388"/>
      <c r="K393" s="205"/>
      <c r="L393" s="20" t="s">
        <v>1846</v>
      </c>
      <c r="M393" s="21">
        <v>87.97</v>
      </c>
      <c r="N393" s="21">
        <v>87.97</v>
      </c>
      <c r="O393" s="21">
        <v>84.9</v>
      </c>
      <c r="P393" s="19">
        <f t="shared" si="95"/>
        <v>86.946666666666673</v>
      </c>
      <c r="Q393" s="388"/>
      <c r="R393" s="387"/>
      <c r="S393" s="387"/>
      <c r="T393" s="387"/>
      <c r="U393" s="387"/>
      <c r="V393" s="387"/>
      <c r="W393" s="387"/>
      <c r="X393" s="387"/>
      <c r="Y393" s="398"/>
      <c r="Z393" s="388"/>
      <c r="AA393" s="398"/>
      <c r="AB393" s="388"/>
      <c r="AC393" s="388"/>
      <c r="AD393" s="388"/>
      <c r="AE393" s="388"/>
      <c r="AF393" s="388"/>
      <c r="AG393" s="388"/>
      <c r="AH393" s="388"/>
      <c r="AI393" s="388"/>
      <c r="AJ393" s="388"/>
      <c r="AK393" s="388"/>
      <c r="AL393" s="388"/>
      <c r="AM393" s="398"/>
      <c r="AN393" s="388"/>
      <c r="AO393" s="388"/>
      <c r="AP393" s="388"/>
      <c r="AQ393" s="388"/>
      <c r="AR393" s="388"/>
      <c r="AS393" s="388"/>
      <c r="AU393" s="172"/>
      <c r="AV393" s="172"/>
    </row>
    <row r="394" spans="1:48" s="14" customFormat="1">
      <c r="A394" s="388"/>
      <c r="B394" s="205"/>
      <c r="C394" s="20"/>
      <c r="D394" s="20" t="s">
        <v>1858</v>
      </c>
      <c r="E394" s="110">
        <f t="shared" si="90"/>
        <v>104.28000000000002</v>
      </c>
      <c r="F394" s="110">
        <f t="shared" si="89"/>
        <v>78.210000000000008</v>
      </c>
      <c r="G394" s="110">
        <f t="shared" si="92"/>
        <v>52.140000000000008</v>
      </c>
      <c r="H394" s="110">
        <f t="shared" si="93"/>
        <v>26.070000000000004</v>
      </c>
      <c r="I394" s="110">
        <f t="shared" si="94"/>
        <v>10.427999999999999</v>
      </c>
      <c r="J394" s="388"/>
      <c r="K394" s="205"/>
      <c r="L394" s="20" t="s">
        <v>1847</v>
      </c>
      <c r="M394" s="21">
        <v>113.88</v>
      </c>
      <c r="N394" s="21">
        <v>109.9</v>
      </c>
      <c r="O394" s="21">
        <v>109.9</v>
      </c>
      <c r="P394" s="19">
        <f t="shared" si="95"/>
        <v>111.22666666666667</v>
      </c>
      <c r="Q394" s="388"/>
      <c r="R394" s="387"/>
      <c r="S394" s="387"/>
      <c r="T394" s="387"/>
      <c r="U394" s="387"/>
      <c r="V394" s="387"/>
      <c r="W394" s="387"/>
      <c r="X394" s="387"/>
      <c r="Y394" s="398"/>
      <c r="Z394" s="388"/>
      <c r="AA394" s="398"/>
      <c r="AB394" s="388"/>
      <c r="AC394" s="388"/>
      <c r="AD394" s="388"/>
      <c r="AE394" s="388"/>
      <c r="AF394" s="388"/>
      <c r="AG394" s="388"/>
      <c r="AH394" s="388"/>
      <c r="AI394" s="388"/>
      <c r="AJ394" s="388"/>
      <c r="AK394" s="388"/>
      <c r="AL394" s="388"/>
      <c r="AM394" s="398"/>
      <c r="AN394" s="388"/>
      <c r="AO394" s="388"/>
      <c r="AP394" s="388"/>
      <c r="AQ394" s="388"/>
      <c r="AR394" s="388"/>
      <c r="AS394" s="388"/>
      <c r="AU394" s="172"/>
      <c r="AV394" s="172"/>
    </row>
    <row r="395" spans="1:48" s="14" customFormat="1">
      <c r="A395" s="388"/>
      <c r="B395" s="205"/>
      <c r="C395" s="20"/>
      <c r="D395" s="20" t="s">
        <v>1859</v>
      </c>
      <c r="E395" s="110">
        <f t="shared" si="90"/>
        <v>214.9</v>
      </c>
      <c r="F395" s="110">
        <f t="shared" si="89"/>
        <v>161.17500000000001</v>
      </c>
      <c r="G395" s="110">
        <f t="shared" si="92"/>
        <v>107.45</v>
      </c>
      <c r="H395" s="110">
        <f t="shared" si="93"/>
        <v>53.725000000000001</v>
      </c>
      <c r="I395" s="110">
        <f t="shared" si="94"/>
        <v>21.489999999999995</v>
      </c>
      <c r="J395" s="388"/>
      <c r="K395" s="205"/>
      <c r="L395" s="20" t="s">
        <v>1848</v>
      </c>
      <c r="M395" s="21">
        <v>123.2</v>
      </c>
      <c r="N395" s="21">
        <v>123.2</v>
      </c>
      <c r="O395" s="21">
        <v>118.9</v>
      </c>
      <c r="P395" s="19">
        <f t="shared" si="95"/>
        <v>121.76666666666667</v>
      </c>
      <c r="Q395" s="388"/>
      <c r="R395" s="387"/>
      <c r="S395" s="387"/>
      <c r="T395" s="387"/>
      <c r="U395" s="387"/>
      <c r="V395" s="387"/>
      <c r="W395" s="387"/>
      <c r="X395" s="387"/>
      <c r="Y395" s="398"/>
      <c r="Z395" s="388"/>
      <c r="AA395" s="398"/>
      <c r="AB395" s="388"/>
      <c r="AC395" s="388"/>
      <c r="AD395" s="388"/>
      <c r="AE395" s="388"/>
      <c r="AF395" s="388"/>
      <c r="AG395" s="388"/>
      <c r="AH395" s="388"/>
      <c r="AI395" s="388"/>
      <c r="AJ395" s="388"/>
      <c r="AK395" s="388"/>
      <c r="AL395" s="388"/>
      <c r="AM395" s="398"/>
      <c r="AN395" s="388"/>
      <c r="AO395" s="388"/>
      <c r="AP395" s="388"/>
      <c r="AQ395" s="388"/>
      <c r="AR395" s="388"/>
      <c r="AS395" s="388"/>
      <c r="AU395" s="172"/>
      <c r="AV395" s="172"/>
    </row>
    <row r="396" spans="1:48" s="14" customFormat="1">
      <c r="A396" s="388"/>
      <c r="B396" s="205"/>
      <c r="C396" s="20"/>
      <c r="D396" s="20" t="s">
        <v>1860</v>
      </c>
      <c r="E396" s="110">
        <f t="shared" si="90"/>
        <v>252.32000000000002</v>
      </c>
      <c r="F396" s="110">
        <f t="shared" si="89"/>
        <v>189.24</v>
      </c>
      <c r="G396" s="110">
        <f t="shared" si="92"/>
        <v>126.16000000000001</v>
      </c>
      <c r="H396" s="110">
        <f t="shared" si="93"/>
        <v>63.080000000000005</v>
      </c>
      <c r="I396" s="110">
        <f t="shared" si="94"/>
        <v>25.231999999999996</v>
      </c>
      <c r="J396" s="388"/>
      <c r="K396" s="205"/>
      <c r="L396" s="20" t="s">
        <v>1849</v>
      </c>
      <c r="M396" s="21">
        <v>230.81</v>
      </c>
      <c r="N396" s="21">
        <v>230.81</v>
      </c>
      <c r="O396" s="21">
        <v>230.81</v>
      </c>
      <c r="P396" s="19">
        <f t="shared" si="95"/>
        <v>230.81000000000003</v>
      </c>
      <c r="Q396" s="388"/>
      <c r="R396" s="387"/>
      <c r="S396" s="387"/>
      <c r="T396" s="387"/>
      <c r="U396" s="387"/>
      <c r="V396" s="387"/>
      <c r="W396" s="387"/>
      <c r="X396" s="387"/>
      <c r="Y396" s="398"/>
      <c r="Z396" s="388"/>
      <c r="AA396" s="398"/>
      <c r="AB396" s="388"/>
      <c r="AC396" s="388"/>
      <c r="AD396" s="388"/>
      <c r="AE396" s="388"/>
      <c r="AF396" s="388"/>
      <c r="AG396" s="388"/>
      <c r="AH396" s="388"/>
      <c r="AI396" s="388"/>
      <c r="AJ396" s="388"/>
      <c r="AK396" s="388"/>
      <c r="AL396" s="388"/>
      <c r="AM396" s="398"/>
      <c r="AN396" s="388"/>
      <c r="AO396" s="388"/>
      <c r="AP396" s="388"/>
      <c r="AQ396" s="388"/>
      <c r="AR396" s="388"/>
      <c r="AS396" s="388"/>
      <c r="AU396" s="172"/>
      <c r="AV396" s="172"/>
    </row>
    <row r="397" spans="1:48" s="14" customFormat="1">
      <c r="A397" s="388"/>
      <c r="B397" s="205"/>
      <c r="C397" s="20"/>
      <c r="D397" s="20" t="s">
        <v>1861</v>
      </c>
      <c r="E397" s="110">
        <f t="shared" si="90"/>
        <v>135.76</v>
      </c>
      <c r="F397" s="110">
        <f t="shared" si="89"/>
        <v>101.82</v>
      </c>
      <c r="G397" s="110">
        <f t="shared" si="92"/>
        <v>67.88</v>
      </c>
      <c r="H397" s="110">
        <f t="shared" si="93"/>
        <v>33.94</v>
      </c>
      <c r="I397" s="110">
        <f t="shared" si="94"/>
        <v>13.575999999999997</v>
      </c>
      <c r="J397" s="388"/>
      <c r="K397" s="205"/>
      <c r="L397" s="20" t="s">
        <v>1850</v>
      </c>
      <c r="M397" s="21">
        <v>188.5</v>
      </c>
      <c r="N397" s="21">
        <v>188.5</v>
      </c>
      <c r="O397" s="21">
        <v>188.5</v>
      </c>
      <c r="P397" s="19">
        <f t="shared" si="95"/>
        <v>188.5</v>
      </c>
      <c r="Q397" s="388"/>
      <c r="R397" s="387"/>
      <c r="S397" s="387"/>
      <c r="T397" s="387"/>
      <c r="U397" s="387"/>
      <c r="V397" s="387"/>
      <c r="W397" s="387"/>
      <c r="X397" s="387"/>
      <c r="Y397" s="398"/>
      <c r="Z397" s="388"/>
      <c r="AA397" s="398"/>
      <c r="AB397" s="388"/>
      <c r="AC397" s="388"/>
      <c r="AD397" s="388"/>
      <c r="AE397" s="388"/>
      <c r="AF397" s="388"/>
      <c r="AG397" s="388"/>
      <c r="AH397" s="388"/>
      <c r="AI397" s="388"/>
      <c r="AJ397" s="388"/>
      <c r="AK397" s="388"/>
      <c r="AL397" s="388"/>
      <c r="AM397" s="398"/>
      <c r="AN397" s="388"/>
      <c r="AO397" s="388"/>
      <c r="AP397" s="388"/>
      <c r="AQ397" s="388"/>
      <c r="AR397" s="388"/>
      <c r="AS397" s="388"/>
      <c r="AU397" s="172"/>
      <c r="AV397" s="172"/>
    </row>
    <row r="398" spans="1:48" s="14" customFormat="1">
      <c r="A398" s="388"/>
      <c r="B398" s="205"/>
      <c r="C398" s="20"/>
      <c r="D398" s="20" t="s">
        <v>1862</v>
      </c>
      <c r="E398" s="110">
        <f t="shared" si="90"/>
        <v>132.83000000000001</v>
      </c>
      <c r="F398" s="110">
        <f t="shared" si="89"/>
        <v>99.622500000000002</v>
      </c>
      <c r="G398" s="110">
        <f t="shared" si="92"/>
        <v>66.415000000000006</v>
      </c>
      <c r="H398" s="110">
        <f t="shared" si="93"/>
        <v>33.207500000000003</v>
      </c>
      <c r="I398" s="110">
        <f t="shared" si="94"/>
        <v>13.282999999999998</v>
      </c>
      <c r="J398" s="388"/>
      <c r="K398" s="205"/>
      <c r="L398" s="20" t="s">
        <v>1851</v>
      </c>
      <c r="M398" s="21">
        <v>225.09</v>
      </c>
      <c r="N398" s="21">
        <v>212.03</v>
      </c>
      <c r="O398" s="21">
        <v>150</v>
      </c>
      <c r="P398" s="19">
        <f t="shared" si="95"/>
        <v>195.70666666666668</v>
      </c>
      <c r="Q398" s="388"/>
      <c r="R398" s="387"/>
      <c r="S398" s="387"/>
      <c r="T398" s="387"/>
      <c r="U398" s="387"/>
      <c r="V398" s="387"/>
      <c r="W398" s="387"/>
      <c r="X398" s="387"/>
      <c r="Y398" s="398"/>
      <c r="Z398" s="388"/>
      <c r="AA398" s="398"/>
      <c r="AB398" s="388"/>
      <c r="AC398" s="388"/>
      <c r="AD398" s="388"/>
      <c r="AE398" s="388"/>
      <c r="AF398" s="388"/>
      <c r="AG398" s="388"/>
      <c r="AH398" s="388"/>
      <c r="AI398" s="388"/>
      <c r="AJ398" s="388"/>
      <c r="AK398" s="388"/>
      <c r="AL398" s="388"/>
      <c r="AM398" s="398"/>
      <c r="AN398" s="388"/>
      <c r="AO398" s="388"/>
      <c r="AP398" s="388"/>
      <c r="AQ398" s="388"/>
      <c r="AR398" s="388"/>
      <c r="AS398" s="388"/>
      <c r="AU398" s="172"/>
      <c r="AV398" s="172"/>
    </row>
    <row r="399" spans="1:48" s="14" customFormat="1">
      <c r="A399" s="388"/>
      <c r="B399" s="205"/>
      <c r="C399" s="20"/>
      <c r="D399" s="20" t="s">
        <v>1863</v>
      </c>
      <c r="E399" s="110">
        <f t="shared" si="90"/>
        <v>124.95</v>
      </c>
      <c r="F399" s="110">
        <f t="shared" si="89"/>
        <v>93.712500000000006</v>
      </c>
      <c r="G399" s="110">
        <f t="shared" si="92"/>
        <v>62.475000000000001</v>
      </c>
      <c r="H399" s="110">
        <f t="shared" si="93"/>
        <v>31.237500000000001</v>
      </c>
      <c r="I399" s="110">
        <f t="shared" si="94"/>
        <v>12.494999999999997</v>
      </c>
      <c r="J399" s="388"/>
      <c r="K399" s="205"/>
      <c r="L399" s="20" t="s">
        <v>1852</v>
      </c>
      <c r="M399" s="21">
        <v>216.16</v>
      </c>
      <c r="N399" s="21">
        <v>297.13</v>
      </c>
      <c r="O399" s="21">
        <v>175</v>
      </c>
      <c r="P399" s="19">
        <f t="shared" si="95"/>
        <v>229.42999999999998</v>
      </c>
      <c r="Q399" s="388"/>
      <c r="R399" s="387"/>
      <c r="S399" s="387"/>
      <c r="T399" s="387"/>
      <c r="U399" s="387"/>
      <c r="V399" s="387"/>
      <c r="W399" s="387"/>
      <c r="X399" s="387"/>
      <c r="Y399" s="398"/>
      <c r="Z399" s="388"/>
      <c r="AA399" s="398"/>
      <c r="AB399" s="388"/>
      <c r="AC399" s="388"/>
      <c r="AD399" s="388"/>
      <c r="AE399" s="388"/>
      <c r="AF399" s="388"/>
      <c r="AG399" s="388"/>
      <c r="AH399" s="388"/>
      <c r="AI399" s="388"/>
      <c r="AJ399" s="388"/>
      <c r="AK399" s="388"/>
      <c r="AL399" s="388"/>
      <c r="AM399" s="398"/>
      <c r="AN399" s="388"/>
      <c r="AO399" s="388"/>
      <c r="AP399" s="388"/>
      <c r="AQ399" s="388"/>
      <c r="AR399" s="388"/>
      <c r="AS399" s="388"/>
      <c r="AU399" s="172"/>
      <c r="AV399" s="172"/>
    </row>
    <row r="400" spans="1:48" s="14" customFormat="1">
      <c r="A400" s="388"/>
      <c r="B400" s="205"/>
      <c r="C400" s="20"/>
      <c r="D400" s="20" t="s">
        <v>1864</v>
      </c>
      <c r="E400" s="110">
        <f t="shared" si="90"/>
        <v>135.45000000000002</v>
      </c>
      <c r="F400" s="110">
        <f t="shared" si="89"/>
        <v>101.58750000000001</v>
      </c>
      <c r="G400" s="110">
        <f t="shared" si="92"/>
        <v>67.725000000000009</v>
      </c>
      <c r="H400" s="110">
        <f t="shared" si="93"/>
        <v>33.862500000000004</v>
      </c>
      <c r="I400" s="110">
        <f t="shared" si="94"/>
        <v>13.544999999999998</v>
      </c>
      <c r="J400" s="388"/>
      <c r="K400" s="205"/>
      <c r="L400" s="20" t="s">
        <v>1853</v>
      </c>
      <c r="M400" s="21">
        <v>240.46</v>
      </c>
      <c r="N400" s="21">
        <v>240.46</v>
      </c>
      <c r="O400" s="21">
        <v>180</v>
      </c>
      <c r="P400" s="19">
        <f t="shared" si="95"/>
        <v>220.3066666666667</v>
      </c>
      <c r="Q400" s="388"/>
      <c r="R400" s="387"/>
      <c r="S400" s="387"/>
      <c r="T400" s="387"/>
      <c r="U400" s="387"/>
      <c r="V400" s="387"/>
      <c r="W400" s="387"/>
      <c r="X400" s="387"/>
      <c r="Y400" s="398"/>
      <c r="Z400" s="388"/>
      <c r="AA400" s="398"/>
      <c r="AB400" s="388"/>
      <c r="AC400" s="388"/>
      <c r="AD400" s="388"/>
      <c r="AE400" s="388"/>
      <c r="AF400" s="388"/>
      <c r="AG400" s="388"/>
      <c r="AH400" s="388"/>
      <c r="AI400" s="388"/>
      <c r="AJ400" s="388"/>
      <c r="AK400" s="388"/>
      <c r="AL400" s="388"/>
      <c r="AM400" s="398"/>
      <c r="AN400" s="388"/>
      <c r="AO400" s="388"/>
      <c r="AP400" s="388"/>
      <c r="AQ400" s="388"/>
      <c r="AR400" s="388"/>
      <c r="AS400" s="388"/>
      <c r="AU400" s="172"/>
      <c r="AV400" s="172"/>
    </row>
    <row r="401" spans="1:48" s="14" customFormat="1">
      <c r="A401" s="388"/>
      <c r="B401" s="205"/>
      <c r="C401" s="20"/>
      <c r="D401" s="20" t="s">
        <v>1865</v>
      </c>
      <c r="E401" s="110">
        <f t="shared" si="90"/>
        <v>146.58000000000001</v>
      </c>
      <c r="F401" s="110">
        <f t="shared" si="89"/>
        <v>109.935</v>
      </c>
      <c r="G401" s="110">
        <f t="shared" si="92"/>
        <v>73.290000000000006</v>
      </c>
      <c r="H401" s="110">
        <f t="shared" si="93"/>
        <v>36.645000000000003</v>
      </c>
      <c r="I401" s="110">
        <f t="shared" si="94"/>
        <v>14.657999999999998</v>
      </c>
      <c r="J401" s="388"/>
      <c r="K401" s="205"/>
      <c r="L401" s="20" t="s">
        <v>1854</v>
      </c>
      <c r="M401" s="21">
        <v>214.75</v>
      </c>
      <c r="N401" s="21">
        <v>214.75</v>
      </c>
      <c r="O401" s="21">
        <v>214.75</v>
      </c>
      <c r="P401" s="19">
        <f t="shared" si="95"/>
        <v>214.75</v>
      </c>
      <c r="Q401" s="388"/>
      <c r="R401" s="387"/>
      <c r="S401" s="387"/>
      <c r="T401" s="387"/>
      <c r="U401" s="387"/>
      <c r="V401" s="387"/>
      <c r="W401" s="387"/>
      <c r="X401" s="387"/>
      <c r="Y401" s="398"/>
      <c r="Z401" s="388"/>
      <c r="AA401" s="398"/>
      <c r="AB401" s="388"/>
      <c r="AC401" s="388"/>
      <c r="AD401" s="388"/>
      <c r="AE401" s="388"/>
      <c r="AF401" s="388"/>
      <c r="AG401" s="388"/>
      <c r="AH401" s="388"/>
      <c r="AI401" s="388"/>
      <c r="AJ401" s="388"/>
      <c r="AK401" s="388"/>
      <c r="AL401" s="388"/>
      <c r="AM401" s="398"/>
      <c r="AN401" s="388"/>
      <c r="AO401" s="388"/>
      <c r="AP401" s="388"/>
      <c r="AQ401" s="388"/>
      <c r="AR401" s="388"/>
      <c r="AS401" s="388"/>
      <c r="AU401" s="172"/>
      <c r="AV401" s="172"/>
    </row>
    <row r="402" spans="1:48" s="14" customFormat="1">
      <c r="A402" s="388"/>
      <c r="B402" s="205"/>
      <c r="C402" s="20"/>
      <c r="D402" s="20" t="s">
        <v>1866</v>
      </c>
      <c r="E402" s="110">
        <f t="shared" si="90"/>
        <v>152.25</v>
      </c>
      <c r="F402" s="110">
        <f t="shared" si="89"/>
        <v>114.1875</v>
      </c>
      <c r="G402" s="110">
        <f t="shared" si="92"/>
        <v>76.125</v>
      </c>
      <c r="H402" s="110">
        <f t="shared" si="93"/>
        <v>38.0625</v>
      </c>
      <c r="I402" s="110">
        <f t="shared" si="94"/>
        <v>15.224999999999996</v>
      </c>
      <c r="J402" s="388"/>
      <c r="K402" s="205"/>
      <c r="L402" s="20" t="s">
        <v>1855</v>
      </c>
      <c r="M402" s="21">
        <v>59.9</v>
      </c>
      <c r="N402" s="21">
        <v>59.9</v>
      </c>
      <c r="O402" s="21">
        <v>59.9</v>
      </c>
      <c r="P402" s="19">
        <f t="shared" si="95"/>
        <v>59.9</v>
      </c>
      <c r="Q402" s="388"/>
      <c r="R402" s="387"/>
      <c r="S402" s="387"/>
      <c r="T402" s="387"/>
      <c r="U402" s="387"/>
      <c r="V402" s="387"/>
      <c r="W402" s="387"/>
      <c r="X402" s="387"/>
      <c r="Y402" s="398"/>
      <c r="Z402" s="388"/>
      <c r="AA402" s="398"/>
      <c r="AB402" s="388"/>
      <c r="AC402" s="388"/>
      <c r="AD402" s="388"/>
      <c r="AE402" s="388"/>
      <c r="AF402" s="388"/>
      <c r="AG402" s="388"/>
      <c r="AH402" s="388"/>
      <c r="AI402" s="388"/>
      <c r="AJ402" s="388"/>
      <c r="AK402" s="388"/>
      <c r="AL402" s="388"/>
      <c r="AM402" s="398"/>
      <c r="AN402" s="388"/>
      <c r="AO402" s="388"/>
      <c r="AP402" s="388"/>
      <c r="AQ402" s="388"/>
      <c r="AR402" s="388"/>
      <c r="AS402" s="388"/>
      <c r="AU402" s="172"/>
      <c r="AV402" s="172"/>
    </row>
    <row r="403" spans="1:48" s="14" customFormat="1">
      <c r="A403" s="388"/>
      <c r="B403" s="205"/>
      <c r="C403" s="20"/>
      <c r="D403" s="20" t="s">
        <v>1867</v>
      </c>
      <c r="E403" s="110">
        <f t="shared" si="90"/>
        <v>162.75</v>
      </c>
      <c r="F403" s="110">
        <f t="shared" si="89"/>
        <v>122.0625</v>
      </c>
      <c r="G403" s="110">
        <f t="shared" si="92"/>
        <v>81.375</v>
      </c>
      <c r="H403" s="110">
        <f t="shared" si="93"/>
        <v>40.6875</v>
      </c>
      <c r="I403" s="110">
        <f t="shared" si="94"/>
        <v>16.274999999999995</v>
      </c>
      <c r="J403" s="388"/>
      <c r="K403" s="205"/>
      <c r="L403" s="20" t="s">
        <v>1856</v>
      </c>
      <c r="M403" s="21">
        <v>84.99</v>
      </c>
      <c r="N403" s="21">
        <v>84.99</v>
      </c>
      <c r="O403" s="21">
        <v>79.989999999999995</v>
      </c>
      <c r="P403" s="19">
        <f t="shared" si="95"/>
        <v>83.323333333333323</v>
      </c>
      <c r="Q403" s="388"/>
      <c r="R403" s="387"/>
      <c r="S403" s="387"/>
      <c r="T403" s="387"/>
      <c r="U403" s="387"/>
      <c r="V403" s="387"/>
      <c r="W403" s="387"/>
      <c r="X403" s="387"/>
      <c r="Y403" s="398"/>
      <c r="Z403" s="388"/>
      <c r="AA403" s="398"/>
      <c r="AB403" s="388"/>
      <c r="AC403" s="388"/>
      <c r="AD403" s="388"/>
      <c r="AE403" s="388"/>
      <c r="AF403" s="388"/>
      <c r="AG403" s="388"/>
      <c r="AH403" s="388"/>
      <c r="AI403" s="388"/>
      <c r="AJ403" s="388"/>
      <c r="AK403" s="388"/>
      <c r="AL403" s="388"/>
      <c r="AM403" s="398"/>
      <c r="AN403" s="388"/>
      <c r="AO403" s="388"/>
      <c r="AP403" s="388"/>
      <c r="AQ403" s="388"/>
      <c r="AR403" s="388"/>
      <c r="AS403" s="388"/>
      <c r="AU403" s="172"/>
      <c r="AV403" s="172"/>
    </row>
    <row r="404" spans="1:48" s="14" customFormat="1">
      <c r="A404" s="388"/>
      <c r="B404" s="205"/>
      <c r="C404" s="20"/>
      <c r="D404" s="20" t="s">
        <v>1868</v>
      </c>
      <c r="E404" s="110">
        <f t="shared" si="90"/>
        <v>168</v>
      </c>
      <c r="F404" s="110">
        <f t="shared" si="89"/>
        <v>126</v>
      </c>
      <c r="G404" s="110">
        <f t="shared" si="92"/>
        <v>84</v>
      </c>
      <c r="H404" s="110">
        <f t="shared" si="93"/>
        <v>42</v>
      </c>
      <c r="I404" s="110">
        <f t="shared" si="94"/>
        <v>16.799999999999997</v>
      </c>
      <c r="J404" s="388"/>
      <c r="K404" s="205"/>
      <c r="L404" s="20" t="s">
        <v>1857</v>
      </c>
      <c r="M404" s="21">
        <v>105.49</v>
      </c>
      <c r="N404" s="21">
        <v>84.99</v>
      </c>
      <c r="O404" s="21">
        <v>121.35</v>
      </c>
      <c r="P404" s="19">
        <f t="shared" si="95"/>
        <v>103.94333333333333</v>
      </c>
      <c r="Q404" s="388"/>
      <c r="R404" s="387"/>
      <c r="S404" s="387"/>
      <c r="T404" s="387"/>
      <c r="U404" s="387"/>
      <c r="V404" s="387"/>
      <c r="W404" s="387"/>
      <c r="X404" s="387"/>
      <c r="Y404" s="398"/>
      <c r="Z404" s="388"/>
      <c r="AA404" s="398"/>
      <c r="AB404" s="388"/>
      <c r="AC404" s="388"/>
      <c r="AD404" s="388"/>
      <c r="AE404" s="388"/>
      <c r="AF404" s="388"/>
      <c r="AG404" s="388"/>
      <c r="AH404" s="388"/>
      <c r="AI404" s="388"/>
      <c r="AJ404" s="388"/>
      <c r="AK404" s="388"/>
      <c r="AL404" s="388"/>
      <c r="AM404" s="398"/>
      <c r="AN404" s="388"/>
      <c r="AO404" s="388"/>
      <c r="AP404" s="388"/>
      <c r="AQ404" s="388"/>
      <c r="AR404" s="388"/>
      <c r="AS404" s="388"/>
      <c r="AU404" s="172"/>
      <c r="AV404" s="172"/>
    </row>
    <row r="405" spans="1:48" s="14" customFormat="1">
      <c r="A405" s="388"/>
      <c r="B405" s="205"/>
      <c r="C405" s="20"/>
      <c r="D405" s="20" t="s">
        <v>1869</v>
      </c>
      <c r="E405" s="110">
        <f t="shared" si="90"/>
        <v>36.630000000000003</v>
      </c>
      <c r="F405" s="110">
        <f t="shared" si="89"/>
        <v>27.472500000000004</v>
      </c>
      <c r="G405" s="110">
        <f t="shared" si="92"/>
        <v>18.315000000000001</v>
      </c>
      <c r="H405" s="110">
        <f t="shared" si="93"/>
        <v>9.1575000000000006</v>
      </c>
      <c r="I405" s="110">
        <f t="shared" si="94"/>
        <v>3.6629999999999994</v>
      </c>
      <c r="J405" s="388"/>
      <c r="K405" s="205"/>
      <c r="L405" s="20" t="s">
        <v>1858</v>
      </c>
      <c r="M405" s="21">
        <v>84.99</v>
      </c>
      <c r="N405" s="21">
        <v>104.5</v>
      </c>
      <c r="O405" s="21">
        <v>123.35</v>
      </c>
      <c r="P405" s="19">
        <f t="shared" si="95"/>
        <v>104.28000000000002</v>
      </c>
      <c r="Q405" s="388"/>
      <c r="R405" s="387"/>
      <c r="S405" s="387"/>
      <c r="T405" s="387"/>
      <c r="U405" s="387"/>
      <c r="V405" s="387"/>
      <c r="W405" s="387"/>
      <c r="X405" s="387"/>
      <c r="Y405" s="398"/>
      <c r="Z405" s="388"/>
      <c r="AA405" s="398"/>
      <c r="AB405" s="388"/>
      <c r="AC405" s="388"/>
      <c r="AD405" s="388"/>
      <c r="AE405" s="388"/>
      <c r="AF405" s="388"/>
      <c r="AG405" s="388"/>
      <c r="AH405" s="388"/>
      <c r="AI405" s="388"/>
      <c r="AJ405" s="388"/>
      <c r="AK405" s="388"/>
      <c r="AL405" s="388"/>
      <c r="AM405" s="398"/>
      <c r="AN405" s="388"/>
      <c r="AO405" s="388"/>
      <c r="AP405" s="388"/>
      <c r="AQ405" s="388"/>
      <c r="AR405" s="388"/>
      <c r="AS405" s="388"/>
      <c r="AU405" s="172"/>
      <c r="AV405" s="172"/>
    </row>
    <row r="406" spans="1:48" s="14" customFormat="1">
      <c r="A406" s="388"/>
      <c r="B406" s="205"/>
      <c r="C406" s="20"/>
      <c r="D406" s="20" t="s">
        <v>1870</v>
      </c>
      <c r="E406" s="110">
        <f t="shared" si="90"/>
        <v>100.56666666666668</v>
      </c>
      <c r="F406" s="110">
        <f t="shared" ref="F406:F469" si="96">SUM(E406*(1-0.25))</f>
        <v>75.425000000000011</v>
      </c>
      <c r="G406" s="110">
        <f t="shared" si="92"/>
        <v>50.283333333333339</v>
      </c>
      <c r="H406" s="110">
        <f t="shared" si="93"/>
        <v>25.141666666666669</v>
      </c>
      <c r="I406" s="110">
        <f t="shared" si="94"/>
        <v>10.056666666666665</v>
      </c>
      <c r="J406" s="388"/>
      <c r="K406" s="205"/>
      <c r="L406" s="20" t="s">
        <v>1859</v>
      </c>
      <c r="M406" s="21">
        <v>229.9</v>
      </c>
      <c r="N406" s="21">
        <v>229.9</v>
      </c>
      <c r="O406" s="21">
        <v>184.9</v>
      </c>
      <c r="P406" s="19">
        <f t="shared" si="95"/>
        <v>214.9</v>
      </c>
      <c r="Q406" s="388"/>
      <c r="R406" s="387"/>
      <c r="S406" s="387"/>
      <c r="T406" s="387"/>
      <c r="U406" s="387"/>
      <c r="V406" s="387"/>
      <c r="W406" s="387"/>
      <c r="X406" s="387"/>
      <c r="Y406" s="398"/>
      <c r="Z406" s="388"/>
      <c r="AA406" s="398"/>
      <c r="AB406" s="388"/>
      <c r="AC406" s="388"/>
      <c r="AD406" s="388"/>
      <c r="AE406" s="388"/>
      <c r="AF406" s="388"/>
      <c r="AG406" s="388"/>
      <c r="AH406" s="388"/>
      <c r="AI406" s="388"/>
      <c r="AJ406" s="388"/>
      <c r="AK406" s="388"/>
      <c r="AL406" s="388"/>
      <c r="AM406" s="398"/>
      <c r="AN406" s="388"/>
      <c r="AO406" s="388"/>
      <c r="AP406" s="388"/>
      <c r="AQ406" s="388"/>
      <c r="AR406" s="388"/>
      <c r="AS406" s="388"/>
      <c r="AU406" s="172"/>
      <c r="AV406" s="172"/>
    </row>
    <row r="407" spans="1:48" s="14" customFormat="1">
      <c r="A407" s="388"/>
      <c r="B407" s="205"/>
      <c r="C407" s="20"/>
      <c r="D407" s="20" t="s">
        <v>1871</v>
      </c>
      <c r="E407" s="110">
        <f t="shared" si="90"/>
        <v>107.4</v>
      </c>
      <c r="F407" s="110">
        <f t="shared" si="96"/>
        <v>80.550000000000011</v>
      </c>
      <c r="G407" s="110">
        <f t="shared" si="92"/>
        <v>53.7</v>
      </c>
      <c r="H407" s="110">
        <f t="shared" si="93"/>
        <v>26.85</v>
      </c>
      <c r="I407" s="110">
        <f t="shared" si="94"/>
        <v>10.739999999999998</v>
      </c>
      <c r="J407" s="388"/>
      <c r="K407" s="205"/>
      <c r="L407" s="20" t="s">
        <v>1860</v>
      </c>
      <c r="M407" s="21">
        <v>247.39</v>
      </c>
      <c r="N407" s="21">
        <v>247.39</v>
      </c>
      <c r="O407" s="21">
        <v>262.18</v>
      </c>
      <c r="P407" s="19">
        <f t="shared" si="95"/>
        <v>252.32000000000002</v>
      </c>
      <c r="Q407" s="388"/>
      <c r="R407" s="387"/>
      <c r="S407" s="387"/>
      <c r="T407" s="387"/>
      <c r="U407" s="387"/>
      <c r="V407" s="387"/>
      <c r="W407" s="387"/>
      <c r="X407" s="387"/>
      <c r="Y407" s="398"/>
      <c r="Z407" s="388"/>
      <c r="AA407" s="398"/>
      <c r="AB407" s="388"/>
      <c r="AC407" s="388"/>
      <c r="AD407" s="388"/>
      <c r="AE407" s="388"/>
      <c r="AF407" s="388"/>
      <c r="AG407" s="388"/>
      <c r="AH407" s="388"/>
      <c r="AI407" s="388"/>
      <c r="AJ407" s="388"/>
      <c r="AK407" s="388"/>
      <c r="AL407" s="388"/>
      <c r="AM407" s="398"/>
      <c r="AN407" s="388"/>
      <c r="AO407" s="388"/>
      <c r="AP407" s="388"/>
      <c r="AQ407" s="388"/>
      <c r="AR407" s="388"/>
      <c r="AS407" s="388"/>
      <c r="AU407" s="172"/>
      <c r="AV407" s="172"/>
    </row>
    <row r="408" spans="1:48" s="14" customFormat="1">
      <c r="A408" s="388"/>
      <c r="B408" s="205"/>
      <c r="C408" s="20"/>
      <c r="D408" s="20" t="s">
        <v>1872</v>
      </c>
      <c r="E408" s="110">
        <f t="shared" si="90"/>
        <v>132.76666666666665</v>
      </c>
      <c r="F408" s="110">
        <f t="shared" si="96"/>
        <v>99.574999999999989</v>
      </c>
      <c r="G408" s="110">
        <f t="shared" si="92"/>
        <v>66.383333333333326</v>
      </c>
      <c r="H408" s="110">
        <f t="shared" si="93"/>
        <v>33.191666666666663</v>
      </c>
      <c r="I408" s="110">
        <f t="shared" si="94"/>
        <v>13.276666666666662</v>
      </c>
      <c r="J408" s="388"/>
      <c r="K408" s="205"/>
      <c r="L408" s="20" t="s">
        <v>1861</v>
      </c>
      <c r="M408" s="21">
        <v>133.28</v>
      </c>
      <c r="N408" s="21">
        <v>119</v>
      </c>
      <c r="O408" s="21">
        <v>155</v>
      </c>
      <c r="P408" s="19">
        <f t="shared" si="95"/>
        <v>135.76</v>
      </c>
      <c r="Q408" s="388"/>
      <c r="R408" s="387"/>
      <c r="S408" s="387"/>
      <c r="T408" s="387"/>
      <c r="U408" s="387"/>
      <c r="V408" s="387"/>
      <c r="W408" s="387"/>
      <c r="X408" s="387"/>
      <c r="Y408" s="398"/>
      <c r="Z408" s="388"/>
      <c r="AA408" s="398"/>
      <c r="AB408" s="388"/>
      <c r="AC408" s="388"/>
      <c r="AD408" s="388"/>
      <c r="AE408" s="388"/>
      <c r="AF408" s="388"/>
      <c r="AG408" s="388"/>
      <c r="AH408" s="388"/>
      <c r="AI408" s="388"/>
      <c r="AJ408" s="388"/>
      <c r="AK408" s="388"/>
      <c r="AL408" s="388"/>
      <c r="AM408" s="398"/>
      <c r="AN408" s="388"/>
      <c r="AO408" s="388"/>
      <c r="AP408" s="388"/>
      <c r="AQ408" s="388"/>
      <c r="AR408" s="388"/>
      <c r="AS408" s="388"/>
      <c r="AU408" s="172"/>
      <c r="AV408" s="172"/>
    </row>
    <row r="409" spans="1:48" s="14" customFormat="1">
      <c r="A409" s="388"/>
      <c r="B409" s="205"/>
      <c r="C409" s="20"/>
      <c r="D409" s="20" t="s">
        <v>1873</v>
      </c>
      <c r="E409" s="110">
        <f t="shared" si="90"/>
        <v>107.45</v>
      </c>
      <c r="F409" s="110">
        <f t="shared" si="96"/>
        <v>80.587500000000006</v>
      </c>
      <c r="G409" s="110">
        <f t="shared" si="92"/>
        <v>53.725000000000001</v>
      </c>
      <c r="H409" s="110">
        <f t="shared" si="93"/>
        <v>26.862500000000001</v>
      </c>
      <c r="I409" s="110">
        <f t="shared" si="94"/>
        <v>10.744999999999997</v>
      </c>
      <c r="J409" s="388"/>
      <c r="K409" s="205"/>
      <c r="L409" s="20" t="s">
        <v>1862</v>
      </c>
      <c r="M409" s="21">
        <v>132.83000000000001</v>
      </c>
      <c r="N409" s="21">
        <v>132.83000000000001</v>
      </c>
      <c r="O409" s="21">
        <v>132.83000000000001</v>
      </c>
      <c r="P409" s="19">
        <f t="shared" si="95"/>
        <v>132.83000000000001</v>
      </c>
      <c r="Q409" s="388"/>
      <c r="R409" s="387"/>
      <c r="S409" s="387"/>
      <c r="T409" s="387"/>
      <c r="U409" s="387"/>
      <c r="V409" s="387"/>
      <c r="W409" s="387"/>
      <c r="X409" s="387"/>
      <c r="Y409" s="398"/>
      <c r="Z409" s="388"/>
      <c r="AA409" s="398"/>
      <c r="AB409" s="388"/>
      <c r="AC409" s="388"/>
      <c r="AD409" s="388"/>
      <c r="AE409" s="388"/>
      <c r="AF409" s="388"/>
      <c r="AG409" s="388"/>
      <c r="AH409" s="388"/>
      <c r="AI409" s="388"/>
      <c r="AJ409" s="388"/>
      <c r="AK409" s="388"/>
      <c r="AL409" s="388"/>
      <c r="AM409" s="398"/>
      <c r="AN409" s="388"/>
      <c r="AO409" s="388"/>
      <c r="AP409" s="388"/>
      <c r="AQ409" s="388"/>
      <c r="AR409" s="388"/>
      <c r="AS409" s="388"/>
      <c r="AU409" s="172"/>
      <c r="AV409" s="172"/>
    </row>
    <row r="410" spans="1:48" s="14" customFormat="1">
      <c r="A410" s="388"/>
      <c r="B410" s="205"/>
      <c r="C410" s="20"/>
      <c r="D410" s="20" t="s">
        <v>1874</v>
      </c>
      <c r="E410" s="110">
        <f t="shared" si="90"/>
        <v>116.06333333333333</v>
      </c>
      <c r="F410" s="110">
        <f t="shared" si="96"/>
        <v>87.047499999999999</v>
      </c>
      <c r="G410" s="110">
        <f t="shared" si="92"/>
        <v>58.031666666666666</v>
      </c>
      <c r="H410" s="110">
        <f t="shared" si="93"/>
        <v>29.015833333333333</v>
      </c>
      <c r="I410" s="110">
        <f t="shared" si="94"/>
        <v>11.60633333333333</v>
      </c>
      <c r="J410" s="388"/>
      <c r="K410" s="205"/>
      <c r="L410" s="20" t="s">
        <v>1863</v>
      </c>
      <c r="M410" s="21">
        <v>148.75</v>
      </c>
      <c r="N410" s="21">
        <v>107.1</v>
      </c>
      <c r="O410" s="21">
        <v>119</v>
      </c>
      <c r="P410" s="19">
        <f t="shared" si="95"/>
        <v>124.95</v>
      </c>
      <c r="Q410" s="388"/>
      <c r="R410" s="387"/>
      <c r="S410" s="387"/>
      <c r="T410" s="387"/>
      <c r="U410" s="387"/>
      <c r="V410" s="387"/>
      <c r="W410" s="387"/>
      <c r="X410" s="387"/>
      <c r="Y410" s="398"/>
      <c r="Z410" s="388"/>
      <c r="AA410" s="398"/>
      <c r="AB410" s="388"/>
      <c r="AC410" s="388"/>
      <c r="AD410" s="388"/>
      <c r="AE410" s="388"/>
      <c r="AF410" s="388"/>
      <c r="AG410" s="388"/>
      <c r="AH410" s="388"/>
      <c r="AI410" s="388"/>
      <c r="AJ410" s="388"/>
      <c r="AK410" s="388"/>
      <c r="AL410" s="388"/>
      <c r="AM410" s="398"/>
      <c r="AN410" s="388"/>
      <c r="AO410" s="388"/>
      <c r="AP410" s="388"/>
      <c r="AQ410" s="388"/>
      <c r="AR410" s="388"/>
      <c r="AS410" s="388"/>
      <c r="AU410" s="172"/>
      <c r="AV410" s="172"/>
    </row>
    <row r="411" spans="1:48" s="14" customFormat="1">
      <c r="A411" s="388"/>
      <c r="B411" s="205"/>
      <c r="C411" s="20"/>
      <c r="D411" s="20" t="s">
        <v>1875</v>
      </c>
      <c r="E411" s="110">
        <f t="shared" si="90"/>
        <v>119.46333333333332</v>
      </c>
      <c r="F411" s="110">
        <f t="shared" si="96"/>
        <v>89.597499999999997</v>
      </c>
      <c r="G411" s="110">
        <f t="shared" si="92"/>
        <v>59.731666666666662</v>
      </c>
      <c r="H411" s="110">
        <f t="shared" si="93"/>
        <v>29.865833333333331</v>
      </c>
      <c r="I411" s="110">
        <f t="shared" si="94"/>
        <v>11.94633333333333</v>
      </c>
      <c r="J411" s="388"/>
      <c r="K411" s="205"/>
      <c r="L411" s="20" t="s">
        <v>1864</v>
      </c>
      <c r="M411" s="21">
        <v>161.25</v>
      </c>
      <c r="N411" s="21">
        <v>116.1</v>
      </c>
      <c r="O411" s="21">
        <v>129</v>
      </c>
      <c r="P411" s="19">
        <f t="shared" si="95"/>
        <v>135.45000000000002</v>
      </c>
      <c r="Q411" s="388"/>
      <c r="R411" s="387"/>
      <c r="S411" s="387"/>
      <c r="T411" s="387"/>
      <c r="U411" s="387"/>
      <c r="V411" s="387"/>
      <c r="W411" s="387"/>
      <c r="X411" s="387"/>
      <c r="Y411" s="398"/>
      <c r="Z411" s="388"/>
      <c r="AA411" s="398"/>
      <c r="AB411" s="388"/>
      <c r="AC411" s="388"/>
      <c r="AD411" s="388"/>
      <c r="AE411" s="388"/>
      <c r="AF411" s="388"/>
      <c r="AG411" s="388"/>
      <c r="AH411" s="388"/>
      <c r="AI411" s="388"/>
      <c r="AJ411" s="388"/>
      <c r="AK411" s="388"/>
      <c r="AL411" s="388"/>
      <c r="AM411" s="398"/>
      <c r="AN411" s="388"/>
      <c r="AO411" s="388"/>
      <c r="AP411" s="388"/>
      <c r="AQ411" s="388"/>
      <c r="AR411" s="388"/>
      <c r="AS411" s="388"/>
      <c r="AU411" s="172"/>
      <c r="AV411" s="172"/>
    </row>
    <row r="412" spans="1:48" s="14" customFormat="1">
      <c r="A412" s="388"/>
      <c r="B412" s="205"/>
      <c r="C412" s="20"/>
      <c r="D412" s="20" t="s">
        <v>1876</v>
      </c>
      <c r="E412" s="110">
        <f t="shared" si="90"/>
        <v>134</v>
      </c>
      <c r="F412" s="110">
        <f t="shared" si="96"/>
        <v>100.5</v>
      </c>
      <c r="G412" s="110">
        <f t="shared" si="92"/>
        <v>67</v>
      </c>
      <c r="H412" s="110">
        <f t="shared" si="93"/>
        <v>33.5</v>
      </c>
      <c r="I412" s="110">
        <f t="shared" si="94"/>
        <v>13.399999999999997</v>
      </c>
      <c r="J412" s="388"/>
      <c r="K412" s="205"/>
      <c r="L412" s="20" t="s">
        <v>1865</v>
      </c>
      <c r="M412" s="21">
        <v>174.5</v>
      </c>
      <c r="N412" s="21">
        <v>125.64</v>
      </c>
      <c r="O412" s="21">
        <v>139.6</v>
      </c>
      <c r="P412" s="19">
        <f t="shared" si="95"/>
        <v>146.58000000000001</v>
      </c>
      <c r="Q412" s="388"/>
      <c r="R412" s="387"/>
      <c r="S412" s="387"/>
      <c r="T412" s="387"/>
      <c r="U412" s="387"/>
      <c r="V412" s="387"/>
      <c r="W412" s="387"/>
      <c r="X412" s="387"/>
      <c r="Y412" s="398"/>
      <c r="Z412" s="388"/>
      <c r="AA412" s="398"/>
      <c r="AB412" s="388"/>
      <c r="AC412" s="388"/>
      <c r="AD412" s="388"/>
      <c r="AE412" s="388"/>
      <c r="AF412" s="388"/>
      <c r="AG412" s="388"/>
      <c r="AH412" s="388"/>
      <c r="AI412" s="388"/>
      <c r="AJ412" s="388"/>
      <c r="AK412" s="388"/>
      <c r="AL412" s="388"/>
      <c r="AM412" s="398"/>
      <c r="AN412" s="388"/>
      <c r="AO412" s="388"/>
      <c r="AP412" s="388"/>
      <c r="AQ412" s="388"/>
      <c r="AR412" s="388"/>
      <c r="AS412" s="388"/>
      <c r="AU412" s="172"/>
      <c r="AV412" s="172"/>
    </row>
    <row r="413" spans="1:48" s="14" customFormat="1">
      <c r="A413" s="388"/>
      <c r="B413" s="205"/>
      <c r="C413" s="20"/>
      <c r="D413" s="20" t="s">
        <v>1877</v>
      </c>
      <c r="E413" s="110">
        <f t="shared" si="90"/>
        <v>147.36666666666667</v>
      </c>
      <c r="F413" s="110">
        <f t="shared" si="96"/>
        <v>110.52500000000001</v>
      </c>
      <c r="G413" s="110">
        <f t="shared" si="92"/>
        <v>73.683333333333337</v>
      </c>
      <c r="H413" s="110">
        <f t="shared" si="93"/>
        <v>36.841666666666669</v>
      </c>
      <c r="I413" s="110">
        <f t="shared" si="94"/>
        <v>14.736666666666665</v>
      </c>
      <c r="J413" s="388"/>
      <c r="K413" s="205"/>
      <c r="L413" s="20" t="s">
        <v>1866</v>
      </c>
      <c r="M413" s="21">
        <v>181.25</v>
      </c>
      <c r="N413" s="21">
        <v>130.5</v>
      </c>
      <c r="O413" s="21">
        <v>145</v>
      </c>
      <c r="P413" s="19">
        <f t="shared" si="95"/>
        <v>152.25</v>
      </c>
      <c r="Q413" s="388"/>
      <c r="R413" s="387"/>
      <c r="S413" s="387"/>
      <c r="T413" s="387"/>
      <c r="U413" s="387"/>
      <c r="V413" s="387"/>
      <c r="W413" s="387"/>
      <c r="X413" s="387"/>
      <c r="Y413" s="398"/>
      <c r="Z413" s="388"/>
      <c r="AA413" s="398"/>
      <c r="AB413" s="388"/>
      <c r="AC413" s="388"/>
      <c r="AD413" s="388"/>
      <c r="AE413" s="388"/>
      <c r="AF413" s="388"/>
      <c r="AG413" s="388"/>
      <c r="AH413" s="388"/>
      <c r="AI413" s="388"/>
      <c r="AJ413" s="388"/>
      <c r="AK413" s="388"/>
      <c r="AL413" s="388"/>
      <c r="AM413" s="398"/>
      <c r="AN413" s="388"/>
      <c r="AO413" s="388"/>
      <c r="AP413" s="388"/>
      <c r="AQ413" s="388"/>
      <c r="AR413" s="388"/>
      <c r="AS413" s="388"/>
      <c r="AU413" s="172"/>
      <c r="AV413" s="172"/>
    </row>
    <row r="414" spans="1:48" s="14" customFormat="1">
      <c r="A414" s="388"/>
      <c r="B414" s="205"/>
      <c r="C414" s="20"/>
      <c r="D414" s="20" t="s">
        <v>1878</v>
      </c>
      <c r="E414" s="110">
        <f t="shared" si="90"/>
        <v>145.42666666666668</v>
      </c>
      <c r="F414" s="110">
        <f t="shared" si="96"/>
        <v>109.07000000000001</v>
      </c>
      <c r="G414" s="110">
        <f t="shared" si="92"/>
        <v>72.713333333333338</v>
      </c>
      <c r="H414" s="110">
        <f t="shared" si="93"/>
        <v>36.356666666666669</v>
      </c>
      <c r="I414" s="110">
        <f t="shared" si="94"/>
        <v>14.542666666666664</v>
      </c>
      <c r="J414" s="388"/>
      <c r="K414" s="205"/>
      <c r="L414" s="20" t="s">
        <v>1867</v>
      </c>
      <c r="M414" s="21">
        <v>193.75</v>
      </c>
      <c r="N414" s="21">
        <v>139.5</v>
      </c>
      <c r="O414" s="21">
        <v>155</v>
      </c>
      <c r="P414" s="19">
        <f t="shared" si="95"/>
        <v>162.75</v>
      </c>
      <c r="Q414" s="388"/>
      <c r="R414" s="387"/>
      <c r="S414" s="387"/>
      <c r="T414" s="387"/>
      <c r="U414" s="387"/>
      <c r="V414" s="387"/>
      <c r="W414" s="387"/>
      <c r="X414" s="387"/>
      <c r="Y414" s="398"/>
      <c r="Z414" s="388"/>
      <c r="AA414" s="398"/>
      <c r="AB414" s="388"/>
      <c r="AC414" s="388"/>
      <c r="AD414" s="388"/>
      <c r="AE414" s="388"/>
      <c r="AF414" s="388"/>
      <c r="AG414" s="388"/>
      <c r="AH414" s="388"/>
      <c r="AI414" s="388"/>
      <c r="AJ414" s="388"/>
      <c r="AK414" s="388"/>
      <c r="AL414" s="388"/>
      <c r="AM414" s="398"/>
      <c r="AN414" s="388"/>
      <c r="AO414" s="388"/>
      <c r="AP414" s="388"/>
      <c r="AQ414" s="388"/>
      <c r="AR414" s="388"/>
      <c r="AS414" s="388"/>
      <c r="AU414" s="172"/>
      <c r="AV414" s="172"/>
    </row>
    <row r="415" spans="1:48" s="14" customFormat="1">
      <c r="A415" s="388"/>
      <c r="B415" s="205"/>
      <c r="C415" s="20"/>
      <c r="D415" s="20" t="s">
        <v>1879</v>
      </c>
      <c r="E415" s="110">
        <f t="shared" si="90"/>
        <v>224.95</v>
      </c>
      <c r="F415" s="110">
        <f t="shared" si="96"/>
        <v>168.71249999999998</v>
      </c>
      <c r="G415" s="110">
        <f t="shared" si="92"/>
        <v>112.47499999999999</v>
      </c>
      <c r="H415" s="110">
        <f t="shared" si="93"/>
        <v>56.237499999999997</v>
      </c>
      <c r="I415" s="110">
        <f t="shared" si="94"/>
        <v>22.494999999999994</v>
      </c>
      <c r="J415" s="388"/>
      <c r="K415" s="205"/>
      <c r="L415" s="20" t="s">
        <v>1868</v>
      </c>
      <c r="M415" s="21">
        <v>200</v>
      </c>
      <c r="N415" s="21">
        <v>144</v>
      </c>
      <c r="O415" s="21">
        <v>160</v>
      </c>
      <c r="P415" s="19">
        <f t="shared" si="95"/>
        <v>168</v>
      </c>
      <c r="Q415" s="388"/>
      <c r="R415" s="387"/>
      <c r="S415" s="387"/>
      <c r="T415" s="387"/>
      <c r="U415" s="387"/>
      <c r="V415" s="387"/>
      <c r="W415" s="387"/>
      <c r="X415" s="387"/>
      <c r="Y415" s="398"/>
      <c r="Z415" s="388"/>
      <c r="AA415" s="398"/>
      <c r="AB415" s="388"/>
      <c r="AC415" s="388"/>
      <c r="AD415" s="388"/>
      <c r="AE415" s="388"/>
      <c r="AF415" s="388"/>
      <c r="AG415" s="388"/>
      <c r="AH415" s="388"/>
      <c r="AI415" s="388"/>
      <c r="AJ415" s="388"/>
      <c r="AK415" s="388"/>
      <c r="AL415" s="388"/>
      <c r="AM415" s="398"/>
      <c r="AN415" s="388"/>
      <c r="AO415" s="388"/>
      <c r="AP415" s="388"/>
      <c r="AQ415" s="388"/>
      <c r="AR415" s="388"/>
      <c r="AS415" s="388"/>
      <c r="AU415" s="172"/>
      <c r="AV415" s="172"/>
    </row>
    <row r="416" spans="1:48" s="14" customFormat="1">
      <c r="A416" s="388"/>
      <c r="B416" s="205"/>
      <c r="C416" s="20"/>
      <c r="D416" s="20" t="s">
        <v>1880</v>
      </c>
      <c r="E416" s="110">
        <f t="shared" si="90"/>
        <v>208.37666666666667</v>
      </c>
      <c r="F416" s="110">
        <f t="shared" si="96"/>
        <v>156.2825</v>
      </c>
      <c r="G416" s="110">
        <f t="shared" si="92"/>
        <v>104.18833333333333</v>
      </c>
      <c r="H416" s="110">
        <f t="shared" si="93"/>
        <v>52.094166666666666</v>
      </c>
      <c r="I416" s="110">
        <f t="shared" si="94"/>
        <v>20.83766666666666</v>
      </c>
      <c r="J416" s="388"/>
      <c r="K416" s="205"/>
      <c r="L416" s="20" t="s">
        <v>1869</v>
      </c>
      <c r="M416" s="21">
        <v>34.99</v>
      </c>
      <c r="N416" s="263">
        <v>38</v>
      </c>
      <c r="O416" s="21">
        <v>36.9</v>
      </c>
      <c r="P416" s="19">
        <f t="shared" si="95"/>
        <v>36.630000000000003</v>
      </c>
      <c r="Q416" s="388"/>
      <c r="R416" s="387"/>
      <c r="S416" s="387"/>
      <c r="T416" s="387"/>
      <c r="U416" s="387"/>
      <c r="V416" s="387"/>
      <c r="W416" s="387"/>
      <c r="X416" s="387"/>
      <c r="Y416" s="398"/>
      <c r="Z416" s="388"/>
      <c r="AA416" s="398"/>
      <c r="AB416" s="388"/>
      <c r="AC416" s="388"/>
      <c r="AD416" s="388"/>
      <c r="AE416" s="388"/>
      <c r="AF416" s="388"/>
      <c r="AG416" s="388"/>
      <c r="AH416" s="388"/>
      <c r="AI416" s="388"/>
      <c r="AJ416" s="388"/>
      <c r="AK416" s="388"/>
      <c r="AL416" s="388"/>
      <c r="AM416" s="398"/>
      <c r="AN416" s="388"/>
      <c r="AO416" s="388"/>
      <c r="AP416" s="388"/>
      <c r="AQ416" s="388"/>
      <c r="AR416" s="388"/>
      <c r="AS416" s="388"/>
      <c r="AU416" s="172"/>
      <c r="AV416" s="172"/>
    </row>
    <row r="417" spans="1:48" s="14" customFormat="1">
      <c r="A417" s="388"/>
      <c r="B417" s="205"/>
      <c r="C417" s="20"/>
      <c r="D417" s="20" t="s">
        <v>1881</v>
      </c>
      <c r="E417" s="110">
        <f t="shared" si="90"/>
        <v>196.505</v>
      </c>
      <c r="F417" s="110">
        <f t="shared" si="96"/>
        <v>147.37875</v>
      </c>
      <c r="G417" s="110">
        <f t="shared" si="92"/>
        <v>98.252499999999998</v>
      </c>
      <c r="H417" s="110">
        <f t="shared" si="93"/>
        <v>49.126249999999999</v>
      </c>
      <c r="I417" s="110">
        <f t="shared" si="94"/>
        <v>19.650499999999994</v>
      </c>
      <c r="J417" s="388"/>
      <c r="K417" s="205"/>
      <c r="L417" s="20" t="s">
        <v>1870</v>
      </c>
      <c r="M417" s="21">
        <v>99.9</v>
      </c>
      <c r="N417" s="21">
        <v>99.9</v>
      </c>
      <c r="O417" s="21">
        <v>101.9</v>
      </c>
      <c r="P417" s="19">
        <f t="shared" si="95"/>
        <v>100.56666666666668</v>
      </c>
      <c r="Q417" s="388"/>
      <c r="R417" s="387"/>
      <c r="S417" s="387"/>
      <c r="T417" s="387"/>
      <c r="U417" s="387"/>
      <c r="V417" s="387"/>
      <c r="W417" s="387"/>
      <c r="X417" s="387"/>
      <c r="Y417" s="398"/>
      <c r="Z417" s="388"/>
      <c r="AA417" s="398"/>
      <c r="AB417" s="388"/>
      <c r="AC417" s="388"/>
      <c r="AD417" s="388"/>
      <c r="AE417" s="388"/>
      <c r="AF417" s="388"/>
      <c r="AG417" s="388"/>
      <c r="AH417" s="388"/>
      <c r="AI417" s="388"/>
      <c r="AJ417" s="388"/>
      <c r="AK417" s="388"/>
      <c r="AL417" s="388"/>
      <c r="AM417" s="398"/>
      <c r="AN417" s="388"/>
      <c r="AO417" s="388"/>
      <c r="AP417" s="388"/>
      <c r="AQ417" s="388"/>
      <c r="AR417" s="388"/>
      <c r="AS417" s="388"/>
      <c r="AU417" s="172"/>
      <c r="AV417" s="172"/>
    </row>
    <row r="418" spans="1:48" s="14" customFormat="1">
      <c r="A418" s="388"/>
      <c r="B418" s="205"/>
      <c r="C418" s="20"/>
      <c r="D418" s="20" t="s">
        <v>1882</v>
      </c>
      <c r="E418" s="110">
        <f t="shared" si="90"/>
        <v>151.02000000000001</v>
      </c>
      <c r="F418" s="110">
        <f t="shared" si="96"/>
        <v>113.26500000000001</v>
      </c>
      <c r="G418" s="110">
        <f t="shared" si="92"/>
        <v>75.510000000000005</v>
      </c>
      <c r="H418" s="110">
        <f t="shared" si="93"/>
        <v>37.755000000000003</v>
      </c>
      <c r="I418" s="110">
        <f t="shared" si="94"/>
        <v>15.101999999999999</v>
      </c>
      <c r="J418" s="388"/>
      <c r="K418" s="205"/>
      <c r="L418" s="20" t="s">
        <v>1871</v>
      </c>
      <c r="M418" s="21">
        <v>108.9</v>
      </c>
      <c r="N418" s="21">
        <v>105.9</v>
      </c>
      <c r="O418" s="263">
        <v>137.69</v>
      </c>
      <c r="P418" s="19">
        <f>AVERAGE(M418:N418)</f>
        <v>107.4</v>
      </c>
      <c r="Q418" s="388"/>
      <c r="R418" s="387"/>
      <c r="S418" s="387"/>
      <c r="T418" s="387"/>
      <c r="U418" s="387"/>
      <c r="V418" s="387"/>
      <c r="W418" s="387"/>
      <c r="X418" s="387"/>
      <c r="Y418" s="398"/>
      <c r="Z418" s="388"/>
      <c r="AA418" s="398"/>
      <c r="AB418" s="388"/>
      <c r="AC418" s="388"/>
      <c r="AD418" s="388"/>
      <c r="AE418" s="388"/>
      <c r="AF418" s="388"/>
      <c r="AG418" s="388"/>
      <c r="AH418" s="388"/>
      <c r="AI418" s="388"/>
      <c r="AJ418" s="388"/>
      <c r="AK418" s="388"/>
      <c r="AL418" s="388"/>
      <c r="AM418" s="398"/>
      <c r="AN418" s="388"/>
      <c r="AO418" s="388"/>
      <c r="AP418" s="388"/>
      <c r="AQ418" s="388"/>
      <c r="AR418" s="388"/>
      <c r="AS418" s="388"/>
      <c r="AU418" s="172"/>
      <c r="AV418" s="172"/>
    </row>
    <row r="419" spans="1:48" s="14" customFormat="1">
      <c r="A419" s="388"/>
      <c r="B419" s="205"/>
      <c r="C419" s="20"/>
      <c r="D419" s="20" t="s">
        <v>1883</v>
      </c>
      <c r="E419" s="110">
        <f t="shared" si="90"/>
        <v>216.59</v>
      </c>
      <c r="F419" s="110">
        <f t="shared" si="96"/>
        <v>162.4425</v>
      </c>
      <c r="G419" s="110">
        <f t="shared" si="92"/>
        <v>108.295</v>
      </c>
      <c r="H419" s="110">
        <f t="shared" si="93"/>
        <v>54.147500000000001</v>
      </c>
      <c r="I419" s="110">
        <f t="shared" si="94"/>
        <v>21.658999999999995</v>
      </c>
      <c r="J419" s="388"/>
      <c r="K419" s="205"/>
      <c r="L419" s="20" t="s">
        <v>1872</v>
      </c>
      <c r="M419" s="21">
        <v>120.5</v>
      </c>
      <c r="N419" s="21">
        <v>139.9</v>
      </c>
      <c r="O419" s="21">
        <v>137.9</v>
      </c>
      <c r="P419" s="19">
        <f t="shared" ref="P419:P425" si="97">AVERAGE(M419:O419)</f>
        <v>132.76666666666665</v>
      </c>
      <c r="Q419" s="388"/>
      <c r="R419" s="387"/>
      <c r="S419" s="387"/>
      <c r="T419" s="387"/>
      <c r="U419" s="387"/>
      <c r="V419" s="387"/>
      <c r="W419" s="387"/>
      <c r="X419" s="387"/>
      <c r="Y419" s="398"/>
      <c r="Z419" s="388"/>
      <c r="AA419" s="398"/>
      <c r="AB419" s="388"/>
      <c r="AC419" s="388"/>
      <c r="AD419" s="388"/>
      <c r="AE419" s="388"/>
      <c r="AF419" s="388"/>
      <c r="AG419" s="388"/>
      <c r="AH419" s="388"/>
      <c r="AI419" s="388"/>
      <c r="AJ419" s="388"/>
      <c r="AK419" s="388"/>
      <c r="AL419" s="388"/>
      <c r="AM419" s="398"/>
      <c r="AN419" s="388"/>
      <c r="AO419" s="388"/>
      <c r="AP419" s="388"/>
      <c r="AQ419" s="388"/>
      <c r="AR419" s="388"/>
      <c r="AS419" s="388"/>
      <c r="AU419" s="172"/>
      <c r="AV419" s="172"/>
    </row>
    <row r="420" spans="1:48" s="14" customFormat="1">
      <c r="A420" s="388"/>
      <c r="B420" s="205"/>
      <c r="C420" s="20"/>
      <c r="D420" s="20" t="s">
        <v>1884</v>
      </c>
      <c r="E420" s="110">
        <f t="shared" si="90"/>
        <v>177.26666666666665</v>
      </c>
      <c r="F420" s="110">
        <f t="shared" si="96"/>
        <v>132.94999999999999</v>
      </c>
      <c r="G420" s="110">
        <f t="shared" si="92"/>
        <v>88.633333333333326</v>
      </c>
      <c r="H420" s="110">
        <f t="shared" si="93"/>
        <v>44.316666666666663</v>
      </c>
      <c r="I420" s="110">
        <f t="shared" si="94"/>
        <v>17.726666666666659</v>
      </c>
      <c r="J420" s="388"/>
      <c r="K420" s="205"/>
      <c r="L420" s="20" t="s">
        <v>1873</v>
      </c>
      <c r="M420" s="21">
        <v>112.86</v>
      </c>
      <c r="N420" s="21">
        <v>94.49</v>
      </c>
      <c r="O420" s="21">
        <v>115</v>
      </c>
      <c r="P420" s="19">
        <f t="shared" si="97"/>
        <v>107.45</v>
      </c>
      <c r="Q420" s="388"/>
      <c r="R420" s="387"/>
      <c r="S420" s="387"/>
      <c r="T420" s="387"/>
      <c r="U420" s="387"/>
      <c r="V420" s="387"/>
      <c r="W420" s="387"/>
      <c r="X420" s="387"/>
      <c r="Y420" s="398"/>
      <c r="Z420" s="388"/>
      <c r="AA420" s="398"/>
      <c r="AB420" s="388"/>
      <c r="AC420" s="388"/>
      <c r="AD420" s="388"/>
      <c r="AE420" s="388"/>
      <c r="AF420" s="388"/>
      <c r="AG420" s="388"/>
      <c r="AH420" s="388"/>
      <c r="AI420" s="388"/>
      <c r="AJ420" s="388"/>
      <c r="AK420" s="388"/>
      <c r="AL420" s="388"/>
      <c r="AM420" s="398"/>
      <c r="AN420" s="388"/>
      <c r="AO420" s="388"/>
      <c r="AP420" s="388"/>
      <c r="AQ420" s="388"/>
      <c r="AR420" s="388"/>
      <c r="AS420" s="388"/>
      <c r="AU420" s="172"/>
      <c r="AV420" s="172"/>
    </row>
    <row r="421" spans="1:48" s="14" customFormat="1">
      <c r="A421" s="388"/>
      <c r="B421" s="205"/>
      <c r="C421" s="20"/>
      <c r="D421" s="20" t="s">
        <v>1885</v>
      </c>
      <c r="E421" s="110">
        <f t="shared" si="90"/>
        <v>42.846666666666664</v>
      </c>
      <c r="F421" s="110">
        <f t="shared" si="96"/>
        <v>32.134999999999998</v>
      </c>
      <c r="G421" s="110">
        <f t="shared" si="92"/>
        <v>21.423333333333332</v>
      </c>
      <c r="H421" s="110">
        <f t="shared" si="93"/>
        <v>10.711666666666666</v>
      </c>
      <c r="I421" s="110">
        <f t="shared" si="94"/>
        <v>4.2846666666666655</v>
      </c>
      <c r="J421" s="388"/>
      <c r="K421" s="205"/>
      <c r="L421" s="20" t="s">
        <v>1874</v>
      </c>
      <c r="M421" s="21">
        <v>123.75</v>
      </c>
      <c r="N421" s="21">
        <v>104.06</v>
      </c>
      <c r="O421" s="21">
        <v>120.38</v>
      </c>
      <c r="P421" s="19">
        <f t="shared" si="97"/>
        <v>116.06333333333333</v>
      </c>
      <c r="Q421" s="388"/>
      <c r="R421" s="387"/>
      <c r="S421" s="387"/>
      <c r="T421" s="387"/>
      <c r="U421" s="387"/>
      <c r="V421" s="387"/>
      <c r="W421" s="387"/>
      <c r="X421" s="387"/>
      <c r="Y421" s="398"/>
      <c r="Z421" s="388"/>
      <c r="AA421" s="398"/>
      <c r="AB421" s="388"/>
      <c r="AC421" s="388"/>
      <c r="AD421" s="388"/>
      <c r="AE421" s="388"/>
      <c r="AF421" s="388"/>
      <c r="AG421" s="388"/>
      <c r="AH421" s="388"/>
      <c r="AI421" s="388"/>
      <c r="AJ421" s="388"/>
      <c r="AK421" s="388"/>
      <c r="AL421" s="388"/>
      <c r="AM421" s="398"/>
      <c r="AN421" s="388"/>
      <c r="AO421" s="388"/>
      <c r="AP421" s="388"/>
      <c r="AQ421" s="388"/>
      <c r="AR421" s="388"/>
      <c r="AS421" s="388"/>
      <c r="AU421" s="172"/>
      <c r="AV421" s="172"/>
    </row>
    <row r="422" spans="1:48" s="14" customFormat="1">
      <c r="A422" s="388"/>
      <c r="B422" s="205"/>
      <c r="C422" s="20"/>
      <c r="D422" s="20" t="s">
        <v>1886</v>
      </c>
      <c r="E422" s="110">
        <f t="shared" ref="E422:E485" si="98">P433</f>
        <v>111.00999999999999</v>
      </c>
      <c r="F422" s="110">
        <f t="shared" si="96"/>
        <v>83.257499999999993</v>
      </c>
      <c r="G422" s="110">
        <f t="shared" si="92"/>
        <v>55.504999999999995</v>
      </c>
      <c r="H422" s="110">
        <f t="shared" si="93"/>
        <v>27.752499999999998</v>
      </c>
      <c r="I422" s="110">
        <f t="shared" si="94"/>
        <v>11.100999999999997</v>
      </c>
      <c r="J422" s="388"/>
      <c r="K422" s="205"/>
      <c r="L422" s="20" t="s">
        <v>1875</v>
      </c>
      <c r="M422" s="21">
        <v>132.55000000000001</v>
      </c>
      <c r="N422" s="21">
        <v>96.9</v>
      </c>
      <c r="O422" s="21">
        <v>128.94</v>
      </c>
      <c r="P422" s="19">
        <f t="shared" si="97"/>
        <v>119.46333333333332</v>
      </c>
      <c r="Q422" s="388"/>
      <c r="R422" s="387"/>
      <c r="S422" s="387"/>
      <c r="T422" s="387"/>
      <c r="U422" s="387"/>
      <c r="V422" s="387"/>
      <c r="W422" s="387"/>
      <c r="X422" s="387"/>
      <c r="Y422" s="398"/>
      <c r="Z422" s="388"/>
      <c r="AA422" s="398"/>
      <c r="AB422" s="388"/>
      <c r="AC422" s="388"/>
      <c r="AD422" s="388"/>
      <c r="AE422" s="388"/>
      <c r="AF422" s="388"/>
      <c r="AG422" s="388"/>
      <c r="AH422" s="388"/>
      <c r="AI422" s="388"/>
      <c r="AJ422" s="388"/>
      <c r="AK422" s="388"/>
      <c r="AL422" s="388"/>
      <c r="AM422" s="398"/>
      <c r="AN422" s="388"/>
      <c r="AO422" s="388"/>
      <c r="AP422" s="388"/>
      <c r="AQ422" s="388"/>
      <c r="AR422" s="388"/>
      <c r="AS422" s="388"/>
      <c r="AU422" s="172"/>
      <c r="AV422" s="172"/>
    </row>
    <row r="423" spans="1:48" s="14" customFormat="1">
      <c r="A423" s="388"/>
      <c r="B423" s="205"/>
      <c r="C423" s="20"/>
      <c r="D423" s="20" t="s">
        <v>1887</v>
      </c>
      <c r="E423" s="110">
        <f t="shared" si="98"/>
        <v>67.150000000000006</v>
      </c>
      <c r="F423" s="110">
        <f t="shared" si="96"/>
        <v>50.362500000000004</v>
      </c>
      <c r="G423" s="110">
        <f t="shared" si="92"/>
        <v>33.575000000000003</v>
      </c>
      <c r="H423" s="110">
        <f t="shared" si="93"/>
        <v>16.787500000000001</v>
      </c>
      <c r="I423" s="110">
        <f t="shared" si="94"/>
        <v>6.714999999999999</v>
      </c>
      <c r="J423" s="388"/>
      <c r="K423" s="205"/>
      <c r="L423" s="20" t="s">
        <v>1876</v>
      </c>
      <c r="M423" s="21">
        <v>143</v>
      </c>
      <c r="N423" s="21">
        <v>119.9</v>
      </c>
      <c r="O423" s="21">
        <v>139.1</v>
      </c>
      <c r="P423" s="19">
        <f t="shared" si="97"/>
        <v>134</v>
      </c>
      <c r="Q423" s="388"/>
      <c r="R423" s="387"/>
      <c r="S423" s="387"/>
      <c r="T423" s="387"/>
      <c r="U423" s="387"/>
      <c r="V423" s="387"/>
      <c r="W423" s="387"/>
      <c r="X423" s="387"/>
      <c r="Y423" s="398"/>
      <c r="Z423" s="388"/>
      <c r="AA423" s="398"/>
      <c r="AB423" s="388"/>
      <c r="AC423" s="388"/>
      <c r="AD423" s="388"/>
      <c r="AE423" s="388"/>
      <c r="AF423" s="388"/>
      <c r="AG423" s="388"/>
      <c r="AH423" s="388"/>
      <c r="AI423" s="388"/>
      <c r="AJ423" s="388"/>
      <c r="AK423" s="388"/>
      <c r="AL423" s="388"/>
      <c r="AM423" s="398"/>
      <c r="AN423" s="388"/>
      <c r="AO423" s="388"/>
      <c r="AP423" s="388"/>
      <c r="AQ423" s="388"/>
      <c r="AR423" s="388"/>
      <c r="AS423" s="388"/>
      <c r="AU423" s="172"/>
      <c r="AV423" s="172"/>
    </row>
    <row r="424" spans="1:48" s="14" customFormat="1">
      <c r="A424" s="388"/>
      <c r="B424" s="205"/>
      <c r="C424" s="20"/>
      <c r="D424" s="20" t="s">
        <v>1888</v>
      </c>
      <c r="E424" s="110">
        <f t="shared" si="98"/>
        <v>124.71</v>
      </c>
      <c r="F424" s="110">
        <f t="shared" si="96"/>
        <v>93.532499999999999</v>
      </c>
      <c r="G424" s="110">
        <f t="shared" si="92"/>
        <v>62.354999999999997</v>
      </c>
      <c r="H424" s="110">
        <f t="shared" si="93"/>
        <v>31.177499999999998</v>
      </c>
      <c r="I424" s="110">
        <f t="shared" si="94"/>
        <v>12.470999999999997</v>
      </c>
      <c r="J424" s="388"/>
      <c r="K424" s="205"/>
      <c r="L424" s="20" t="s">
        <v>1877</v>
      </c>
      <c r="M424" s="21">
        <v>148.72</v>
      </c>
      <c r="N424" s="21">
        <v>148.72</v>
      </c>
      <c r="O424" s="21">
        <v>144.66</v>
      </c>
      <c r="P424" s="19">
        <f t="shared" si="97"/>
        <v>147.36666666666667</v>
      </c>
      <c r="Q424" s="388"/>
      <c r="R424" s="387"/>
      <c r="S424" s="387"/>
      <c r="T424" s="387"/>
      <c r="U424" s="387"/>
      <c r="V424" s="387"/>
      <c r="W424" s="387"/>
      <c r="X424" s="387"/>
      <c r="Y424" s="398"/>
      <c r="Z424" s="388"/>
      <c r="AA424" s="398"/>
      <c r="AB424" s="388"/>
      <c r="AC424" s="388"/>
      <c r="AD424" s="388"/>
      <c r="AE424" s="388"/>
      <c r="AF424" s="388"/>
      <c r="AG424" s="388"/>
      <c r="AH424" s="388"/>
      <c r="AI424" s="388"/>
      <c r="AJ424" s="388"/>
      <c r="AK424" s="388"/>
      <c r="AL424" s="388"/>
      <c r="AM424" s="398"/>
      <c r="AN424" s="388"/>
      <c r="AO424" s="388"/>
      <c r="AP424" s="388"/>
      <c r="AQ424" s="388"/>
      <c r="AR424" s="388"/>
      <c r="AS424" s="388"/>
      <c r="AU424" s="172"/>
      <c r="AV424" s="172"/>
    </row>
    <row r="425" spans="1:48" s="14" customFormat="1">
      <c r="A425" s="388"/>
      <c r="B425" s="205"/>
      <c r="C425" s="20"/>
      <c r="D425" s="20" t="s">
        <v>1889</v>
      </c>
      <c r="E425" s="110">
        <f t="shared" si="98"/>
        <v>126.65000000000002</v>
      </c>
      <c r="F425" s="110">
        <f t="shared" si="96"/>
        <v>94.987500000000011</v>
      </c>
      <c r="G425" s="110">
        <f t="shared" si="92"/>
        <v>63.32500000000001</v>
      </c>
      <c r="H425" s="110">
        <f t="shared" si="93"/>
        <v>31.662500000000005</v>
      </c>
      <c r="I425" s="110">
        <f t="shared" si="94"/>
        <v>12.664999999999999</v>
      </c>
      <c r="J425" s="388"/>
      <c r="K425" s="205"/>
      <c r="L425" s="20" t="s">
        <v>1878</v>
      </c>
      <c r="M425" s="21">
        <v>121.2</v>
      </c>
      <c r="N425" s="21">
        <v>159.72</v>
      </c>
      <c r="O425" s="21">
        <v>155.36000000000001</v>
      </c>
      <c r="P425" s="19">
        <f t="shared" si="97"/>
        <v>145.42666666666668</v>
      </c>
      <c r="Q425" s="388"/>
      <c r="R425" s="387"/>
      <c r="S425" s="387"/>
      <c r="T425" s="387"/>
      <c r="U425" s="387"/>
      <c r="V425" s="387"/>
      <c r="W425" s="387"/>
      <c r="X425" s="387"/>
      <c r="Y425" s="398"/>
      <c r="Z425" s="388"/>
      <c r="AA425" s="398"/>
      <c r="AB425" s="388"/>
      <c r="AC425" s="388"/>
      <c r="AD425" s="388"/>
      <c r="AE425" s="388"/>
      <c r="AF425" s="388"/>
      <c r="AG425" s="388"/>
      <c r="AH425" s="388"/>
      <c r="AI425" s="388"/>
      <c r="AJ425" s="388"/>
      <c r="AK425" s="388"/>
      <c r="AL425" s="388"/>
      <c r="AM425" s="398"/>
      <c r="AN425" s="388"/>
      <c r="AO425" s="388"/>
      <c r="AP425" s="388"/>
      <c r="AQ425" s="388"/>
      <c r="AR425" s="388"/>
      <c r="AS425" s="388"/>
      <c r="AU425" s="172"/>
      <c r="AV425" s="172"/>
    </row>
    <row r="426" spans="1:48" s="14" customFormat="1">
      <c r="A426" s="388"/>
      <c r="B426" s="205"/>
      <c r="C426" s="20"/>
      <c r="D426" s="20" t="s">
        <v>1890</v>
      </c>
      <c r="E426" s="110">
        <f t="shared" si="98"/>
        <v>320.03333333333336</v>
      </c>
      <c r="F426" s="110">
        <f t="shared" si="96"/>
        <v>240.02500000000003</v>
      </c>
      <c r="G426" s="110">
        <f t="shared" si="92"/>
        <v>160.01666666666668</v>
      </c>
      <c r="H426" s="110">
        <f t="shared" si="93"/>
        <v>80.00833333333334</v>
      </c>
      <c r="I426" s="110">
        <f t="shared" si="94"/>
        <v>32.00333333333333</v>
      </c>
      <c r="J426" s="388"/>
      <c r="K426" s="205"/>
      <c r="L426" s="20" t="s">
        <v>1879</v>
      </c>
      <c r="M426" s="21">
        <v>260</v>
      </c>
      <c r="N426" s="21">
        <v>189.9</v>
      </c>
      <c r="O426" s="263">
        <v>209</v>
      </c>
      <c r="P426" s="19">
        <f>AVERAGE(M426:N426)</f>
        <v>224.95</v>
      </c>
      <c r="Q426" s="388"/>
      <c r="R426" s="387"/>
      <c r="S426" s="387"/>
      <c r="T426" s="387"/>
      <c r="U426" s="387"/>
      <c r="V426" s="387"/>
      <c r="W426" s="387"/>
      <c r="X426" s="387"/>
      <c r="Y426" s="398"/>
      <c r="Z426" s="388"/>
      <c r="AA426" s="398"/>
      <c r="AB426" s="388"/>
      <c r="AC426" s="388"/>
      <c r="AD426" s="388"/>
      <c r="AE426" s="388"/>
      <c r="AF426" s="388"/>
      <c r="AG426" s="388"/>
      <c r="AH426" s="388"/>
      <c r="AI426" s="388"/>
      <c r="AJ426" s="388"/>
      <c r="AK426" s="388"/>
      <c r="AL426" s="388"/>
      <c r="AM426" s="398"/>
      <c r="AN426" s="388"/>
      <c r="AO426" s="388"/>
      <c r="AP426" s="388"/>
      <c r="AQ426" s="388"/>
      <c r="AR426" s="388"/>
      <c r="AS426" s="388"/>
      <c r="AU426" s="172"/>
      <c r="AV426" s="172"/>
    </row>
    <row r="427" spans="1:48" s="14" customFormat="1">
      <c r="A427" s="388"/>
      <c r="B427" s="205"/>
      <c r="C427" s="20"/>
      <c r="D427" s="20" t="s">
        <v>1891</v>
      </c>
      <c r="E427" s="110">
        <f t="shared" si="98"/>
        <v>381.68333333333334</v>
      </c>
      <c r="F427" s="110">
        <f t="shared" si="96"/>
        <v>286.26249999999999</v>
      </c>
      <c r="G427" s="110">
        <f t="shared" si="92"/>
        <v>190.84166666666667</v>
      </c>
      <c r="H427" s="110">
        <f t="shared" si="93"/>
        <v>95.420833333333334</v>
      </c>
      <c r="I427" s="110">
        <f t="shared" si="94"/>
        <v>38.168333333333322</v>
      </c>
      <c r="J427" s="388"/>
      <c r="K427" s="205"/>
      <c r="L427" s="20" t="s">
        <v>1880</v>
      </c>
      <c r="M427" s="21">
        <v>170.13</v>
      </c>
      <c r="N427" s="21">
        <v>236</v>
      </c>
      <c r="O427" s="21">
        <v>219</v>
      </c>
      <c r="P427" s="19">
        <f>AVERAGE(M427:O427)</f>
        <v>208.37666666666667</v>
      </c>
      <c r="Q427" s="388"/>
      <c r="R427" s="387"/>
      <c r="S427" s="387"/>
      <c r="T427" s="387"/>
      <c r="U427" s="387"/>
      <c r="V427" s="387"/>
      <c r="W427" s="387"/>
      <c r="X427" s="387"/>
      <c r="Y427" s="398"/>
      <c r="Z427" s="388"/>
      <c r="AA427" s="398"/>
      <c r="AB427" s="388"/>
      <c r="AC427" s="388"/>
      <c r="AD427" s="388"/>
      <c r="AE427" s="388"/>
      <c r="AF427" s="388"/>
      <c r="AG427" s="388"/>
      <c r="AH427" s="388"/>
      <c r="AI427" s="388"/>
      <c r="AJ427" s="388"/>
      <c r="AK427" s="388"/>
      <c r="AL427" s="388"/>
      <c r="AM427" s="398"/>
      <c r="AN427" s="388"/>
      <c r="AO427" s="388"/>
      <c r="AP427" s="388"/>
      <c r="AQ427" s="388"/>
      <c r="AR427" s="388"/>
      <c r="AS427" s="388"/>
      <c r="AU427" s="172"/>
      <c r="AV427" s="172"/>
    </row>
    <row r="428" spans="1:48" s="14" customFormat="1">
      <c r="A428" s="388"/>
      <c r="B428" s="108"/>
      <c r="C428" s="20"/>
      <c r="D428" s="20" t="s">
        <v>1892</v>
      </c>
      <c r="E428" s="110">
        <f t="shared" si="98"/>
        <v>62.98</v>
      </c>
      <c r="F428" s="110">
        <f t="shared" si="96"/>
        <v>47.234999999999999</v>
      </c>
      <c r="G428" s="110">
        <f t="shared" si="92"/>
        <v>31.49</v>
      </c>
      <c r="H428" s="110">
        <f t="shared" si="93"/>
        <v>15.744999999999999</v>
      </c>
      <c r="I428" s="110">
        <f t="shared" si="94"/>
        <v>6.2979999999999983</v>
      </c>
      <c r="J428" s="388"/>
      <c r="K428" s="205"/>
      <c r="L428" s="20" t="s">
        <v>1881</v>
      </c>
      <c r="M428" s="21">
        <v>193.11</v>
      </c>
      <c r="N428" s="21">
        <v>199.9</v>
      </c>
      <c r="O428" s="263">
        <v>159</v>
      </c>
      <c r="P428" s="19">
        <f>AVERAGE(M428:N428)</f>
        <v>196.505</v>
      </c>
      <c r="Q428" s="388"/>
      <c r="R428" s="387"/>
      <c r="S428" s="387"/>
      <c r="T428" s="387"/>
      <c r="U428" s="387"/>
      <c r="V428" s="387"/>
      <c r="W428" s="387"/>
      <c r="X428" s="387"/>
      <c r="Y428" s="398"/>
      <c r="Z428" s="388"/>
      <c r="AA428" s="398"/>
      <c r="AB428" s="388"/>
      <c r="AC428" s="388"/>
      <c r="AD428" s="388"/>
      <c r="AE428" s="388"/>
      <c r="AF428" s="388"/>
      <c r="AG428" s="388"/>
      <c r="AH428" s="388"/>
      <c r="AI428" s="388"/>
      <c r="AJ428" s="388"/>
      <c r="AK428" s="388"/>
      <c r="AL428" s="388"/>
      <c r="AM428" s="398"/>
      <c r="AN428" s="388"/>
      <c r="AO428" s="388"/>
      <c r="AP428" s="388"/>
      <c r="AQ428" s="388"/>
      <c r="AR428" s="388"/>
      <c r="AS428" s="388"/>
      <c r="AU428" s="172"/>
      <c r="AV428" s="172"/>
    </row>
    <row r="429" spans="1:48" s="14" customFormat="1">
      <c r="A429" s="388"/>
      <c r="B429" s="108"/>
      <c r="C429" s="20"/>
      <c r="D429" s="20" t="s">
        <v>1893</v>
      </c>
      <c r="E429" s="110">
        <f t="shared" si="98"/>
        <v>69.50333333333333</v>
      </c>
      <c r="F429" s="110">
        <f t="shared" si="96"/>
        <v>52.127499999999998</v>
      </c>
      <c r="G429" s="110">
        <f t="shared" si="92"/>
        <v>34.751666666666665</v>
      </c>
      <c r="H429" s="110">
        <f t="shared" si="93"/>
        <v>17.375833333333333</v>
      </c>
      <c r="I429" s="110">
        <f t="shared" si="94"/>
        <v>6.9503333333333313</v>
      </c>
      <c r="J429" s="388"/>
      <c r="K429" s="205"/>
      <c r="L429" s="20" t="s">
        <v>1882</v>
      </c>
      <c r="M429" s="21">
        <v>158.75</v>
      </c>
      <c r="N429" s="21">
        <v>158.75</v>
      </c>
      <c r="O429" s="21">
        <v>135.56</v>
      </c>
      <c r="P429" s="19">
        <f t="shared" ref="P429:P444" si="99">AVERAGE(M429:O429)</f>
        <v>151.02000000000001</v>
      </c>
      <c r="Q429" s="388"/>
      <c r="R429" s="387"/>
      <c r="S429" s="387"/>
      <c r="T429" s="387"/>
      <c r="U429" s="387"/>
      <c r="V429" s="387"/>
      <c r="W429" s="387"/>
      <c r="X429" s="387"/>
      <c r="Y429" s="398"/>
      <c r="Z429" s="388"/>
      <c r="AA429" s="398"/>
      <c r="AB429" s="388"/>
      <c r="AC429" s="388"/>
      <c r="AD429" s="388"/>
      <c r="AE429" s="388"/>
      <c r="AF429" s="388"/>
      <c r="AG429" s="388"/>
      <c r="AH429" s="388"/>
      <c r="AI429" s="388"/>
      <c r="AJ429" s="388"/>
      <c r="AK429" s="388"/>
      <c r="AL429" s="388"/>
      <c r="AM429" s="398"/>
      <c r="AN429" s="388"/>
      <c r="AO429" s="388"/>
      <c r="AP429" s="388"/>
      <c r="AQ429" s="388"/>
      <c r="AR429" s="388"/>
      <c r="AS429" s="388"/>
      <c r="AU429" s="172"/>
      <c r="AV429" s="172"/>
    </row>
    <row r="430" spans="1:48" s="14" customFormat="1">
      <c r="A430" s="388"/>
      <c r="B430" s="108"/>
      <c r="C430" s="20"/>
      <c r="D430" s="20" t="s">
        <v>1894</v>
      </c>
      <c r="E430" s="110">
        <f t="shared" si="98"/>
        <v>82.77</v>
      </c>
      <c r="F430" s="110">
        <f t="shared" si="96"/>
        <v>62.077500000000001</v>
      </c>
      <c r="G430" s="110">
        <f t="shared" si="92"/>
        <v>41.384999999999998</v>
      </c>
      <c r="H430" s="110">
        <f t="shared" si="93"/>
        <v>20.692499999999999</v>
      </c>
      <c r="I430" s="110">
        <f t="shared" si="94"/>
        <v>8.2769999999999975</v>
      </c>
      <c r="J430" s="388"/>
      <c r="K430" s="205"/>
      <c r="L430" s="20" t="s">
        <v>1883</v>
      </c>
      <c r="M430" s="21">
        <v>227.48</v>
      </c>
      <c r="N430" s="21">
        <v>227.48</v>
      </c>
      <c r="O430" s="21">
        <v>194.81</v>
      </c>
      <c r="P430" s="19">
        <f t="shared" si="99"/>
        <v>216.59</v>
      </c>
      <c r="Q430" s="388"/>
      <c r="R430" s="387"/>
      <c r="S430" s="387"/>
      <c r="T430" s="387"/>
      <c r="U430" s="387"/>
      <c r="V430" s="387"/>
      <c r="W430" s="387"/>
      <c r="X430" s="387"/>
      <c r="Y430" s="398"/>
      <c r="Z430" s="388"/>
      <c r="AA430" s="398"/>
      <c r="AB430" s="388"/>
      <c r="AC430" s="388"/>
      <c r="AD430" s="388"/>
      <c r="AE430" s="388"/>
      <c r="AF430" s="388"/>
      <c r="AG430" s="388"/>
      <c r="AH430" s="388"/>
      <c r="AI430" s="388"/>
      <c r="AJ430" s="388"/>
      <c r="AK430" s="388"/>
      <c r="AL430" s="388"/>
      <c r="AM430" s="398"/>
      <c r="AN430" s="388"/>
      <c r="AO430" s="388"/>
      <c r="AP430" s="388"/>
      <c r="AQ430" s="388"/>
      <c r="AR430" s="388"/>
      <c r="AS430" s="388"/>
      <c r="AU430" s="172"/>
      <c r="AV430" s="172"/>
    </row>
    <row r="431" spans="1:48">
      <c r="B431" s="108"/>
      <c r="C431" s="20"/>
      <c r="D431" s="20" t="s">
        <v>1895</v>
      </c>
      <c r="E431" s="110">
        <f t="shared" si="98"/>
        <v>73.963333333333324</v>
      </c>
      <c r="F431" s="110">
        <f t="shared" si="96"/>
        <v>55.472499999999997</v>
      </c>
      <c r="G431" s="110">
        <f t="shared" si="92"/>
        <v>36.981666666666662</v>
      </c>
      <c r="H431" s="110">
        <f t="shared" si="93"/>
        <v>18.490833333333331</v>
      </c>
      <c r="I431" s="110">
        <f t="shared" si="94"/>
        <v>7.396333333333331</v>
      </c>
      <c r="K431" s="205"/>
      <c r="L431" s="20" t="s">
        <v>1884</v>
      </c>
      <c r="M431" s="21">
        <v>186.26</v>
      </c>
      <c r="N431" s="21">
        <v>186.26</v>
      </c>
      <c r="O431" s="21">
        <v>159.28</v>
      </c>
      <c r="P431" s="19">
        <f t="shared" si="99"/>
        <v>177.26666666666665</v>
      </c>
      <c r="R431" s="387"/>
      <c r="S431" s="387"/>
      <c r="T431" s="387"/>
      <c r="U431" s="387"/>
      <c r="V431" s="387"/>
      <c r="W431" s="387"/>
      <c r="X431" s="387"/>
      <c r="Y431" s="398"/>
      <c r="Z431" s="387"/>
      <c r="AA431" s="508"/>
      <c r="AB431" s="387"/>
      <c r="AC431" s="387"/>
      <c r="AD431" s="387"/>
      <c r="AE431" s="387"/>
      <c r="AF431" s="387"/>
      <c r="AG431" s="387"/>
      <c r="AH431" s="387"/>
      <c r="AI431" s="387"/>
      <c r="AJ431" s="387"/>
      <c r="AK431" s="387"/>
    </row>
    <row r="432" spans="1:48">
      <c r="B432" s="108"/>
      <c r="C432" s="20"/>
      <c r="D432" s="20" t="s">
        <v>1896</v>
      </c>
      <c r="E432" s="110">
        <f t="shared" si="98"/>
        <v>82.343333333333334</v>
      </c>
      <c r="F432" s="110">
        <f t="shared" si="96"/>
        <v>61.7575</v>
      </c>
      <c r="G432" s="110">
        <f t="shared" si="92"/>
        <v>41.171666666666667</v>
      </c>
      <c r="H432" s="110">
        <f t="shared" si="93"/>
        <v>20.585833333333333</v>
      </c>
      <c r="I432" s="110">
        <f t="shared" si="94"/>
        <v>8.234333333333332</v>
      </c>
      <c r="K432" s="205"/>
      <c r="L432" s="20" t="s">
        <v>1885</v>
      </c>
      <c r="M432" s="21">
        <v>46.04</v>
      </c>
      <c r="N432" s="21">
        <v>41.25</v>
      </c>
      <c r="O432" s="21">
        <v>41.25</v>
      </c>
      <c r="P432" s="19">
        <f t="shared" si="99"/>
        <v>42.846666666666664</v>
      </c>
      <c r="R432" s="387"/>
      <c r="S432" s="387"/>
      <c r="T432" s="387"/>
      <c r="U432" s="387"/>
      <c r="V432" s="387"/>
      <c r="W432" s="387"/>
      <c r="X432" s="387"/>
      <c r="Y432" s="508"/>
      <c r="Z432" s="387"/>
      <c r="AA432" s="508"/>
      <c r="AB432" s="387"/>
      <c r="AC432" s="387"/>
      <c r="AD432" s="387"/>
      <c r="AE432" s="387"/>
      <c r="AF432" s="387"/>
      <c r="AG432" s="387"/>
      <c r="AH432" s="387"/>
      <c r="AI432" s="387"/>
      <c r="AJ432" s="387"/>
      <c r="AK432" s="387"/>
    </row>
    <row r="433" spans="1:48">
      <c r="B433" s="108"/>
      <c r="C433" s="20"/>
      <c r="D433" s="20" t="s">
        <v>1897</v>
      </c>
      <c r="E433" s="110">
        <f t="shared" si="98"/>
        <v>87.793333333333337</v>
      </c>
      <c r="F433" s="110">
        <f t="shared" si="96"/>
        <v>65.844999999999999</v>
      </c>
      <c r="G433" s="110">
        <f t="shared" si="92"/>
        <v>43.896666666666668</v>
      </c>
      <c r="H433" s="110">
        <f t="shared" si="93"/>
        <v>21.948333333333334</v>
      </c>
      <c r="I433" s="110">
        <f t="shared" si="94"/>
        <v>8.7793333333333319</v>
      </c>
      <c r="K433" s="205"/>
      <c r="L433" s="20" t="s">
        <v>1886</v>
      </c>
      <c r="M433" s="21">
        <v>113.52</v>
      </c>
      <c r="N433" s="21">
        <v>139.51</v>
      </c>
      <c r="O433" s="21">
        <v>80</v>
      </c>
      <c r="P433" s="19">
        <f t="shared" si="99"/>
        <v>111.00999999999999</v>
      </c>
      <c r="R433" s="387"/>
      <c r="S433" s="387"/>
      <c r="T433" s="387"/>
      <c r="U433" s="387"/>
      <c r="V433" s="387"/>
      <c r="W433" s="387"/>
      <c r="X433" s="387"/>
      <c r="Y433" s="508"/>
      <c r="Z433" s="387"/>
      <c r="AA433" s="508"/>
      <c r="AB433" s="387"/>
      <c r="AC433" s="387"/>
      <c r="AD433" s="387"/>
      <c r="AE433" s="387"/>
      <c r="AF433" s="387"/>
      <c r="AG433" s="387"/>
      <c r="AH433" s="387"/>
      <c r="AI433" s="387"/>
      <c r="AJ433" s="387"/>
      <c r="AK433" s="387"/>
    </row>
    <row r="434" spans="1:48">
      <c r="B434" s="108"/>
      <c r="C434" s="20"/>
      <c r="D434" s="20" t="s">
        <v>1898</v>
      </c>
      <c r="E434" s="110">
        <f t="shared" si="98"/>
        <v>131.60999999999999</v>
      </c>
      <c r="F434" s="110">
        <f t="shared" si="96"/>
        <v>98.707499999999982</v>
      </c>
      <c r="G434" s="110">
        <f t="shared" si="92"/>
        <v>65.804999999999993</v>
      </c>
      <c r="H434" s="110">
        <f t="shared" si="93"/>
        <v>32.902499999999996</v>
      </c>
      <c r="I434" s="110">
        <f t="shared" si="94"/>
        <v>13.160999999999996</v>
      </c>
      <c r="K434" s="205"/>
      <c r="L434" s="20" t="s">
        <v>1887</v>
      </c>
      <c r="M434" s="21">
        <v>56</v>
      </c>
      <c r="N434" s="21">
        <v>78.3</v>
      </c>
      <c r="O434" s="21">
        <v>77.900000000000006</v>
      </c>
      <c r="P434" s="19">
        <f>AVERAGE(M434:N434)</f>
        <v>67.150000000000006</v>
      </c>
      <c r="R434" s="387"/>
      <c r="S434" s="387"/>
      <c r="T434" s="387"/>
      <c r="U434" s="387"/>
      <c r="V434" s="387"/>
      <c r="W434" s="387"/>
      <c r="X434" s="387"/>
      <c r="Y434" s="387"/>
      <c r="Z434" s="387"/>
      <c r="AA434" s="387"/>
      <c r="AB434" s="387"/>
      <c r="AC434" s="387"/>
      <c r="AD434" s="387"/>
      <c r="AE434" s="387"/>
      <c r="AF434" s="387"/>
      <c r="AG434" s="387"/>
      <c r="AH434" s="387"/>
      <c r="AI434" s="387"/>
      <c r="AJ434" s="387"/>
      <c r="AK434" s="387"/>
    </row>
    <row r="435" spans="1:48">
      <c r="B435" s="108"/>
      <c r="C435" s="20"/>
      <c r="D435" s="20" t="s">
        <v>1899</v>
      </c>
      <c r="E435" s="110">
        <f t="shared" si="98"/>
        <v>165.9</v>
      </c>
      <c r="F435" s="110">
        <f t="shared" si="96"/>
        <v>124.42500000000001</v>
      </c>
      <c r="G435" s="110">
        <f t="shared" si="92"/>
        <v>82.95</v>
      </c>
      <c r="H435" s="110">
        <f t="shared" si="93"/>
        <v>41.475000000000001</v>
      </c>
      <c r="I435" s="110">
        <f t="shared" si="94"/>
        <v>16.589999999999996</v>
      </c>
      <c r="K435" s="205"/>
      <c r="L435" s="20" t="s">
        <v>1888</v>
      </c>
      <c r="M435" s="21">
        <v>125</v>
      </c>
      <c r="N435" s="21">
        <v>109.13</v>
      </c>
      <c r="O435" s="21">
        <v>140</v>
      </c>
      <c r="P435" s="19">
        <f t="shared" si="99"/>
        <v>124.71</v>
      </c>
      <c r="R435" s="387"/>
      <c r="S435" s="387"/>
      <c r="T435" s="387"/>
      <c r="U435" s="387"/>
      <c r="V435" s="387"/>
      <c r="W435" s="387"/>
      <c r="X435" s="387"/>
      <c r="Y435" s="387"/>
      <c r="Z435" s="387"/>
      <c r="AA435" s="387"/>
      <c r="AB435" s="387"/>
      <c r="AC435" s="387"/>
      <c r="AD435" s="387"/>
      <c r="AE435" s="387"/>
      <c r="AF435" s="387"/>
      <c r="AG435" s="387"/>
      <c r="AH435" s="387"/>
      <c r="AI435" s="387"/>
      <c r="AJ435" s="387"/>
      <c r="AK435" s="387"/>
    </row>
    <row r="436" spans="1:48">
      <c r="B436" s="108"/>
      <c r="C436" s="20"/>
      <c r="D436" s="20" t="s">
        <v>1900</v>
      </c>
      <c r="E436" s="110">
        <f t="shared" si="98"/>
        <v>58.20000000000001</v>
      </c>
      <c r="F436" s="110">
        <f t="shared" si="96"/>
        <v>43.650000000000006</v>
      </c>
      <c r="G436" s="110">
        <f t="shared" si="92"/>
        <v>29.100000000000005</v>
      </c>
      <c r="H436" s="110">
        <f t="shared" si="93"/>
        <v>14.550000000000002</v>
      </c>
      <c r="I436" s="110">
        <f t="shared" si="94"/>
        <v>5.8199999999999994</v>
      </c>
      <c r="K436" s="205"/>
      <c r="L436" s="20" t="s">
        <v>1889</v>
      </c>
      <c r="M436" s="21">
        <v>121.67</v>
      </c>
      <c r="N436" s="21">
        <v>121.67</v>
      </c>
      <c r="O436" s="21">
        <v>136.61000000000001</v>
      </c>
      <c r="P436" s="19">
        <f t="shared" si="99"/>
        <v>126.65000000000002</v>
      </c>
      <c r="R436" s="387"/>
      <c r="S436" s="387"/>
      <c r="T436" s="387"/>
      <c r="U436" s="387"/>
      <c r="V436" s="387"/>
      <c r="W436" s="387"/>
      <c r="X436" s="387"/>
      <c r="Y436" s="387"/>
      <c r="Z436" s="387"/>
      <c r="AA436" s="387"/>
      <c r="AB436" s="387"/>
      <c r="AC436" s="387"/>
      <c r="AD436" s="387"/>
      <c r="AE436" s="387"/>
      <c r="AF436" s="387"/>
      <c r="AG436" s="387"/>
      <c r="AH436" s="387"/>
      <c r="AI436" s="387"/>
      <c r="AJ436" s="387"/>
      <c r="AK436" s="387"/>
    </row>
    <row r="437" spans="1:48">
      <c r="B437" s="108"/>
      <c r="C437" s="20"/>
      <c r="D437" s="20" t="s">
        <v>1901</v>
      </c>
      <c r="E437" s="110">
        <f t="shared" si="98"/>
        <v>95.066666666666663</v>
      </c>
      <c r="F437" s="110">
        <f t="shared" si="96"/>
        <v>71.3</v>
      </c>
      <c r="G437" s="110">
        <f t="shared" si="92"/>
        <v>47.533333333333331</v>
      </c>
      <c r="H437" s="110">
        <f t="shared" si="93"/>
        <v>23.766666666666666</v>
      </c>
      <c r="I437" s="110">
        <f t="shared" si="94"/>
        <v>9.5066666666666642</v>
      </c>
      <c r="K437" s="205"/>
      <c r="L437" s="20" t="s">
        <v>1890</v>
      </c>
      <c r="M437" s="21">
        <v>311.5</v>
      </c>
      <c r="N437" s="21">
        <v>311.5</v>
      </c>
      <c r="O437" s="21">
        <v>337.1</v>
      </c>
      <c r="P437" s="19">
        <f t="shared" si="99"/>
        <v>320.03333333333336</v>
      </c>
      <c r="R437" s="387"/>
      <c r="S437" s="387"/>
      <c r="T437" s="387"/>
      <c r="U437" s="387"/>
      <c r="V437" s="387"/>
      <c r="W437" s="387"/>
      <c r="X437" s="387"/>
      <c r="Y437" s="387"/>
      <c r="Z437" s="387"/>
      <c r="AA437" s="387"/>
      <c r="AB437" s="387"/>
      <c r="AC437" s="387"/>
      <c r="AD437" s="387"/>
      <c r="AE437" s="387"/>
      <c r="AF437" s="387"/>
      <c r="AG437" s="387"/>
      <c r="AH437" s="387"/>
      <c r="AI437" s="387"/>
      <c r="AJ437" s="387"/>
      <c r="AK437" s="387"/>
    </row>
    <row r="438" spans="1:48">
      <c r="B438" s="108"/>
      <c r="C438" s="20"/>
      <c r="D438" s="20" t="s">
        <v>1902</v>
      </c>
      <c r="E438" s="110">
        <f t="shared" si="98"/>
        <v>107.80500000000001</v>
      </c>
      <c r="F438" s="110">
        <f t="shared" si="96"/>
        <v>80.853750000000005</v>
      </c>
      <c r="G438" s="110">
        <f t="shared" si="92"/>
        <v>53.902500000000003</v>
      </c>
      <c r="H438" s="110">
        <f t="shared" si="93"/>
        <v>26.951250000000002</v>
      </c>
      <c r="I438" s="110">
        <f t="shared" si="94"/>
        <v>10.780499999999998</v>
      </c>
      <c r="K438" s="205"/>
      <c r="L438" s="20" t="s">
        <v>1891</v>
      </c>
      <c r="M438" s="21">
        <v>331.9</v>
      </c>
      <c r="N438" s="21">
        <v>331.9</v>
      </c>
      <c r="O438" s="21">
        <v>481.25</v>
      </c>
      <c r="P438" s="19">
        <f t="shared" si="99"/>
        <v>381.68333333333334</v>
      </c>
      <c r="R438" s="387"/>
      <c r="S438" s="387"/>
      <c r="T438" s="387"/>
      <c r="U438" s="387"/>
      <c r="V438" s="387"/>
      <c r="W438" s="387"/>
      <c r="X438" s="387"/>
      <c r="Y438" s="387"/>
      <c r="Z438" s="387"/>
      <c r="AA438" s="387"/>
      <c r="AB438" s="387"/>
      <c r="AC438" s="387"/>
      <c r="AD438" s="387"/>
      <c r="AE438" s="387"/>
      <c r="AF438" s="387"/>
      <c r="AG438" s="387"/>
      <c r="AH438" s="387"/>
      <c r="AI438" s="387"/>
      <c r="AJ438" s="387"/>
      <c r="AK438" s="387"/>
    </row>
    <row r="439" spans="1:48">
      <c r="B439" s="108"/>
      <c r="C439" s="20"/>
      <c r="D439" s="20" t="s">
        <v>1903</v>
      </c>
      <c r="E439" s="110">
        <f t="shared" si="98"/>
        <v>78.37</v>
      </c>
      <c r="F439" s="110">
        <f t="shared" si="96"/>
        <v>58.777500000000003</v>
      </c>
      <c r="G439" s="110">
        <f t="shared" si="92"/>
        <v>39.185000000000002</v>
      </c>
      <c r="H439" s="110">
        <f t="shared" si="93"/>
        <v>19.592500000000001</v>
      </c>
      <c r="I439" s="110">
        <f t="shared" si="94"/>
        <v>7.8369999999999989</v>
      </c>
      <c r="K439" s="205"/>
      <c r="L439" s="20" t="s">
        <v>1892</v>
      </c>
      <c r="M439" s="21">
        <v>59.97</v>
      </c>
      <c r="N439" s="21">
        <v>59.97</v>
      </c>
      <c r="O439" s="21">
        <v>69</v>
      </c>
      <c r="P439" s="19">
        <f t="shared" si="99"/>
        <v>62.98</v>
      </c>
      <c r="R439" s="387"/>
      <c r="S439" s="387"/>
      <c r="T439" s="387"/>
      <c r="U439" s="387"/>
      <c r="V439" s="387"/>
      <c r="W439" s="387"/>
      <c r="X439" s="387"/>
      <c r="Y439" s="387"/>
      <c r="Z439" s="387"/>
      <c r="AA439" s="387"/>
      <c r="AB439" s="387"/>
      <c r="AC439" s="387"/>
      <c r="AD439" s="387"/>
      <c r="AE439" s="387"/>
      <c r="AF439" s="387"/>
      <c r="AG439" s="387"/>
      <c r="AH439" s="387"/>
      <c r="AI439" s="387"/>
      <c r="AJ439" s="387"/>
      <c r="AK439" s="387"/>
    </row>
    <row r="440" spans="1:48">
      <c r="B440" s="205"/>
      <c r="C440" s="20"/>
      <c r="D440" s="20" t="s">
        <v>1904</v>
      </c>
      <c r="E440" s="110">
        <f t="shared" si="98"/>
        <v>115.47666666666667</v>
      </c>
      <c r="F440" s="110">
        <f t="shared" si="96"/>
        <v>86.607500000000002</v>
      </c>
      <c r="G440" s="110">
        <f t="shared" si="92"/>
        <v>57.738333333333337</v>
      </c>
      <c r="H440" s="110">
        <f t="shared" si="93"/>
        <v>28.869166666666668</v>
      </c>
      <c r="I440" s="110">
        <f t="shared" si="94"/>
        <v>11.547666666666665</v>
      </c>
      <c r="K440" s="205"/>
      <c r="L440" s="20" t="s">
        <v>1893</v>
      </c>
      <c r="M440" s="21">
        <v>65.34</v>
      </c>
      <c r="N440" s="21">
        <v>65.34</v>
      </c>
      <c r="O440" s="21">
        <v>77.83</v>
      </c>
      <c r="P440" s="19">
        <f t="shared" si="99"/>
        <v>69.50333333333333</v>
      </c>
      <c r="R440" s="387"/>
      <c r="S440" s="387"/>
      <c r="T440" s="387"/>
      <c r="U440" s="387"/>
      <c r="V440" s="387"/>
      <c r="W440" s="387"/>
      <c r="X440" s="387"/>
      <c r="Y440" s="387"/>
      <c r="Z440" s="387"/>
      <c r="AA440" s="387"/>
      <c r="AB440" s="387"/>
      <c r="AC440" s="387"/>
      <c r="AD440" s="387"/>
      <c r="AE440" s="387"/>
      <c r="AF440" s="387"/>
      <c r="AG440" s="387"/>
      <c r="AH440" s="387"/>
      <c r="AI440" s="387"/>
      <c r="AJ440" s="387"/>
      <c r="AK440" s="387"/>
    </row>
    <row r="441" spans="1:48">
      <c r="B441" s="205"/>
      <c r="C441" s="20"/>
      <c r="D441" s="20" t="s">
        <v>1905</v>
      </c>
      <c r="E441" s="110">
        <f t="shared" si="98"/>
        <v>126.76666666666667</v>
      </c>
      <c r="F441" s="110">
        <f t="shared" si="96"/>
        <v>95.075000000000003</v>
      </c>
      <c r="G441" s="110">
        <f t="shared" si="92"/>
        <v>63.383333333333333</v>
      </c>
      <c r="H441" s="110">
        <f t="shared" si="93"/>
        <v>31.691666666666666</v>
      </c>
      <c r="I441" s="110">
        <f t="shared" si="94"/>
        <v>12.676666666666664</v>
      </c>
      <c r="K441" s="205"/>
      <c r="L441" s="20" t="s">
        <v>1894</v>
      </c>
      <c r="M441" s="21">
        <v>82.77</v>
      </c>
      <c r="N441" s="21">
        <v>82.77</v>
      </c>
      <c r="O441" s="21">
        <v>82.77</v>
      </c>
      <c r="P441" s="19">
        <f t="shared" si="99"/>
        <v>82.77</v>
      </c>
      <c r="R441" s="387"/>
      <c r="S441" s="387"/>
      <c r="T441" s="387"/>
      <c r="U441" s="387"/>
      <c r="V441" s="387"/>
      <c r="W441" s="387"/>
      <c r="X441" s="387"/>
      <c r="Y441" s="387"/>
      <c r="Z441" s="387"/>
      <c r="AA441" s="387"/>
      <c r="AB441" s="387"/>
      <c r="AC441" s="387"/>
      <c r="AD441" s="387"/>
      <c r="AE441" s="387"/>
      <c r="AF441" s="387"/>
      <c r="AG441" s="387"/>
      <c r="AH441" s="387"/>
      <c r="AI441" s="387"/>
      <c r="AJ441" s="387"/>
      <c r="AK441" s="387"/>
    </row>
    <row r="442" spans="1:48">
      <c r="B442" s="205"/>
      <c r="C442" s="20"/>
      <c r="D442" s="20" t="s">
        <v>1906</v>
      </c>
      <c r="E442" s="110">
        <f t="shared" si="98"/>
        <v>262.95</v>
      </c>
      <c r="F442" s="110">
        <f t="shared" si="96"/>
        <v>197.21249999999998</v>
      </c>
      <c r="G442" s="110">
        <f t="shared" si="92"/>
        <v>131.47499999999999</v>
      </c>
      <c r="H442" s="110">
        <f t="shared" si="93"/>
        <v>65.737499999999997</v>
      </c>
      <c r="I442" s="110">
        <f t="shared" si="94"/>
        <v>26.294999999999995</v>
      </c>
      <c r="K442" s="205"/>
      <c r="L442" s="20" t="s">
        <v>1895</v>
      </c>
      <c r="M442" s="21">
        <v>71.95</v>
      </c>
      <c r="N442" s="21">
        <v>62</v>
      </c>
      <c r="O442" s="21">
        <v>87.94</v>
      </c>
      <c r="P442" s="19">
        <f t="shared" si="99"/>
        <v>73.963333333333324</v>
      </c>
      <c r="R442" s="387"/>
      <c r="S442" s="387"/>
      <c r="T442" s="387"/>
      <c r="U442" s="387"/>
      <c r="V442" s="387"/>
      <c r="W442" s="387"/>
      <c r="X442" s="387"/>
      <c r="Y442" s="387"/>
      <c r="Z442" s="387"/>
      <c r="AA442" s="387"/>
      <c r="AB442" s="387"/>
      <c r="AC442" s="387"/>
      <c r="AD442" s="387"/>
      <c r="AE442" s="387"/>
      <c r="AF442" s="387"/>
      <c r="AG442" s="387"/>
      <c r="AH442" s="387"/>
      <c r="AI442" s="387"/>
      <c r="AJ442" s="387"/>
      <c r="AK442" s="387"/>
    </row>
    <row r="443" spans="1:48" s="14" customFormat="1">
      <c r="A443" s="388"/>
      <c r="B443" s="205"/>
      <c r="C443" s="20"/>
      <c r="D443" s="20" t="s">
        <v>1907</v>
      </c>
      <c r="E443" s="110">
        <f t="shared" si="98"/>
        <v>235.35999999999999</v>
      </c>
      <c r="F443" s="110">
        <f t="shared" si="96"/>
        <v>176.51999999999998</v>
      </c>
      <c r="G443" s="110">
        <f t="shared" si="92"/>
        <v>117.67999999999999</v>
      </c>
      <c r="H443" s="110">
        <f t="shared" si="93"/>
        <v>58.839999999999996</v>
      </c>
      <c r="I443" s="110">
        <f t="shared" si="94"/>
        <v>23.535999999999994</v>
      </c>
      <c r="J443" s="388"/>
      <c r="K443" s="205"/>
      <c r="L443" s="20" t="s">
        <v>1896</v>
      </c>
      <c r="M443" s="21">
        <v>77</v>
      </c>
      <c r="N443" s="21">
        <v>77</v>
      </c>
      <c r="O443" s="21">
        <v>93.03</v>
      </c>
      <c r="P443" s="19">
        <f t="shared" si="99"/>
        <v>82.343333333333334</v>
      </c>
      <c r="Q443" s="388"/>
      <c r="R443" s="387"/>
      <c r="S443" s="387"/>
      <c r="T443" s="387"/>
      <c r="U443" s="387"/>
      <c r="V443" s="387"/>
      <c r="W443" s="387"/>
      <c r="X443" s="387"/>
      <c r="Y443" s="387"/>
      <c r="Z443" s="387"/>
      <c r="AA443" s="387"/>
      <c r="AB443" s="387"/>
      <c r="AC443" s="387"/>
      <c r="AD443" s="387"/>
      <c r="AE443" s="387"/>
      <c r="AF443" s="387"/>
      <c r="AG443" s="387"/>
      <c r="AH443" s="387"/>
      <c r="AI443" s="387"/>
      <c r="AJ443" s="387"/>
      <c r="AK443" s="387"/>
      <c r="AL443" s="388"/>
      <c r="AM443" s="398"/>
      <c r="AN443" s="388"/>
      <c r="AO443" s="388"/>
      <c r="AP443" s="388"/>
      <c r="AQ443" s="388"/>
      <c r="AR443" s="388"/>
      <c r="AS443" s="388"/>
      <c r="AU443" s="172"/>
      <c r="AV443" s="172"/>
    </row>
    <row r="444" spans="1:48" s="14" customFormat="1">
      <c r="A444" s="388"/>
      <c r="B444" s="108"/>
      <c r="C444" s="20"/>
      <c r="D444" s="20" t="s">
        <v>1908</v>
      </c>
      <c r="E444" s="110">
        <f t="shared" si="98"/>
        <v>247.45</v>
      </c>
      <c r="F444" s="110">
        <f t="shared" si="96"/>
        <v>185.58749999999998</v>
      </c>
      <c r="G444" s="110">
        <f t="shared" si="92"/>
        <v>123.72499999999999</v>
      </c>
      <c r="H444" s="110">
        <f t="shared" si="93"/>
        <v>61.862499999999997</v>
      </c>
      <c r="I444" s="110">
        <f t="shared" si="94"/>
        <v>24.744999999999994</v>
      </c>
      <c r="J444" s="388"/>
      <c r="K444" s="205"/>
      <c r="L444" s="20" t="s">
        <v>1897</v>
      </c>
      <c r="M444" s="21">
        <v>82.65</v>
      </c>
      <c r="N444" s="21">
        <v>82.65</v>
      </c>
      <c r="O444" s="21">
        <v>98.08</v>
      </c>
      <c r="P444" s="19">
        <f t="shared" si="99"/>
        <v>87.793333333333337</v>
      </c>
      <c r="Q444" s="388"/>
      <c r="R444" s="387"/>
      <c r="S444" s="387"/>
      <c r="T444" s="387"/>
      <c r="U444" s="387"/>
      <c r="V444" s="387"/>
      <c r="W444" s="387"/>
      <c r="X444" s="387"/>
      <c r="Y444" s="387"/>
      <c r="Z444" s="387"/>
      <c r="AA444" s="387"/>
      <c r="AB444" s="387"/>
      <c r="AC444" s="387"/>
      <c r="AD444" s="387"/>
      <c r="AE444" s="387"/>
      <c r="AF444" s="387"/>
      <c r="AG444" s="387"/>
      <c r="AH444" s="387"/>
      <c r="AI444" s="387"/>
      <c r="AJ444" s="387"/>
      <c r="AK444" s="387"/>
      <c r="AL444" s="388"/>
      <c r="AM444" s="398"/>
      <c r="AN444" s="388"/>
      <c r="AO444" s="388"/>
      <c r="AP444" s="388"/>
      <c r="AQ444" s="388"/>
      <c r="AR444" s="388"/>
      <c r="AS444" s="388"/>
      <c r="AU444" s="172"/>
      <c r="AV444" s="172"/>
    </row>
    <row r="445" spans="1:48" s="14" customFormat="1">
      <c r="A445" s="388"/>
      <c r="B445" s="108"/>
      <c r="C445" s="20"/>
      <c r="D445" s="20" t="s">
        <v>1909</v>
      </c>
      <c r="E445" s="110">
        <f t="shared" si="98"/>
        <v>288.45</v>
      </c>
      <c r="F445" s="110">
        <f t="shared" si="96"/>
        <v>216.33749999999998</v>
      </c>
      <c r="G445" s="110">
        <f t="shared" si="92"/>
        <v>144.22499999999999</v>
      </c>
      <c r="H445" s="110">
        <f t="shared" si="93"/>
        <v>72.112499999999997</v>
      </c>
      <c r="I445" s="110">
        <f t="shared" si="94"/>
        <v>28.844999999999992</v>
      </c>
      <c r="J445" s="388"/>
      <c r="K445" s="205"/>
      <c r="L445" s="20" t="s">
        <v>1898</v>
      </c>
      <c r="M445" s="21">
        <v>134.69999999999999</v>
      </c>
      <c r="N445" s="21">
        <v>139.5</v>
      </c>
      <c r="O445" s="21">
        <v>120.63</v>
      </c>
      <c r="P445" s="19">
        <f>AVERAGE(M445:O445)</f>
        <v>131.60999999999999</v>
      </c>
      <c r="Q445" s="388"/>
      <c r="R445" s="387"/>
      <c r="S445" s="387"/>
      <c r="T445" s="387"/>
      <c r="U445" s="387"/>
      <c r="V445" s="387"/>
      <c r="W445" s="387"/>
      <c r="X445" s="387"/>
      <c r="Y445" s="387"/>
      <c r="Z445" s="387"/>
      <c r="AA445" s="387"/>
      <c r="AB445" s="387"/>
      <c r="AC445" s="387"/>
      <c r="AD445" s="387"/>
      <c r="AE445" s="387"/>
      <c r="AF445" s="387"/>
      <c r="AG445" s="387"/>
      <c r="AH445" s="387"/>
      <c r="AI445" s="387"/>
      <c r="AJ445" s="387"/>
      <c r="AK445" s="387"/>
      <c r="AL445" s="388"/>
      <c r="AM445" s="398"/>
      <c r="AN445" s="388"/>
      <c r="AO445" s="388"/>
      <c r="AP445" s="388"/>
      <c r="AQ445" s="388"/>
      <c r="AR445" s="388"/>
      <c r="AS445" s="388"/>
      <c r="AU445" s="172"/>
      <c r="AV445" s="172"/>
    </row>
    <row r="446" spans="1:48" s="14" customFormat="1">
      <c r="A446" s="388"/>
      <c r="B446" s="108"/>
      <c r="C446" s="20"/>
      <c r="D446" s="20" t="s">
        <v>1910</v>
      </c>
      <c r="E446" s="110">
        <f t="shared" si="98"/>
        <v>234.2</v>
      </c>
      <c r="F446" s="110">
        <f t="shared" si="96"/>
        <v>175.64999999999998</v>
      </c>
      <c r="G446" s="110">
        <f t="shared" si="92"/>
        <v>117.1</v>
      </c>
      <c r="H446" s="110">
        <f t="shared" si="93"/>
        <v>58.55</v>
      </c>
      <c r="I446" s="110">
        <f t="shared" si="94"/>
        <v>23.419999999999995</v>
      </c>
      <c r="J446" s="388"/>
      <c r="K446" s="205"/>
      <c r="L446" s="20" t="s">
        <v>1899</v>
      </c>
      <c r="M446" s="21">
        <v>156.9</v>
      </c>
      <c r="N446" s="21">
        <v>174.9</v>
      </c>
      <c r="O446" s="21">
        <v>164.3</v>
      </c>
      <c r="P446" s="19">
        <f>AVERAGE(M446:N446)</f>
        <v>165.9</v>
      </c>
      <c r="Q446" s="388"/>
      <c r="R446" s="387"/>
      <c r="S446" s="387"/>
      <c r="T446" s="387"/>
      <c r="U446" s="387"/>
      <c r="V446" s="387"/>
      <c r="W446" s="387"/>
      <c r="X446" s="387"/>
      <c r="Y446" s="387"/>
      <c r="Z446" s="387"/>
      <c r="AA446" s="387"/>
      <c r="AB446" s="387"/>
      <c r="AC446" s="387"/>
      <c r="AD446" s="387"/>
      <c r="AE446" s="387"/>
      <c r="AF446" s="387"/>
      <c r="AG446" s="387"/>
      <c r="AH446" s="387"/>
      <c r="AI446" s="387"/>
      <c r="AJ446" s="387"/>
      <c r="AK446" s="387"/>
      <c r="AL446" s="388"/>
      <c r="AM446" s="398"/>
      <c r="AN446" s="388"/>
      <c r="AO446" s="388"/>
      <c r="AP446" s="388"/>
      <c r="AQ446" s="388"/>
      <c r="AR446" s="388"/>
      <c r="AS446" s="388"/>
      <c r="AU446" s="172"/>
      <c r="AV446" s="172"/>
    </row>
    <row r="447" spans="1:48">
      <c r="B447" s="205"/>
      <c r="C447" s="20"/>
      <c r="D447" s="20" t="s">
        <v>1911</v>
      </c>
      <c r="E447" s="110">
        <f t="shared" si="98"/>
        <v>67.949999999999989</v>
      </c>
      <c r="F447" s="110">
        <f t="shared" si="96"/>
        <v>50.962499999999991</v>
      </c>
      <c r="G447" s="110">
        <f t="shared" si="92"/>
        <v>33.974999999999994</v>
      </c>
      <c r="H447" s="110">
        <f t="shared" si="93"/>
        <v>16.987499999999997</v>
      </c>
      <c r="I447" s="110">
        <f t="shared" si="94"/>
        <v>6.7949999999999973</v>
      </c>
      <c r="K447" s="205"/>
      <c r="L447" s="20" t="s">
        <v>1900</v>
      </c>
      <c r="M447" s="21">
        <v>64.900000000000006</v>
      </c>
      <c r="N447" s="21">
        <v>64.900000000000006</v>
      </c>
      <c r="O447" s="21">
        <v>44.8</v>
      </c>
      <c r="P447" s="19">
        <f>AVERAGE(M447:O447)</f>
        <v>58.20000000000001</v>
      </c>
      <c r="R447" s="387"/>
      <c r="S447" s="387"/>
      <c r="T447" s="387"/>
      <c r="U447" s="387"/>
      <c r="V447" s="387"/>
      <c r="W447" s="387"/>
      <c r="X447" s="387"/>
      <c r="Y447" s="387"/>
      <c r="Z447" s="387"/>
      <c r="AA447" s="387"/>
      <c r="AB447" s="387"/>
      <c r="AC447" s="387"/>
      <c r="AD447" s="387"/>
      <c r="AE447" s="387"/>
      <c r="AF447" s="387"/>
      <c r="AG447" s="387"/>
      <c r="AH447" s="387"/>
      <c r="AI447" s="387"/>
      <c r="AJ447" s="387"/>
      <c r="AK447" s="387"/>
    </row>
    <row r="448" spans="1:48">
      <c r="B448" s="205"/>
      <c r="C448" s="20"/>
      <c r="D448" s="20" t="s">
        <v>1912</v>
      </c>
      <c r="E448" s="110">
        <f t="shared" si="98"/>
        <v>107.3</v>
      </c>
      <c r="F448" s="110">
        <f t="shared" si="96"/>
        <v>80.474999999999994</v>
      </c>
      <c r="G448" s="110">
        <f t="shared" ref="G448:G511" si="100">SUM(E448*(1-0.5))</f>
        <v>53.65</v>
      </c>
      <c r="H448" s="110">
        <f t="shared" ref="H448:H511" si="101">SUM(E448*(1-0.75))</f>
        <v>26.824999999999999</v>
      </c>
      <c r="I448" s="110">
        <f t="shared" ref="I448:I511" si="102">SUM(E448*(1-0.9))</f>
        <v>10.729999999999997</v>
      </c>
      <c r="K448" s="205"/>
      <c r="L448" s="20" t="s">
        <v>1901</v>
      </c>
      <c r="M448" s="21">
        <v>101.2</v>
      </c>
      <c r="N448" s="21">
        <v>85</v>
      </c>
      <c r="O448" s="21">
        <v>99</v>
      </c>
      <c r="P448" s="19">
        <f>AVERAGE(M448:O448)</f>
        <v>95.066666666666663</v>
      </c>
      <c r="R448" s="387"/>
      <c r="S448" s="387"/>
      <c r="T448" s="387"/>
      <c r="U448" s="387"/>
      <c r="V448" s="387"/>
      <c r="W448" s="387"/>
      <c r="X448" s="387"/>
      <c r="Y448" s="387"/>
      <c r="Z448" s="387"/>
      <c r="AA448" s="387"/>
      <c r="AB448" s="387"/>
      <c r="AC448" s="387"/>
      <c r="AD448" s="387"/>
      <c r="AE448" s="387"/>
      <c r="AF448" s="387"/>
      <c r="AG448" s="387"/>
      <c r="AH448" s="387"/>
      <c r="AI448" s="387"/>
      <c r="AJ448" s="387"/>
      <c r="AK448" s="387"/>
    </row>
    <row r="449" spans="1:48">
      <c r="B449" s="205"/>
      <c r="C449" s="20"/>
      <c r="D449" s="20" t="s">
        <v>1913</v>
      </c>
      <c r="E449" s="110">
        <f t="shared" si="98"/>
        <v>117.08666666666666</v>
      </c>
      <c r="F449" s="110">
        <f t="shared" si="96"/>
        <v>87.814999999999998</v>
      </c>
      <c r="G449" s="110">
        <f t="shared" si="100"/>
        <v>58.543333333333329</v>
      </c>
      <c r="H449" s="110">
        <f t="shared" si="101"/>
        <v>29.271666666666665</v>
      </c>
      <c r="I449" s="110">
        <f t="shared" si="102"/>
        <v>11.708666666666664</v>
      </c>
      <c r="K449" s="205"/>
      <c r="L449" s="20" t="s">
        <v>1902</v>
      </c>
      <c r="M449" s="21">
        <v>92.18</v>
      </c>
      <c r="N449" s="21">
        <v>123.43</v>
      </c>
      <c r="O449" s="21">
        <v>110</v>
      </c>
      <c r="P449" s="19">
        <f>AVERAGE(M449:N449)</f>
        <v>107.80500000000001</v>
      </c>
      <c r="R449" s="387"/>
      <c r="S449" s="387"/>
      <c r="T449" s="387"/>
      <c r="U449" s="387"/>
      <c r="V449" s="387"/>
      <c r="W449" s="387"/>
      <c r="X449" s="387"/>
      <c r="Y449" s="387"/>
      <c r="Z449" s="387"/>
      <c r="AA449" s="387"/>
      <c r="AB449" s="387"/>
      <c r="AC449" s="387"/>
      <c r="AD449" s="387"/>
      <c r="AE449" s="387"/>
      <c r="AF449" s="387"/>
      <c r="AG449" s="387"/>
      <c r="AH449" s="387"/>
      <c r="AI449" s="387"/>
      <c r="AJ449" s="387"/>
      <c r="AK449" s="387"/>
    </row>
    <row r="450" spans="1:48" s="14" customFormat="1">
      <c r="A450" s="388"/>
      <c r="B450" s="205"/>
      <c r="C450" s="20"/>
      <c r="D450" s="20" t="s">
        <v>1914</v>
      </c>
      <c r="E450" s="110">
        <f t="shared" si="98"/>
        <v>114.5</v>
      </c>
      <c r="F450" s="110">
        <f t="shared" si="96"/>
        <v>85.875</v>
      </c>
      <c r="G450" s="110">
        <f t="shared" si="100"/>
        <v>57.25</v>
      </c>
      <c r="H450" s="110">
        <f t="shared" si="101"/>
        <v>28.625</v>
      </c>
      <c r="I450" s="110">
        <f t="shared" si="102"/>
        <v>11.449999999999998</v>
      </c>
      <c r="J450" s="388"/>
      <c r="K450" s="205"/>
      <c r="L450" s="20" t="s">
        <v>1903</v>
      </c>
      <c r="M450" s="21">
        <v>93.24</v>
      </c>
      <c r="N450" s="21">
        <v>63.5</v>
      </c>
      <c r="O450" s="21">
        <v>119</v>
      </c>
      <c r="P450" s="19">
        <f>AVERAGE(M450:N450)</f>
        <v>78.37</v>
      </c>
      <c r="Q450" s="388"/>
      <c r="R450" s="387"/>
      <c r="S450" s="387"/>
      <c r="T450" s="387"/>
      <c r="U450" s="387"/>
      <c r="V450" s="387"/>
      <c r="W450" s="387"/>
      <c r="X450" s="387"/>
      <c r="Y450" s="387"/>
      <c r="Z450" s="387"/>
      <c r="AA450" s="387"/>
      <c r="AB450" s="387"/>
      <c r="AC450" s="387"/>
      <c r="AD450" s="387"/>
      <c r="AE450" s="387"/>
      <c r="AF450" s="387"/>
      <c r="AG450" s="387"/>
      <c r="AH450" s="387"/>
      <c r="AI450" s="387"/>
      <c r="AJ450" s="387"/>
      <c r="AK450" s="387"/>
      <c r="AL450" s="388"/>
      <c r="AM450" s="398"/>
      <c r="AN450" s="388"/>
      <c r="AO450" s="388"/>
      <c r="AP450" s="388"/>
      <c r="AQ450" s="388"/>
      <c r="AR450" s="388"/>
      <c r="AS450" s="388"/>
      <c r="AU450" s="172"/>
      <c r="AV450" s="172"/>
    </row>
    <row r="451" spans="1:48" s="14" customFormat="1">
      <c r="A451" s="388"/>
      <c r="B451" s="205"/>
      <c r="C451" s="20"/>
      <c r="D451" s="20" t="s">
        <v>1915</v>
      </c>
      <c r="E451" s="110">
        <f t="shared" si="98"/>
        <v>74.56</v>
      </c>
      <c r="F451" s="110">
        <f t="shared" si="96"/>
        <v>55.92</v>
      </c>
      <c r="G451" s="110">
        <f t="shared" si="100"/>
        <v>37.28</v>
      </c>
      <c r="H451" s="110">
        <f t="shared" si="101"/>
        <v>18.64</v>
      </c>
      <c r="I451" s="110">
        <f t="shared" si="102"/>
        <v>7.4559999999999986</v>
      </c>
      <c r="J451" s="388"/>
      <c r="K451" s="205"/>
      <c r="L451" s="20" t="s">
        <v>1904</v>
      </c>
      <c r="M451" s="21">
        <v>115.83</v>
      </c>
      <c r="N451" s="21">
        <v>101.6</v>
      </c>
      <c r="O451" s="21">
        <v>129</v>
      </c>
      <c r="P451" s="19">
        <f>AVERAGE(M451:O451)</f>
        <v>115.47666666666667</v>
      </c>
      <c r="Q451" s="388"/>
      <c r="R451" s="387"/>
      <c r="S451" s="387"/>
      <c r="T451" s="387"/>
      <c r="U451" s="387"/>
      <c r="V451" s="387"/>
      <c r="W451" s="387"/>
      <c r="X451" s="387"/>
      <c r="Y451" s="387"/>
      <c r="Z451" s="387"/>
      <c r="AA451" s="387"/>
      <c r="AB451" s="387"/>
      <c r="AC451" s="387"/>
      <c r="AD451" s="387"/>
      <c r="AE451" s="387"/>
      <c r="AF451" s="387"/>
      <c r="AG451" s="387"/>
      <c r="AH451" s="387"/>
      <c r="AI451" s="387"/>
      <c r="AJ451" s="387"/>
      <c r="AK451" s="387"/>
      <c r="AL451" s="388"/>
      <c r="AM451" s="398"/>
      <c r="AN451" s="388"/>
      <c r="AO451" s="388"/>
      <c r="AP451" s="388"/>
      <c r="AQ451" s="388"/>
      <c r="AR451" s="388"/>
      <c r="AS451" s="388"/>
      <c r="AU451" s="172"/>
      <c r="AV451" s="172"/>
    </row>
    <row r="452" spans="1:48" s="14" customFormat="1">
      <c r="A452" s="388"/>
      <c r="B452" s="205"/>
      <c r="C452" s="20"/>
      <c r="D452" s="20" t="s">
        <v>1916</v>
      </c>
      <c r="E452" s="110">
        <f t="shared" si="98"/>
        <v>73.493333333333339</v>
      </c>
      <c r="F452" s="110">
        <f t="shared" si="96"/>
        <v>55.120000000000005</v>
      </c>
      <c r="G452" s="110">
        <f t="shared" si="100"/>
        <v>36.74666666666667</v>
      </c>
      <c r="H452" s="110">
        <f t="shared" si="101"/>
        <v>18.373333333333335</v>
      </c>
      <c r="I452" s="110">
        <f t="shared" si="102"/>
        <v>7.3493333333333322</v>
      </c>
      <c r="J452" s="388"/>
      <c r="K452" s="205"/>
      <c r="L452" s="20" t="s">
        <v>1905</v>
      </c>
      <c r="M452" s="21">
        <v>122.65</v>
      </c>
      <c r="N452" s="21">
        <v>122.65</v>
      </c>
      <c r="O452" s="21">
        <v>135</v>
      </c>
      <c r="P452" s="19">
        <f>AVERAGE(M452:O452)</f>
        <v>126.76666666666667</v>
      </c>
      <c r="Q452" s="388"/>
      <c r="R452" s="387"/>
      <c r="S452" s="387"/>
      <c r="T452" s="387"/>
      <c r="U452" s="387"/>
      <c r="V452" s="387"/>
      <c r="W452" s="387"/>
      <c r="X452" s="387"/>
      <c r="Y452" s="387"/>
      <c r="Z452" s="387"/>
      <c r="AA452" s="387"/>
      <c r="AB452" s="387"/>
      <c r="AC452" s="387"/>
      <c r="AD452" s="387"/>
      <c r="AE452" s="387"/>
      <c r="AF452" s="387"/>
      <c r="AG452" s="387"/>
      <c r="AH452" s="387"/>
      <c r="AI452" s="387"/>
      <c r="AJ452" s="387"/>
      <c r="AK452" s="387"/>
      <c r="AL452" s="388"/>
      <c r="AM452" s="398"/>
      <c r="AN452" s="388"/>
      <c r="AO452" s="388"/>
      <c r="AP452" s="388"/>
      <c r="AQ452" s="388"/>
      <c r="AR452" s="388"/>
      <c r="AS452" s="388"/>
      <c r="AU452" s="172"/>
      <c r="AV452" s="172"/>
    </row>
    <row r="453" spans="1:48" s="14" customFormat="1">
      <c r="A453" s="388"/>
      <c r="B453" s="108"/>
      <c r="C453" s="20"/>
      <c r="D453" s="20" t="s">
        <v>1917</v>
      </c>
      <c r="E453" s="110">
        <f t="shared" si="98"/>
        <v>209.99</v>
      </c>
      <c r="F453" s="110">
        <f t="shared" si="96"/>
        <v>157.49250000000001</v>
      </c>
      <c r="G453" s="110">
        <f t="shared" si="100"/>
        <v>104.995</v>
      </c>
      <c r="H453" s="110">
        <f t="shared" si="101"/>
        <v>52.497500000000002</v>
      </c>
      <c r="I453" s="110">
        <f t="shared" si="102"/>
        <v>20.998999999999995</v>
      </c>
      <c r="J453" s="388"/>
      <c r="K453" s="205"/>
      <c r="L453" s="20" t="s">
        <v>1906</v>
      </c>
      <c r="M453" s="21">
        <v>243.97</v>
      </c>
      <c r="N453" s="21">
        <v>269</v>
      </c>
      <c r="O453" s="21">
        <v>275.88</v>
      </c>
      <c r="P453" s="19">
        <f>AVERAGE(M453:O453)</f>
        <v>262.95</v>
      </c>
      <c r="Q453" s="388"/>
      <c r="R453" s="387"/>
      <c r="S453" s="387"/>
      <c r="T453" s="387"/>
      <c r="U453" s="387"/>
      <c r="V453" s="387"/>
      <c r="W453" s="387"/>
      <c r="X453" s="387"/>
      <c r="Y453" s="387"/>
      <c r="Z453" s="387"/>
      <c r="AA453" s="387"/>
      <c r="AB453" s="387"/>
      <c r="AC453" s="387"/>
      <c r="AD453" s="387"/>
      <c r="AE453" s="387"/>
      <c r="AF453" s="387"/>
      <c r="AG453" s="387"/>
      <c r="AH453" s="387"/>
      <c r="AI453" s="387"/>
      <c r="AJ453" s="387"/>
      <c r="AK453" s="387"/>
      <c r="AL453" s="388"/>
      <c r="AM453" s="398"/>
      <c r="AN453" s="388"/>
      <c r="AO453" s="388"/>
      <c r="AP453" s="388"/>
      <c r="AQ453" s="388"/>
      <c r="AR453" s="388"/>
      <c r="AS453" s="388"/>
      <c r="AU453" s="172"/>
      <c r="AV453" s="172"/>
    </row>
    <row r="454" spans="1:48" s="14" customFormat="1">
      <c r="A454" s="388"/>
      <c r="B454" s="108"/>
      <c r="C454" s="20"/>
      <c r="D454" s="20" t="s">
        <v>1918</v>
      </c>
      <c r="E454" s="110">
        <f t="shared" si="98"/>
        <v>99.366666666666674</v>
      </c>
      <c r="F454" s="110">
        <f t="shared" si="96"/>
        <v>74.525000000000006</v>
      </c>
      <c r="G454" s="110">
        <f t="shared" si="100"/>
        <v>49.683333333333337</v>
      </c>
      <c r="H454" s="110">
        <f t="shared" si="101"/>
        <v>24.841666666666669</v>
      </c>
      <c r="I454" s="110">
        <f t="shared" si="102"/>
        <v>9.9366666666666656</v>
      </c>
      <c r="J454" s="388"/>
      <c r="K454" s="205"/>
      <c r="L454" s="20" t="s">
        <v>1907</v>
      </c>
      <c r="M454" s="21">
        <v>209.1</v>
      </c>
      <c r="N454" s="21">
        <v>209.1</v>
      </c>
      <c r="O454" s="21">
        <v>287.88</v>
      </c>
      <c r="P454" s="19">
        <f>AVERAGE(M454:O454)</f>
        <v>235.35999999999999</v>
      </c>
      <c r="Q454" s="388"/>
      <c r="R454" s="387"/>
      <c r="S454" s="387"/>
      <c r="T454" s="387"/>
      <c r="U454" s="387"/>
      <c r="V454" s="387"/>
      <c r="W454" s="387"/>
      <c r="X454" s="387"/>
      <c r="Y454" s="387"/>
      <c r="Z454" s="387"/>
      <c r="AA454" s="387"/>
      <c r="AB454" s="387"/>
      <c r="AC454" s="387"/>
      <c r="AD454" s="387"/>
      <c r="AE454" s="387"/>
      <c r="AF454" s="387"/>
      <c r="AG454" s="387"/>
      <c r="AH454" s="387"/>
      <c r="AI454" s="387"/>
      <c r="AJ454" s="387"/>
      <c r="AK454" s="387"/>
      <c r="AL454" s="388"/>
      <c r="AM454" s="398"/>
      <c r="AN454" s="388"/>
      <c r="AO454" s="388"/>
      <c r="AP454" s="388"/>
      <c r="AQ454" s="388"/>
      <c r="AR454" s="388"/>
      <c r="AS454" s="388"/>
      <c r="AU454" s="172"/>
      <c r="AV454" s="172"/>
    </row>
    <row r="455" spans="1:48" s="14" customFormat="1">
      <c r="A455" s="388"/>
      <c r="B455" s="108"/>
      <c r="C455" s="20"/>
      <c r="D455" s="20" t="s">
        <v>1919</v>
      </c>
      <c r="E455" s="110">
        <f t="shared" si="98"/>
        <v>131.78</v>
      </c>
      <c r="F455" s="110">
        <f t="shared" si="96"/>
        <v>98.835000000000008</v>
      </c>
      <c r="G455" s="110">
        <f t="shared" si="100"/>
        <v>65.89</v>
      </c>
      <c r="H455" s="110">
        <f t="shared" si="101"/>
        <v>32.945</v>
      </c>
      <c r="I455" s="110">
        <f t="shared" si="102"/>
        <v>13.177999999999997</v>
      </c>
      <c r="J455" s="388"/>
      <c r="K455" s="205"/>
      <c r="L455" s="20" t="s">
        <v>1908</v>
      </c>
      <c r="M455" s="21">
        <v>215.9</v>
      </c>
      <c r="N455" s="21">
        <v>279</v>
      </c>
      <c r="O455" s="21">
        <v>246.5</v>
      </c>
      <c r="P455" s="19">
        <f>AVERAGE(M455:N455)</f>
        <v>247.45</v>
      </c>
      <c r="Q455" s="388"/>
      <c r="R455" s="387"/>
      <c r="S455" s="387"/>
      <c r="T455" s="387"/>
      <c r="U455" s="387"/>
      <c r="V455" s="387"/>
      <c r="W455" s="387"/>
      <c r="X455" s="387"/>
      <c r="Y455" s="387"/>
      <c r="Z455" s="387"/>
      <c r="AA455" s="387"/>
      <c r="AB455" s="387"/>
      <c r="AC455" s="387"/>
      <c r="AD455" s="387"/>
      <c r="AE455" s="387"/>
      <c r="AF455" s="387"/>
      <c r="AG455" s="387"/>
      <c r="AH455" s="387"/>
      <c r="AI455" s="387"/>
      <c r="AJ455" s="387"/>
      <c r="AK455" s="387"/>
      <c r="AL455" s="388"/>
      <c r="AM455" s="398"/>
      <c r="AN455" s="388"/>
      <c r="AO455" s="388"/>
      <c r="AP455" s="388"/>
      <c r="AQ455" s="388"/>
      <c r="AR455" s="388"/>
      <c r="AS455" s="388"/>
      <c r="AU455" s="172"/>
      <c r="AV455" s="172"/>
    </row>
    <row r="456" spans="1:48">
      <c r="B456" s="108"/>
      <c r="C456" s="20"/>
      <c r="D456" s="20" t="s">
        <v>1920</v>
      </c>
      <c r="E456" s="110">
        <f t="shared" si="98"/>
        <v>114.23333333333335</v>
      </c>
      <c r="F456" s="110">
        <f t="shared" si="96"/>
        <v>85.675000000000011</v>
      </c>
      <c r="G456" s="110">
        <f t="shared" si="100"/>
        <v>57.116666666666674</v>
      </c>
      <c r="H456" s="110">
        <f t="shared" si="101"/>
        <v>28.558333333333337</v>
      </c>
      <c r="I456" s="110">
        <f t="shared" si="102"/>
        <v>11.423333333333332</v>
      </c>
      <c r="K456" s="205"/>
      <c r="L456" s="20" t="s">
        <v>1909</v>
      </c>
      <c r="M456" s="21">
        <v>287.89999999999998</v>
      </c>
      <c r="N456" s="21">
        <v>289</v>
      </c>
      <c r="O456" s="21">
        <v>289</v>
      </c>
      <c r="P456" s="19">
        <f>AVERAGE(M456:N456)</f>
        <v>288.45</v>
      </c>
      <c r="R456" s="387"/>
      <c r="S456" s="387"/>
      <c r="T456" s="387"/>
      <c r="U456" s="387"/>
      <c r="V456" s="387"/>
      <c r="W456" s="387"/>
      <c r="X456" s="387"/>
      <c r="Y456" s="387"/>
      <c r="Z456" s="387"/>
      <c r="AA456" s="387"/>
      <c r="AB456" s="387"/>
      <c r="AC456" s="387"/>
      <c r="AD456" s="387"/>
      <c r="AE456" s="387"/>
      <c r="AF456" s="387"/>
      <c r="AG456" s="387"/>
      <c r="AH456" s="387"/>
      <c r="AI456" s="387"/>
      <c r="AJ456" s="387"/>
      <c r="AK456" s="387"/>
    </row>
    <row r="457" spans="1:48">
      <c r="B457" s="108"/>
      <c r="C457" s="20"/>
      <c r="D457" s="20" t="s">
        <v>1921</v>
      </c>
      <c r="E457" s="110">
        <f t="shared" si="98"/>
        <v>79.046666666666667</v>
      </c>
      <c r="F457" s="110">
        <f t="shared" si="96"/>
        <v>59.284999999999997</v>
      </c>
      <c r="G457" s="110">
        <f t="shared" si="100"/>
        <v>39.523333333333333</v>
      </c>
      <c r="H457" s="110">
        <f t="shared" si="101"/>
        <v>19.761666666666667</v>
      </c>
      <c r="I457" s="110">
        <f t="shared" si="102"/>
        <v>7.9046666666666647</v>
      </c>
      <c r="K457" s="205"/>
      <c r="L457" s="20" t="s">
        <v>1910</v>
      </c>
      <c r="M457" s="21">
        <v>238.9</v>
      </c>
      <c r="N457" s="21">
        <v>229.5</v>
      </c>
      <c r="O457" s="21">
        <v>319</v>
      </c>
      <c r="P457" s="19">
        <f>AVERAGE(M457:N457)</f>
        <v>234.2</v>
      </c>
      <c r="R457" s="387"/>
      <c r="S457" s="387"/>
      <c r="T457" s="387"/>
      <c r="U457" s="387"/>
      <c r="V457" s="387"/>
      <c r="W457" s="387"/>
      <c r="X457" s="387"/>
      <c r="Y457" s="387"/>
      <c r="Z457" s="387"/>
      <c r="AA457" s="387"/>
      <c r="AB457" s="387"/>
      <c r="AC457" s="387"/>
      <c r="AD457" s="387"/>
      <c r="AE457" s="387"/>
      <c r="AF457" s="387"/>
      <c r="AG457" s="387"/>
      <c r="AH457" s="387"/>
      <c r="AI457" s="387"/>
      <c r="AJ457" s="387"/>
      <c r="AK457" s="387"/>
    </row>
    <row r="458" spans="1:48">
      <c r="B458" s="108"/>
      <c r="C458" s="20"/>
      <c r="D458" s="20" t="s">
        <v>1922</v>
      </c>
      <c r="E458" s="110">
        <f t="shared" si="98"/>
        <v>159.73333333333332</v>
      </c>
      <c r="F458" s="110">
        <f t="shared" si="96"/>
        <v>119.79999999999998</v>
      </c>
      <c r="G458" s="110">
        <f t="shared" si="100"/>
        <v>79.86666666666666</v>
      </c>
      <c r="H458" s="110">
        <f t="shared" si="101"/>
        <v>39.93333333333333</v>
      </c>
      <c r="I458" s="110">
        <f t="shared" si="102"/>
        <v>15.973333333333329</v>
      </c>
      <c r="K458" s="205"/>
      <c r="L458" s="20" t="s">
        <v>1911</v>
      </c>
      <c r="M458" s="21">
        <v>78.989999999999995</v>
      </c>
      <c r="N458" s="21">
        <v>56.91</v>
      </c>
      <c r="O458" s="21">
        <v>74.900000000000006</v>
      </c>
      <c r="P458" s="19">
        <f>AVERAGE(M458:N458)</f>
        <v>67.949999999999989</v>
      </c>
      <c r="R458" s="387"/>
      <c r="S458" s="387"/>
      <c r="T458" s="387"/>
      <c r="U458" s="387"/>
      <c r="V458" s="387"/>
      <c r="W458" s="387"/>
      <c r="X458" s="387"/>
      <c r="Y458" s="387"/>
      <c r="Z458" s="387"/>
      <c r="AA458" s="387"/>
      <c r="AB458" s="387"/>
      <c r="AC458" s="387"/>
      <c r="AD458" s="387"/>
      <c r="AE458" s="387"/>
      <c r="AF458" s="387"/>
      <c r="AG458" s="387"/>
      <c r="AH458" s="387"/>
      <c r="AI458" s="387"/>
      <c r="AJ458" s="387"/>
      <c r="AK458" s="387"/>
    </row>
    <row r="459" spans="1:48">
      <c r="B459" s="108"/>
      <c r="C459" s="20"/>
      <c r="D459" s="20" t="s">
        <v>1923</v>
      </c>
      <c r="E459" s="110">
        <f t="shared" si="98"/>
        <v>145.08000000000001</v>
      </c>
      <c r="F459" s="110">
        <f t="shared" si="96"/>
        <v>108.81</v>
      </c>
      <c r="G459" s="110">
        <f t="shared" si="100"/>
        <v>72.540000000000006</v>
      </c>
      <c r="H459" s="110">
        <f t="shared" si="101"/>
        <v>36.270000000000003</v>
      </c>
      <c r="I459" s="110">
        <f t="shared" si="102"/>
        <v>14.507999999999997</v>
      </c>
      <c r="K459" s="205"/>
      <c r="L459" s="20" t="s">
        <v>1912</v>
      </c>
      <c r="M459" s="21">
        <v>76.900000000000006</v>
      </c>
      <c r="N459" s="21">
        <v>125</v>
      </c>
      <c r="O459" s="21">
        <v>120</v>
      </c>
      <c r="P459" s="19">
        <f>AVERAGE(M459:O459)</f>
        <v>107.3</v>
      </c>
      <c r="R459" s="387"/>
      <c r="S459" s="387"/>
      <c r="T459" s="387"/>
      <c r="U459" s="387"/>
      <c r="V459" s="387"/>
      <c r="W459" s="387"/>
      <c r="X459" s="387"/>
      <c r="Y459" s="387"/>
      <c r="Z459" s="387"/>
      <c r="AA459" s="387"/>
      <c r="AB459" s="387"/>
      <c r="AC459" s="387"/>
      <c r="AD459" s="387"/>
      <c r="AE459" s="387"/>
      <c r="AF459" s="387"/>
      <c r="AG459" s="387"/>
      <c r="AH459" s="387"/>
      <c r="AI459" s="387"/>
      <c r="AJ459" s="387"/>
      <c r="AK459" s="387"/>
    </row>
    <row r="460" spans="1:48">
      <c r="B460" s="108"/>
      <c r="C460" s="20"/>
      <c r="D460" s="20" t="s">
        <v>1924</v>
      </c>
      <c r="E460" s="110">
        <f t="shared" si="98"/>
        <v>148.13</v>
      </c>
      <c r="F460" s="110">
        <f t="shared" si="96"/>
        <v>111.0975</v>
      </c>
      <c r="G460" s="110">
        <f t="shared" si="100"/>
        <v>74.064999999999998</v>
      </c>
      <c r="H460" s="110">
        <f t="shared" si="101"/>
        <v>37.032499999999999</v>
      </c>
      <c r="I460" s="110">
        <f t="shared" si="102"/>
        <v>14.812999999999997</v>
      </c>
      <c r="K460" s="205"/>
      <c r="L460" s="20" t="s">
        <v>1913</v>
      </c>
      <c r="M460" s="21">
        <v>133.19999999999999</v>
      </c>
      <c r="N460" s="21">
        <v>135</v>
      </c>
      <c r="O460" s="21">
        <v>83.06</v>
      </c>
      <c r="P460" s="19">
        <f>AVERAGE(M460:O460)</f>
        <v>117.08666666666666</v>
      </c>
      <c r="R460" s="387"/>
      <c r="S460" s="387"/>
      <c r="T460" s="387"/>
      <c r="U460" s="387"/>
      <c r="V460" s="387"/>
      <c r="W460" s="387"/>
      <c r="X460" s="387"/>
      <c r="Y460" s="387"/>
      <c r="Z460" s="387"/>
      <c r="AA460" s="387"/>
      <c r="AB460" s="387"/>
      <c r="AC460" s="387"/>
      <c r="AD460" s="387"/>
      <c r="AE460" s="387"/>
      <c r="AF460" s="387"/>
      <c r="AG460" s="387"/>
      <c r="AH460" s="387"/>
      <c r="AI460" s="387"/>
      <c r="AJ460" s="387"/>
      <c r="AK460" s="387"/>
    </row>
    <row r="461" spans="1:48">
      <c r="B461" s="108"/>
      <c r="C461" s="20"/>
      <c r="D461" s="20" t="s">
        <v>1925</v>
      </c>
      <c r="E461" s="110">
        <f t="shared" si="98"/>
        <v>128.52000000000001</v>
      </c>
      <c r="F461" s="110">
        <f t="shared" si="96"/>
        <v>96.390000000000015</v>
      </c>
      <c r="G461" s="110">
        <f t="shared" si="100"/>
        <v>64.260000000000005</v>
      </c>
      <c r="H461" s="110">
        <f t="shared" si="101"/>
        <v>32.130000000000003</v>
      </c>
      <c r="I461" s="110">
        <f t="shared" si="102"/>
        <v>12.851999999999999</v>
      </c>
      <c r="K461" s="205"/>
      <c r="L461" s="20" t="s">
        <v>1914</v>
      </c>
      <c r="M461" s="21">
        <v>89</v>
      </c>
      <c r="N461" s="21">
        <v>140</v>
      </c>
      <c r="O461" s="21">
        <v>99.9</v>
      </c>
      <c r="P461" s="19">
        <f>AVERAGE(M461:N461)</f>
        <v>114.5</v>
      </c>
      <c r="R461" s="387"/>
      <c r="S461" s="387"/>
      <c r="T461" s="387"/>
      <c r="U461" s="387"/>
      <c r="V461" s="387"/>
      <c r="W461" s="387"/>
      <c r="X461" s="387"/>
      <c r="Y461" s="387"/>
      <c r="Z461" s="387"/>
      <c r="AA461" s="387"/>
      <c r="AB461" s="387"/>
      <c r="AC461" s="387"/>
      <c r="AD461" s="387"/>
      <c r="AE461" s="387"/>
      <c r="AF461" s="387"/>
      <c r="AG461" s="387"/>
      <c r="AH461" s="387"/>
      <c r="AI461" s="387"/>
      <c r="AJ461" s="387"/>
      <c r="AK461" s="387"/>
    </row>
    <row r="462" spans="1:48">
      <c r="B462" s="108"/>
      <c r="C462" s="20"/>
      <c r="D462" s="20" t="s">
        <v>1926</v>
      </c>
      <c r="E462" s="110">
        <f t="shared" si="98"/>
        <v>135.45999999999998</v>
      </c>
      <c r="F462" s="110">
        <f t="shared" si="96"/>
        <v>101.59499999999998</v>
      </c>
      <c r="G462" s="110">
        <f t="shared" si="100"/>
        <v>67.72999999999999</v>
      </c>
      <c r="H462" s="110">
        <f t="shared" si="101"/>
        <v>33.864999999999995</v>
      </c>
      <c r="I462" s="110">
        <f t="shared" si="102"/>
        <v>13.545999999999996</v>
      </c>
      <c r="K462" s="205"/>
      <c r="L462" s="20" t="s">
        <v>1915</v>
      </c>
      <c r="M462" s="21">
        <v>76.89</v>
      </c>
      <c r="N462" s="21">
        <v>76.89</v>
      </c>
      <c r="O462" s="21">
        <v>69.900000000000006</v>
      </c>
      <c r="P462" s="19">
        <f t="shared" ref="P462:P472" si="103">AVERAGE(M462:O462)</f>
        <v>74.56</v>
      </c>
      <c r="R462" s="387"/>
      <c r="S462" s="387"/>
      <c r="T462" s="387"/>
      <c r="U462" s="387"/>
      <c r="V462" s="387"/>
      <c r="W462" s="387"/>
      <c r="X462" s="387"/>
      <c r="Y462" s="387"/>
      <c r="Z462" s="387"/>
      <c r="AA462" s="387"/>
      <c r="AB462" s="387"/>
      <c r="AC462" s="387"/>
      <c r="AD462" s="387"/>
      <c r="AE462" s="387"/>
      <c r="AF462" s="387"/>
      <c r="AG462" s="387"/>
      <c r="AH462" s="387"/>
      <c r="AI462" s="387"/>
      <c r="AJ462" s="387"/>
      <c r="AK462" s="387"/>
    </row>
    <row r="463" spans="1:48">
      <c r="B463" s="205"/>
      <c r="C463" s="20"/>
      <c r="D463" s="20" t="s">
        <v>1927</v>
      </c>
      <c r="E463" s="110">
        <f t="shared" si="98"/>
        <v>137.995</v>
      </c>
      <c r="F463" s="110">
        <f t="shared" si="96"/>
        <v>103.49625</v>
      </c>
      <c r="G463" s="110">
        <f t="shared" si="100"/>
        <v>68.997500000000002</v>
      </c>
      <c r="H463" s="110">
        <f t="shared" si="101"/>
        <v>34.498750000000001</v>
      </c>
      <c r="I463" s="110">
        <f t="shared" si="102"/>
        <v>13.799499999999997</v>
      </c>
      <c r="K463" s="205"/>
      <c r="L463" s="20" t="s">
        <v>1916</v>
      </c>
      <c r="M463" s="21">
        <v>75.790000000000006</v>
      </c>
      <c r="N463" s="21">
        <v>75.790000000000006</v>
      </c>
      <c r="O463" s="21">
        <v>68.900000000000006</v>
      </c>
      <c r="P463" s="19">
        <f t="shared" si="103"/>
        <v>73.493333333333339</v>
      </c>
      <c r="R463" s="387"/>
      <c r="S463" s="387"/>
      <c r="T463" s="387"/>
      <c r="U463" s="387"/>
      <c r="V463" s="387"/>
      <c r="W463" s="387"/>
      <c r="X463" s="387"/>
      <c r="Y463" s="387"/>
      <c r="Z463" s="387"/>
      <c r="AA463" s="387"/>
      <c r="AB463" s="387"/>
      <c r="AC463" s="387"/>
      <c r="AD463" s="387"/>
      <c r="AE463" s="387"/>
      <c r="AF463" s="387"/>
      <c r="AG463" s="387"/>
      <c r="AH463" s="387"/>
      <c r="AI463" s="387"/>
      <c r="AJ463" s="387"/>
      <c r="AK463" s="387"/>
    </row>
    <row r="464" spans="1:48">
      <c r="B464" s="205"/>
      <c r="C464" s="20"/>
      <c r="D464" s="20" t="s">
        <v>1928</v>
      </c>
      <c r="E464" s="110">
        <f t="shared" si="98"/>
        <v>66.566666666666677</v>
      </c>
      <c r="F464" s="110">
        <f t="shared" si="96"/>
        <v>49.925000000000011</v>
      </c>
      <c r="G464" s="110">
        <f t="shared" si="100"/>
        <v>33.283333333333339</v>
      </c>
      <c r="H464" s="110">
        <f t="shared" si="101"/>
        <v>16.641666666666669</v>
      </c>
      <c r="I464" s="110">
        <f t="shared" si="102"/>
        <v>6.6566666666666663</v>
      </c>
      <c r="K464" s="205"/>
      <c r="L464" s="20" t="s">
        <v>1917</v>
      </c>
      <c r="M464" s="21">
        <v>209.99</v>
      </c>
      <c r="N464" s="21">
        <v>209.99</v>
      </c>
      <c r="O464" s="21">
        <v>209.99</v>
      </c>
      <c r="P464" s="19">
        <f t="shared" si="103"/>
        <v>209.99</v>
      </c>
      <c r="R464" s="387"/>
      <c r="S464" s="387"/>
      <c r="T464" s="387"/>
      <c r="U464" s="387"/>
      <c r="V464" s="387"/>
      <c r="W464" s="387"/>
      <c r="X464" s="387"/>
      <c r="Y464" s="387"/>
      <c r="Z464" s="387"/>
      <c r="AA464" s="387"/>
      <c r="AB464" s="387"/>
      <c r="AC464" s="387"/>
      <c r="AD464" s="387"/>
      <c r="AE464" s="387"/>
      <c r="AF464" s="387"/>
      <c r="AG464" s="387"/>
      <c r="AH464" s="387"/>
      <c r="AI464" s="387"/>
      <c r="AJ464" s="387"/>
      <c r="AK464" s="387"/>
    </row>
    <row r="465" spans="1:48">
      <c r="B465" s="205"/>
      <c r="C465" s="20"/>
      <c r="D465" s="20" t="s">
        <v>1929</v>
      </c>
      <c r="E465" s="110">
        <f t="shared" si="98"/>
        <v>139.1</v>
      </c>
      <c r="F465" s="110">
        <f t="shared" si="96"/>
        <v>104.32499999999999</v>
      </c>
      <c r="G465" s="110">
        <f t="shared" si="100"/>
        <v>69.55</v>
      </c>
      <c r="H465" s="110">
        <f t="shared" si="101"/>
        <v>34.774999999999999</v>
      </c>
      <c r="I465" s="110">
        <f t="shared" si="102"/>
        <v>13.909999999999997</v>
      </c>
      <c r="K465" s="205"/>
      <c r="L465" s="20" t="s">
        <v>1918</v>
      </c>
      <c r="M465" s="21">
        <v>79.900000000000006</v>
      </c>
      <c r="N465" s="21">
        <v>87.2</v>
      </c>
      <c r="O465" s="21">
        <v>131</v>
      </c>
      <c r="P465" s="19">
        <f t="shared" si="103"/>
        <v>99.366666666666674</v>
      </c>
      <c r="R465" s="387"/>
      <c r="S465" s="387"/>
      <c r="T465" s="387"/>
      <c r="U465" s="387"/>
      <c r="V465" s="387"/>
      <c r="W465" s="387"/>
      <c r="X465" s="387"/>
      <c r="Y465" s="387"/>
      <c r="Z465" s="387"/>
      <c r="AA465" s="387"/>
      <c r="AB465" s="387"/>
      <c r="AC465" s="387"/>
      <c r="AD465" s="387"/>
      <c r="AE465" s="387"/>
      <c r="AF465" s="387"/>
      <c r="AG465" s="387"/>
      <c r="AH465" s="387"/>
      <c r="AI465" s="387"/>
      <c r="AJ465" s="387"/>
      <c r="AK465" s="387"/>
    </row>
    <row r="466" spans="1:48" s="14" customFormat="1">
      <c r="A466" s="388"/>
      <c r="B466" s="108"/>
      <c r="C466" s="20"/>
      <c r="D466" s="20" t="s">
        <v>1930</v>
      </c>
      <c r="E466" s="110">
        <f t="shared" si="98"/>
        <v>177.5</v>
      </c>
      <c r="F466" s="110">
        <f t="shared" si="96"/>
        <v>133.125</v>
      </c>
      <c r="G466" s="110">
        <f t="shared" si="100"/>
        <v>88.75</v>
      </c>
      <c r="H466" s="110">
        <f t="shared" si="101"/>
        <v>44.375</v>
      </c>
      <c r="I466" s="110">
        <f t="shared" si="102"/>
        <v>17.749999999999996</v>
      </c>
      <c r="J466" s="388"/>
      <c r="K466" s="205"/>
      <c r="L466" s="20" t="s">
        <v>1919</v>
      </c>
      <c r="M466" s="21">
        <v>109.99</v>
      </c>
      <c r="N466" s="21">
        <v>148.49</v>
      </c>
      <c r="O466" s="21">
        <v>136.86000000000001</v>
      </c>
      <c r="P466" s="19">
        <f t="shared" si="103"/>
        <v>131.78</v>
      </c>
      <c r="Q466" s="388"/>
      <c r="R466" s="387"/>
      <c r="S466" s="387"/>
      <c r="T466" s="387"/>
      <c r="U466" s="387"/>
      <c r="V466" s="387"/>
      <c r="W466" s="387"/>
      <c r="X466" s="387"/>
      <c r="Y466" s="387"/>
      <c r="Z466" s="387"/>
      <c r="AA466" s="387"/>
      <c r="AB466" s="387"/>
      <c r="AC466" s="387"/>
      <c r="AD466" s="387"/>
      <c r="AE466" s="387"/>
      <c r="AF466" s="387"/>
      <c r="AG466" s="387"/>
      <c r="AH466" s="387"/>
      <c r="AI466" s="387"/>
      <c r="AJ466" s="387"/>
      <c r="AK466" s="387"/>
      <c r="AL466" s="388"/>
      <c r="AM466" s="398"/>
      <c r="AN466" s="388"/>
      <c r="AO466" s="388"/>
      <c r="AP466" s="388"/>
      <c r="AQ466" s="388"/>
      <c r="AR466" s="388"/>
      <c r="AS466" s="388"/>
      <c r="AU466" s="172"/>
      <c r="AV466" s="172"/>
    </row>
    <row r="467" spans="1:48" s="14" customFormat="1">
      <c r="A467" s="388"/>
      <c r="B467" s="108"/>
      <c r="C467" s="20"/>
      <c r="D467" s="20" t="s">
        <v>1931</v>
      </c>
      <c r="E467" s="110">
        <f t="shared" si="98"/>
        <v>171.85666666666668</v>
      </c>
      <c r="F467" s="110">
        <f t="shared" si="96"/>
        <v>128.89250000000001</v>
      </c>
      <c r="G467" s="110">
        <f t="shared" si="100"/>
        <v>85.928333333333342</v>
      </c>
      <c r="H467" s="110">
        <f t="shared" si="101"/>
        <v>42.964166666666671</v>
      </c>
      <c r="I467" s="110">
        <f t="shared" si="102"/>
        <v>17.185666666666666</v>
      </c>
      <c r="J467" s="388"/>
      <c r="K467" s="205"/>
      <c r="L467" s="20" t="s">
        <v>1920</v>
      </c>
      <c r="M467" s="21">
        <v>119.9</v>
      </c>
      <c r="N467" s="21">
        <v>119.9</v>
      </c>
      <c r="O467" s="21">
        <v>102.9</v>
      </c>
      <c r="P467" s="19">
        <f t="shared" si="103"/>
        <v>114.23333333333335</v>
      </c>
      <c r="Q467" s="388"/>
      <c r="R467" s="387"/>
      <c r="S467" s="387"/>
      <c r="T467" s="387"/>
      <c r="U467" s="387"/>
      <c r="V467" s="387"/>
      <c r="W467" s="387"/>
      <c r="X467" s="387"/>
      <c r="Y467" s="387"/>
      <c r="Z467" s="387"/>
      <c r="AA467" s="387"/>
      <c r="AB467" s="387"/>
      <c r="AC467" s="387"/>
      <c r="AD467" s="387"/>
      <c r="AE467" s="387"/>
      <c r="AF467" s="387"/>
      <c r="AG467" s="387"/>
      <c r="AH467" s="387"/>
      <c r="AI467" s="387"/>
      <c r="AJ467" s="387"/>
      <c r="AK467" s="387"/>
      <c r="AL467" s="388"/>
      <c r="AM467" s="398"/>
      <c r="AN467" s="388"/>
      <c r="AO467" s="388"/>
      <c r="AP467" s="388"/>
      <c r="AQ467" s="388"/>
      <c r="AR467" s="388"/>
      <c r="AS467" s="388"/>
      <c r="AU467" s="172"/>
      <c r="AV467" s="172"/>
    </row>
    <row r="468" spans="1:48" s="14" customFormat="1">
      <c r="A468" s="388"/>
      <c r="B468" s="108"/>
      <c r="C468" s="20"/>
      <c r="D468" s="20" t="s">
        <v>1932</v>
      </c>
      <c r="E468" s="110">
        <f t="shared" si="98"/>
        <v>169.95666666666668</v>
      </c>
      <c r="F468" s="110">
        <f t="shared" si="96"/>
        <v>127.4675</v>
      </c>
      <c r="G468" s="110">
        <f t="shared" si="100"/>
        <v>84.978333333333339</v>
      </c>
      <c r="H468" s="110">
        <f t="shared" si="101"/>
        <v>42.489166666666669</v>
      </c>
      <c r="I468" s="110">
        <f t="shared" si="102"/>
        <v>16.995666666666665</v>
      </c>
      <c r="J468" s="388"/>
      <c r="K468" s="205"/>
      <c r="L468" s="20" t="s">
        <v>1921</v>
      </c>
      <c r="M468" s="21">
        <v>83.07</v>
      </c>
      <c r="N468" s="21">
        <v>83.07</v>
      </c>
      <c r="O468" s="21">
        <v>71</v>
      </c>
      <c r="P468" s="19">
        <f t="shared" si="103"/>
        <v>79.046666666666667</v>
      </c>
      <c r="Q468" s="388"/>
      <c r="R468" s="387"/>
      <c r="S468" s="387"/>
      <c r="T468" s="387"/>
      <c r="U468" s="387"/>
      <c r="V468" s="387"/>
      <c r="W468" s="387"/>
      <c r="X468" s="387"/>
      <c r="Y468" s="387"/>
      <c r="Z468" s="387"/>
      <c r="AA468" s="387"/>
      <c r="AB468" s="387"/>
      <c r="AC468" s="387"/>
      <c r="AD468" s="387"/>
      <c r="AE468" s="387"/>
      <c r="AF468" s="387"/>
      <c r="AG468" s="387"/>
      <c r="AH468" s="387"/>
      <c r="AI468" s="387"/>
      <c r="AJ468" s="387"/>
      <c r="AK468" s="387"/>
      <c r="AL468" s="388"/>
      <c r="AM468" s="398"/>
      <c r="AN468" s="388"/>
      <c r="AO468" s="388"/>
      <c r="AP468" s="388"/>
      <c r="AQ468" s="388"/>
      <c r="AR468" s="388"/>
      <c r="AS468" s="388"/>
      <c r="AU468" s="172"/>
      <c r="AV468" s="172"/>
    </row>
    <row r="469" spans="1:48">
      <c r="B469" s="108"/>
      <c r="C469" s="20"/>
      <c r="D469" s="20" t="s">
        <v>1933</v>
      </c>
      <c r="E469" s="110">
        <f t="shared" si="98"/>
        <v>116.46666666666665</v>
      </c>
      <c r="F469" s="110">
        <f t="shared" si="96"/>
        <v>87.35</v>
      </c>
      <c r="G469" s="110">
        <f t="shared" si="100"/>
        <v>58.233333333333327</v>
      </c>
      <c r="H469" s="110">
        <f t="shared" si="101"/>
        <v>29.116666666666664</v>
      </c>
      <c r="I469" s="110">
        <f t="shared" si="102"/>
        <v>11.646666666666663</v>
      </c>
      <c r="K469" s="205"/>
      <c r="L469" s="20" t="s">
        <v>1922</v>
      </c>
      <c r="M469" s="21">
        <v>154.56</v>
      </c>
      <c r="N469" s="21">
        <v>186.64</v>
      </c>
      <c r="O469" s="21">
        <v>138</v>
      </c>
      <c r="P469" s="19">
        <f t="shared" si="103"/>
        <v>159.73333333333332</v>
      </c>
      <c r="R469" s="387"/>
      <c r="S469" s="387"/>
      <c r="T469" s="387"/>
      <c r="U469" s="387"/>
      <c r="V469" s="387"/>
      <c r="W469" s="387"/>
      <c r="X469" s="387"/>
      <c r="Y469" s="387"/>
      <c r="Z469" s="387"/>
      <c r="AA469" s="387"/>
      <c r="AB469" s="387"/>
      <c r="AC469" s="387"/>
      <c r="AD469" s="387"/>
      <c r="AE469" s="387"/>
      <c r="AF469" s="387"/>
      <c r="AG469" s="387"/>
      <c r="AH469" s="387"/>
      <c r="AI469" s="387"/>
      <c r="AJ469" s="387"/>
      <c r="AK469" s="387"/>
    </row>
    <row r="470" spans="1:48">
      <c r="B470" s="108"/>
      <c r="C470" s="20"/>
      <c r="D470" s="20" t="s">
        <v>1934</v>
      </c>
      <c r="E470" s="110">
        <f t="shared" si="98"/>
        <v>93.643333333333331</v>
      </c>
      <c r="F470" s="110">
        <f t="shared" ref="F470:F533" si="104">SUM(E470*(1-0.25))</f>
        <v>70.232500000000002</v>
      </c>
      <c r="G470" s="110">
        <f t="shared" si="100"/>
        <v>46.821666666666665</v>
      </c>
      <c r="H470" s="110">
        <f t="shared" si="101"/>
        <v>23.410833333333333</v>
      </c>
      <c r="I470" s="110">
        <f t="shared" si="102"/>
        <v>9.364333333333331</v>
      </c>
      <c r="K470" s="205"/>
      <c r="L470" s="20" t="s">
        <v>1923</v>
      </c>
      <c r="M470" s="21">
        <v>145.08000000000001</v>
      </c>
      <c r="N470" s="21">
        <v>145.08000000000001</v>
      </c>
      <c r="O470" s="21">
        <v>145.08000000000001</v>
      </c>
      <c r="P470" s="19">
        <f t="shared" si="103"/>
        <v>145.08000000000001</v>
      </c>
      <c r="R470" s="387"/>
      <c r="S470" s="387"/>
      <c r="T470" s="387"/>
      <c r="U470" s="387"/>
      <c r="V470" s="387"/>
      <c r="W470" s="387"/>
      <c r="X470" s="387"/>
      <c r="Y470" s="387"/>
      <c r="Z470" s="387"/>
      <c r="AA470" s="387"/>
      <c r="AB470" s="387"/>
      <c r="AC470" s="387"/>
      <c r="AD470" s="387"/>
      <c r="AE470" s="387"/>
      <c r="AF470" s="387"/>
      <c r="AG470" s="387"/>
      <c r="AH470" s="387"/>
      <c r="AI470" s="387"/>
      <c r="AJ470" s="387"/>
      <c r="AK470" s="387"/>
    </row>
    <row r="471" spans="1:48">
      <c r="B471" s="205"/>
      <c r="C471" s="20"/>
      <c r="D471" s="20" t="s">
        <v>1935</v>
      </c>
      <c r="E471" s="110">
        <f t="shared" si="98"/>
        <v>119.545</v>
      </c>
      <c r="F471" s="110">
        <f t="shared" si="104"/>
        <v>89.658749999999998</v>
      </c>
      <c r="G471" s="110">
        <f t="shared" si="100"/>
        <v>59.772500000000001</v>
      </c>
      <c r="H471" s="110">
        <f t="shared" si="101"/>
        <v>29.88625</v>
      </c>
      <c r="I471" s="110">
        <f t="shared" si="102"/>
        <v>11.954499999999998</v>
      </c>
      <c r="K471" s="205"/>
      <c r="L471" s="20" t="s">
        <v>1924</v>
      </c>
      <c r="M471" s="21">
        <v>124.73</v>
      </c>
      <c r="N471" s="21">
        <v>193.2</v>
      </c>
      <c r="O471" s="21">
        <v>126.46</v>
      </c>
      <c r="P471" s="19">
        <f t="shared" si="103"/>
        <v>148.13</v>
      </c>
      <c r="R471" s="387"/>
      <c r="S471" s="387"/>
      <c r="T471" s="387"/>
      <c r="U471" s="387"/>
      <c r="V471" s="387"/>
      <c r="W471" s="387"/>
      <c r="X471" s="387"/>
      <c r="Y471" s="387"/>
      <c r="Z471" s="387"/>
      <c r="AA471" s="387"/>
      <c r="AB471" s="387"/>
      <c r="AC471" s="387"/>
      <c r="AD471" s="387"/>
      <c r="AE471" s="387"/>
      <c r="AF471" s="387"/>
      <c r="AG471" s="387"/>
      <c r="AH471" s="387"/>
      <c r="AI471" s="387"/>
      <c r="AJ471" s="387"/>
      <c r="AK471" s="387"/>
    </row>
    <row r="472" spans="1:48">
      <c r="B472" s="205"/>
      <c r="C472" s="20"/>
      <c r="D472" s="20" t="s">
        <v>1936</v>
      </c>
      <c r="E472" s="110">
        <f t="shared" si="98"/>
        <v>126.64500000000001</v>
      </c>
      <c r="F472" s="110">
        <f t="shared" si="104"/>
        <v>94.983750000000015</v>
      </c>
      <c r="G472" s="110">
        <f t="shared" si="100"/>
        <v>63.322500000000005</v>
      </c>
      <c r="H472" s="110">
        <f t="shared" si="101"/>
        <v>31.661250000000003</v>
      </c>
      <c r="I472" s="110">
        <f t="shared" si="102"/>
        <v>12.664499999999999</v>
      </c>
      <c r="K472" s="205"/>
      <c r="L472" s="20" t="s">
        <v>1925</v>
      </c>
      <c r="M472" s="21">
        <v>127.93</v>
      </c>
      <c r="N472" s="21">
        <v>127.93</v>
      </c>
      <c r="O472" s="21">
        <v>129.69999999999999</v>
      </c>
      <c r="P472" s="19">
        <f t="shared" si="103"/>
        <v>128.52000000000001</v>
      </c>
      <c r="R472" s="387"/>
      <c r="S472" s="387"/>
      <c r="T472" s="387"/>
      <c r="U472" s="387"/>
      <c r="V472" s="387"/>
      <c r="W472" s="387"/>
      <c r="X472" s="387"/>
      <c r="Y472" s="387"/>
      <c r="Z472" s="387"/>
      <c r="AA472" s="387"/>
      <c r="AB472" s="387"/>
      <c r="AC472" s="387"/>
      <c r="AD472" s="387"/>
      <c r="AE472" s="387"/>
      <c r="AF472" s="387"/>
      <c r="AG472" s="387"/>
      <c r="AH472" s="387"/>
      <c r="AI472" s="387"/>
      <c r="AJ472" s="387"/>
      <c r="AK472" s="387"/>
    </row>
    <row r="473" spans="1:48">
      <c r="B473" s="205"/>
      <c r="C473" s="20"/>
      <c r="D473" s="20" t="s">
        <v>1937</v>
      </c>
      <c r="E473" s="110">
        <f t="shared" si="98"/>
        <v>117.83</v>
      </c>
      <c r="F473" s="110">
        <f t="shared" si="104"/>
        <v>88.372500000000002</v>
      </c>
      <c r="G473" s="110">
        <f t="shared" si="100"/>
        <v>58.914999999999999</v>
      </c>
      <c r="H473" s="110">
        <f t="shared" si="101"/>
        <v>29.4575</v>
      </c>
      <c r="I473" s="110">
        <f t="shared" si="102"/>
        <v>11.782999999999998</v>
      </c>
      <c r="K473" s="205"/>
      <c r="L473" s="20" t="s">
        <v>1926</v>
      </c>
      <c r="M473" s="21">
        <v>134.53</v>
      </c>
      <c r="N473" s="21">
        <v>136.38999999999999</v>
      </c>
      <c r="O473" s="21">
        <v>185.98</v>
      </c>
      <c r="P473" s="19">
        <f>AVERAGE(M473:N473)</f>
        <v>135.45999999999998</v>
      </c>
      <c r="R473" s="387"/>
      <c r="S473" s="387"/>
      <c r="T473" s="387"/>
      <c r="U473" s="387"/>
      <c r="V473" s="387"/>
      <c r="W473" s="387"/>
      <c r="X473" s="387"/>
      <c r="Y473" s="387"/>
      <c r="Z473" s="387"/>
      <c r="AA473" s="387"/>
      <c r="AB473" s="387"/>
      <c r="AC473" s="387"/>
      <c r="AD473" s="387"/>
      <c r="AE473" s="387"/>
      <c r="AF473" s="387"/>
      <c r="AG473" s="387"/>
      <c r="AH473" s="387"/>
      <c r="AI473" s="387"/>
      <c r="AJ473" s="387"/>
      <c r="AK473" s="387"/>
    </row>
    <row r="474" spans="1:48" s="14" customFormat="1">
      <c r="A474" s="388"/>
      <c r="B474" s="205"/>
      <c r="C474" s="20"/>
      <c r="D474" s="20" t="s">
        <v>1938</v>
      </c>
      <c r="E474" s="110">
        <f t="shared" si="98"/>
        <v>58.900000000000006</v>
      </c>
      <c r="F474" s="110">
        <f t="shared" si="104"/>
        <v>44.175000000000004</v>
      </c>
      <c r="G474" s="110">
        <f t="shared" si="100"/>
        <v>29.450000000000003</v>
      </c>
      <c r="H474" s="110">
        <f t="shared" si="101"/>
        <v>14.725000000000001</v>
      </c>
      <c r="I474" s="110">
        <f t="shared" si="102"/>
        <v>5.89</v>
      </c>
      <c r="J474" s="388"/>
      <c r="K474" s="205"/>
      <c r="L474" s="20" t="s">
        <v>1927</v>
      </c>
      <c r="M474" s="21">
        <v>137.05000000000001</v>
      </c>
      <c r="N474" s="21">
        <v>138.94</v>
      </c>
      <c r="O474" s="21">
        <v>189.46</v>
      </c>
      <c r="P474" s="19">
        <f>AVERAGE(M474:N474)</f>
        <v>137.995</v>
      </c>
      <c r="Q474" s="388"/>
      <c r="R474" s="387"/>
      <c r="S474" s="387"/>
      <c r="T474" s="387"/>
      <c r="U474" s="387"/>
      <c r="V474" s="387"/>
      <c r="W474" s="387"/>
      <c r="X474" s="387"/>
      <c r="Y474" s="387"/>
      <c r="Z474" s="387"/>
      <c r="AA474" s="387"/>
      <c r="AB474" s="387"/>
      <c r="AC474" s="387"/>
      <c r="AD474" s="387"/>
      <c r="AE474" s="387"/>
      <c r="AF474" s="387"/>
      <c r="AG474" s="387"/>
      <c r="AH474" s="387"/>
      <c r="AI474" s="387"/>
      <c r="AJ474" s="387"/>
      <c r="AK474" s="387"/>
      <c r="AL474" s="388"/>
      <c r="AM474" s="398"/>
      <c r="AN474" s="388"/>
      <c r="AO474" s="388"/>
      <c r="AP474" s="388"/>
      <c r="AQ474" s="388"/>
      <c r="AR474" s="388"/>
      <c r="AS474" s="388"/>
      <c r="AU474" s="172"/>
      <c r="AV474" s="172"/>
    </row>
    <row r="475" spans="1:48" s="14" customFormat="1">
      <c r="A475" s="388"/>
      <c r="B475" s="108"/>
      <c r="C475" s="20"/>
      <c r="D475" s="20" t="s">
        <v>1939</v>
      </c>
      <c r="E475" s="110">
        <f t="shared" si="98"/>
        <v>67</v>
      </c>
      <c r="F475" s="110">
        <f t="shared" si="104"/>
        <v>50.25</v>
      </c>
      <c r="G475" s="110">
        <f t="shared" si="100"/>
        <v>33.5</v>
      </c>
      <c r="H475" s="110">
        <f t="shared" si="101"/>
        <v>16.75</v>
      </c>
      <c r="I475" s="110">
        <f t="shared" si="102"/>
        <v>6.6999999999999984</v>
      </c>
      <c r="J475" s="388"/>
      <c r="K475" s="205"/>
      <c r="L475" s="20" t="s">
        <v>1928</v>
      </c>
      <c r="M475" s="21">
        <v>91.9</v>
      </c>
      <c r="N475" s="21">
        <v>53.9</v>
      </c>
      <c r="O475" s="21">
        <v>53.9</v>
      </c>
      <c r="P475" s="19">
        <f>AVERAGE(M475:O475)</f>
        <v>66.566666666666677</v>
      </c>
      <c r="Q475" s="388"/>
      <c r="R475" s="387"/>
      <c r="S475" s="387"/>
      <c r="T475" s="387"/>
      <c r="U475" s="387"/>
      <c r="V475" s="387"/>
      <c r="W475" s="387"/>
      <c r="X475" s="387"/>
      <c r="Y475" s="387"/>
      <c r="Z475" s="387"/>
      <c r="AA475" s="387"/>
      <c r="AB475" s="387"/>
      <c r="AC475" s="387"/>
      <c r="AD475" s="387"/>
      <c r="AE475" s="387"/>
      <c r="AF475" s="387"/>
      <c r="AG475" s="387"/>
      <c r="AH475" s="387"/>
      <c r="AI475" s="387"/>
      <c r="AJ475" s="387"/>
      <c r="AK475" s="387"/>
      <c r="AL475" s="388"/>
      <c r="AM475" s="398"/>
      <c r="AN475" s="388"/>
      <c r="AO475" s="388"/>
      <c r="AP475" s="388"/>
      <c r="AQ475" s="388"/>
      <c r="AR475" s="388"/>
      <c r="AS475" s="388"/>
      <c r="AU475" s="172"/>
      <c r="AV475" s="172"/>
    </row>
    <row r="476" spans="1:48" s="14" customFormat="1">
      <c r="A476" s="388"/>
      <c r="B476" s="108"/>
      <c r="C476" s="20"/>
      <c r="D476" s="20" t="s">
        <v>1940</v>
      </c>
      <c r="E476" s="110">
        <f t="shared" si="98"/>
        <v>87.356666666666683</v>
      </c>
      <c r="F476" s="110">
        <f t="shared" si="104"/>
        <v>65.517500000000013</v>
      </c>
      <c r="G476" s="110">
        <f t="shared" si="100"/>
        <v>43.678333333333342</v>
      </c>
      <c r="H476" s="110">
        <f t="shared" si="101"/>
        <v>21.839166666666671</v>
      </c>
      <c r="I476" s="110">
        <f t="shared" si="102"/>
        <v>8.7356666666666669</v>
      </c>
      <c r="J476" s="388"/>
      <c r="K476" s="205"/>
      <c r="L476" s="20" t="s">
        <v>1929</v>
      </c>
      <c r="M476" s="21">
        <v>152</v>
      </c>
      <c r="N476" s="21">
        <v>126.2</v>
      </c>
      <c r="O476" s="21">
        <v>134.9</v>
      </c>
      <c r="P476" s="19">
        <f>AVERAGE(M476:N476)</f>
        <v>139.1</v>
      </c>
      <c r="Q476" s="388"/>
      <c r="R476" s="387"/>
      <c r="S476" s="387"/>
      <c r="T476" s="387"/>
      <c r="U476" s="387"/>
      <c r="V476" s="387"/>
      <c r="W476" s="387"/>
      <c r="X476" s="387"/>
      <c r="Y476" s="387"/>
      <c r="Z476" s="387"/>
      <c r="AA476" s="387"/>
      <c r="AB476" s="387"/>
      <c r="AC476" s="387"/>
      <c r="AD476" s="387"/>
      <c r="AE476" s="387"/>
      <c r="AF476" s="387"/>
      <c r="AG476" s="387"/>
      <c r="AH476" s="387"/>
      <c r="AI476" s="387"/>
      <c r="AJ476" s="387"/>
      <c r="AK476" s="387"/>
      <c r="AL476" s="388"/>
      <c r="AM476" s="398"/>
      <c r="AN476" s="388"/>
      <c r="AO476" s="388"/>
      <c r="AP476" s="388"/>
      <c r="AQ476" s="388"/>
      <c r="AR476" s="388"/>
      <c r="AS476" s="388"/>
      <c r="AU476" s="172"/>
      <c r="AV476" s="172"/>
    </row>
    <row r="477" spans="1:48" s="14" customFormat="1">
      <c r="A477" s="388"/>
      <c r="B477" s="205"/>
      <c r="C477" s="20"/>
      <c r="D477" s="20" t="s">
        <v>1941</v>
      </c>
      <c r="E477" s="110">
        <f t="shared" si="98"/>
        <v>204.755</v>
      </c>
      <c r="F477" s="110">
        <f t="shared" si="104"/>
        <v>153.56625</v>
      </c>
      <c r="G477" s="110">
        <f t="shared" si="100"/>
        <v>102.3775</v>
      </c>
      <c r="H477" s="110">
        <f t="shared" si="101"/>
        <v>51.188749999999999</v>
      </c>
      <c r="I477" s="110">
        <f t="shared" si="102"/>
        <v>20.475499999999997</v>
      </c>
      <c r="J477" s="388"/>
      <c r="K477" s="205"/>
      <c r="L477" s="20" t="s">
        <v>1930</v>
      </c>
      <c r="M477" s="21">
        <v>150</v>
      </c>
      <c r="N477" s="21">
        <v>205</v>
      </c>
      <c r="O477" s="21">
        <v>136.88999999999999</v>
      </c>
      <c r="P477" s="19">
        <f>AVERAGE(M477:N477)</f>
        <v>177.5</v>
      </c>
      <c r="Q477" s="388"/>
      <c r="R477" s="387"/>
      <c r="S477" s="387"/>
      <c r="T477" s="387"/>
      <c r="U477" s="387"/>
      <c r="V477" s="387"/>
      <c r="W477" s="387"/>
      <c r="X477" s="387"/>
      <c r="Y477" s="387"/>
      <c r="Z477" s="387"/>
      <c r="AA477" s="387"/>
      <c r="AB477" s="387"/>
      <c r="AC477" s="387"/>
      <c r="AD477" s="387"/>
      <c r="AE477" s="387"/>
      <c r="AF477" s="387"/>
      <c r="AG477" s="387"/>
      <c r="AH477" s="387"/>
      <c r="AI477" s="387"/>
      <c r="AJ477" s="387"/>
      <c r="AK477" s="387"/>
      <c r="AL477" s="388"/>
      <c r="AM477" s="398"/>
      <c r="AN477" s="388"/>
      <c r="AO477" s="388"/>
      <c r="AP477" s="388"/>
      <c r="AQ477" s="388"/>
      <c r="AR477" s="388"/>
      <c r="AS477" s="388"/>
      <c r="AU477" s="172"/>
      <c r="AV477" s="172"/>
    </row>
    <row r="478" spans="1:48">
      <c r="B478" s="205"/>
      <c r="C478" s="20"/>
      <c r="D478" s="20" t="s">
        <v>1942</v>
      </c>
      <c r="E478" s="110">
        <f t="shared" si="98"/>
        <v>118</v>
      </c>
      <c r="F478" s="110">
        <f t="shared" si="104"/>
        <v>88.5</v>
      </c>
      <c r="G478" s="110">
        <f t="shared" si="100"/>
        <v>59</v>
      </c>
      <c r="H478" s="110">
        <f t="shared" si="101"/>
        <v>29.5</v>
      </c>
      <c r="I478" s="110">
        <f t="shared" si="102"/>
        <v>11.799999999999997</v>
      </c>
      <c r="K478" s="205"/>
      <c r="L478" s="20" t="s">
        <v>1931</v>
      </c>
      <c r="M478" s="21">
        <v>165</v>
      </c>
      <c r="N478" s="21">
        <v>164.23</v>
      </c>
      <c r="O478" s="21">
        <v>186.34</v>
      </c>
      <c r="P478" s="19">
        <f>AVERAGE(M478:O478)</f>
        <v>171.85666666666668</v>
      </c>
      <c r="R478" s="387"/>
      <c r="S478" s="387"/>
      <c r="T478" s="387"/>
      <c r="U478" s="387"/>
      <c r="V478" s="387"/>
      <c r="W478" s="387"/>
      <c r="X478" s="387"/>
      <c r="Y478" s="387"/>
      <c r="Z478" s="387"/>
      <c r="AA478" s="387"/>
      <c r="AB478" s="387"/>
      <c r="AC478" s="387"/>
      <c r="AD478" s="387"/>
      <c r="AE478" s="387"/>
      <c r="AF478" s="387"/>
      <c r="AG478" s="387"/>
      <c r="AH478" s="387"/>
      <c r="AI478" s="387"/>
      <c r="AJ478" s="387"/>
      <c r="AK478" s="387"/>
    </row>
    <row r="479" spans="1:48">
      <c r="B479" s="205"/>
      <c r="C479" s="20"/>
      <c r="D479" s="20" t="s">
        <v>1943</v>
      </c>
      <c r="E479" s="110">
        <f t="shared" si="98"/>
        <v>92.333333333333329</v>
      </c>
      <c r="F479" s="110">
        <f t="shared" si="104"/>
        <v>69.25</v>
      </c>
      <c r="G479" s="110">
        <f t="shared" si="100"/>
        <v>46.166666666666664</v>
      </c>
      <c r="H479" s="110">
        <f t="shared" si="101"/>
        <v>23.083333333333332</v>
      </c>
      <c r="I479" s="110">
        <f t="shared" si="102"/>
        <v>9.2333333333333307</v>
      </c>
      <c r="K479" s="205"/>
      <c r="L479" s="20" t="s">
        <v>1932</v>
      </c>
      <c r="M479" s="21">
        <v>160.19999999999999</v>
      </c>
      <c r="N479" s="21">
        <v>169</v>
      </c>
      <c r="O479" s="21">
        <v>180.67</v>
      </c>
      <c r="P479" s="19">
        <f>AVERAGE(M479:O479)</f>
        <v>169.95666666666668</v>
      </c>
      <c r="R479" s="387"/>
      <c r="S479" s="387"/>
      <c r="T479" s="387"/>
      <c r="U479" s="387"/>
      <c r="V479" s="387"/>
      <c r="W479" s="387"/>
      <c r="X479" s="387"/>
      <c r="Y479" s="387"/>
      <c r="Z479" s="387"/>
      <c r="AA479" s="387"/>
      <c r="AB479" s="387"/>
      <c r="AC479" s="387"/>
      <c r="AD479" s="387"/>
      <c r="AE479" s="387"/>
      <c r="AF479" s="387"/>
      <c r="AG479" s="387"/>
      <c r="AH479" s="387"/>
      <c r="AI479" s="387"/>
      <c r="AJ479" s="387"/>
      <c r="AK479" s="387"/>
    </row>
    <row r="480" spans="1:48" s="14" customFormat="1">
      <c r="A480" s="388"/>
      <c r="B480" s="205"/>
      <c r="C480" s="20"/>
      <c r="D480" s="20" t="s">
        <v>1944</v>
      </c>
      <c r="E480" s="110">
        <f t="shared" si="98"/>
        <v>112.93333333333334</v>
      </c>
      <c r="F480" s="110">
        <f t="shared" si="104"/>
        <v>84.7</v>
      </c>
      <c r="G480" s="110">
        <f t="shared" si="100"/>
        <v>56.466666666666669</v>
      </c>
      <c r="H480" s="110">
        <f t="shared" si="101"/>
        <v>28.233333333333334</v>
      </c>
      <c r="I480" s="110">
        <f t="shared" si="102"/>
        <v>11.293333333333331</v>
      </c>
      <c r="J480" s="388"/>
      <c r="K480" s="205"/>
      <c r="L480" s="20" t="s">
        <v>1933</v>
      </c>
      <c r="M480" s="21">
        <v>118.5</v>
      </c>
      <c r="N480" s="21">
        <v>131</v>
      </c>
      <c r="O480" s="21">
        <v>99.9</v>
      </c>
      <c r="P480" s="19">
        <f>AVERAGE(M480:O480)</f>
        <v>116.46666666666665</v>
      </c>
      <c r="Q480" s="388"/>
      <c r="R480" s="387"/>
      <c r="S480" s="387"/>
      <c r="T480" s="387"/>
      <c r="U480" s="387"/>
      <c r="V480" s="387"/>
      <c r="W480" s="387"/>
      <c r="X480" s="387"/>
      <c r="Y480" s="387"/>
      <c r="Z480" s="387"/>
      <c r="AA480" s="387"/>
      <c r="AB480" s="387"/>
      <c r="AC480" s="387"/>
      <c r="AD480" s="387"/>
      <c r="AE480" s="387"/>
      <c r="AF480" s="387"/>
      <c r="AG480" s="387"/>
      <c r="AH480" s="387"/>
      <c r="AI480" s="387"/>
      <c r="AJ480" s="387"/>
      <c r="AK480" s="387"/>
      <c r="AL480" s="388"/>
      <c r="AM480" s="398"/>
      <c r="AN480" s="388"/>
      <c r="AO480" s="388"/>
      <c r="AP480" s="388"/>
      <c r="AQ480" s="388"/>
      <c r="AR480" s="388"/>
      <c r="AS480" s="388"/>
      <c r="AU480" s="172"/>
      <c r="AV480" s="172"/>
    </row>
    <row r="481" spans="1:48" s="14" customFormat="1">
      <c r="A481" s="388"/>
      <c r="B481" s="205"/>
      <c r="C481" s="20"/>
      <c r="D481" s="20" t="s">
        <v>1945</v>
      </c>
      <c r="E481" s="110">
        <f t="shared" si="98"/>
        <v>130.10666666666665</v>
      </c>
      <c r="F481" s="110">
        <f t="shared" si="104"/>
        <v>97.579999999999984</v>
      </c>
      <c r="G481" s="110">
        <f t="shared" si="100"/>
        <v>65.053333333333327</v>
      </c>
      <c r="H481" s="110">
        <f t="shared" si="101"/>
        <v>32.526666666666664</v>
      </c>
      <c r="I481" s="110">
        <f t="shared" si="102"/>
        <v>13.010666666666662</v>
      </c>
      <c r="J481" s="388"/>
      <c r="K481" s="205"/>
      <c r="L481" s="20" t="s">
        <v>1934</v>
      </c>
      <c r="M481" s="21">
        <v>96.57</v>
      </c>
      <c r="N481" s="21">
        <v>96.57</v>
      </c>
      <c r="O481" s="21">
        <v>87.79</v>
      </c>
      <c r="P481" s="19">
        <f>AVERAGE(M481:O481)</f>
        <v>93.643333333333331</v>
      </c>
      <c r="Q481" s="388"/>
      <c r="R481" s="387"/>
      <c r="S481" s="387"/>
      <c r="T481" s="387"/>
      <c r="U481" s="387"/>
      <c r="V481" s="387"/>
      <c r="W481" s="387"/>
      <c r="X481" s="387"/>
      <c r="Y481" s="387"/>
      <c r="Z481" s="387"/>
      <c r="AA481" s="387"/>
      <c r="AB481" s="387"/>
      <c r="AC481" s="387"/>
      <c r="AD481" s="387"/>
      <c r="AE481" s="387"/>
      <c r="AF481" s="387"/>
      <c r="AG481" s="387"/>
      <c r="AH481" s="387"/>
      <c r="AI481" s="387"/>
      <c r="AJ481" s="387"/>
      <c r="AK481" s="387"/>
      <c r="AL481" s="388"/>
      <c r="AM481" s="398"/>
      <c r="AN481" s="388"/>
      <c r="AO481" s="388"/>
      <c r="AP481" s="388"/>
      <c r="AQ481" s="388"/>
      <c r="AR481" s="388"/>
      <c r="AS481" s="388"/>
      <c r="AU481" s="172"/>
      <c r="AV481" s="172"/>
    </row>
    <row r="482" spans="1:48" s="14" customFormat="1">
      <c r="A482" s="388"/>
      <c r="B482" s="205"/>
      <c r="C482" s="20"/>
      <c r="D482" s="20" t="s">
        <v>1946</v>
      </c>
      <c r="E482" s="110">
        <f t="shared" si="98"/>
        <v>146.97999999999999</v>
      </c>
      <c r="F482" s="110">
        <f t="shared" si="104"/>
        <v>110.23499999999999</v>
      </c>
      <c r="G482" s="110">
        <f t="shared" si="100"/>
        <v>73.489999999999995</v>
      </c>
      <c r="H482" s="110">
        <f t="shared" si="101"/>
        <v>36.744999999999997</v>
      </c>
      <c r="I482" s="110">
        <f t="shared" si="102"/>
        <v>14.697999999999995</v>
      </c>
      <c r="J482" s="388"/>
      <c r="K482" s="205"/>
      <c r="L482" s="20" t="s">
        <v>1935</v>
      </c>
      <c r="M482" s="21">
        <v>89.09</v>
      </c>
      <c r="N482" s="21">
        <v>150</v>
      </c>
      <c r="O482" s="21">
        <v>104.9</v>
      </c>
      <c r="P482" s="19">
        <f>AVERAGE(M482:N482)</f>
        <v>119.545</v>
      </c>
      <c r="Q482" s="388"/>
      <c r="R482" s="387"/>
      <c r="S482" s="387"/>
      <c r="T482" s="387"/>
      <c r="U482" s="387"/>
      <c r="V482" s="387"/>
      <c r="W482" s="387"/>
      <c r="X482" s="387"/>
      <c r="Y482" s="387"/>
      <c r="Z482" s="387"/>
      <c r="AA482" s="387"/>
      <c r="AB482" s="387"/>
      <c r="AC482" s="387"/>
      <c r="AD482" s="387"/>
      <c r="AE482" s="387"/>
      <c r="AF482" s="387"/>
      <c r="AG482" s="387"/>
      <c r="AH482" s="387"/>
      <c r="AI482" s="387"/>
      <c r="AJ482" s="387"/>
      <c r="AK482" s="387"/>
      <c r="AL482" s="388"/>
      <c r="AM482" s="398"/>
      <c r="AN482" s="388"/>
      <c r="AO482" s="388"/>
      <c r="AP482" s="388"/>
      <c r="AQ482" s="388"/>
      <c r="AR482" s="388"/>
      <c r="AS482" s="388"/>
      <c r="AU482" s="172"/>
      <c r="AV482" s="172"/>
    </row>
    <row r="483" spans="1:48" s="14" customFormat="1">
      <c r="A483" s="388"/>
      <c r="B483" s="205"/>
      <c r="C483" s="20"/>
      <c r="D483" s="20" t="s">
        <v>1947</v>
      </c>
      <c r="E483" s="110">
        <f t="shared" si="98"/>
        <v>161.63333333333333</v>
      </c>
      <c r="F483" s="110">
        <f t="shared" si="104"/>
        <v>121.22499999999999</v>
      </c>
      <c r="G483" s="110">
        <f t="shared" si="100"/>
        <v>80.816666666666663</v>
      </c>
      <c r="H483" s="110">
        <f t="shared" si="101"/>
        <v>40.408333333333331</v>
      </c>
      <c r="I483" s="110">
        <f t="shared" si="102"/>
        <v>16.16333333333333</v>
      </c>
      <c r="J483" s="388"/>
      <c r="K483" s="205"/>
      <c r="L483" s="20" t="s">
        <v>1936</v>
      </c>
      <c r="M483" s="21">
        <v>94.29</v>
      </c>
      <c r="N483" s="21">
        <v>159</v>
      </c>
      <c r="O483" s="21">
        <v>132.5</v>
      </c>
      <c r="P483" s="19">
        <f>AVERAGE(M483:N483)</f>
        <v>126.64500000000001</v>
      </c>
      <c r="Q483" s="388"/>
      <c r="R483" s="387"/>
      <c r="S483" s="387"/>
      <c r="T483" s="387"/>
      <c r="U483" s="387"/>
      <c r="V483" s="387"/>
      <c r="W483" s="387"/>
      <c r="X483" s="387"/>
      <c r="Y483" s="387"/>
      <c r="Z483" s="387"/>
      <c r="AA483" s="387"/>
      <c r="AB483" s="387"/>
      <c r="AC483" s="387"/>
      <c r="AD483" s="387"/>
      <c r="AE483" s="387"/>
      <c r="AF483" s="387"/>
      <c r="AG483" s="387"/>
      <c r="AH483" s="387"/>
      <c r="AI483" s="387"/>
      <c r="AJ483" s="387"/>
      <c r="AK483" s="387"/>
      <c r="AL483" s="388"/>
      <c r="AM483" s="398"/>
      <c r="AN483" s="388"/>
      <c r="AO483" s="388"/>
      <c r="AP483" s="388"/>
      <c r="AQ483" s="388"/>
      <c r="AR483" s="388"/>
      <c r="AS483" s="388"/>
      <c r="AU483" s="172"/>
      <c r="AV483" s="172"/>
    </row>
    <row r="484" spans="1:48" s="14" customFormat="1">
      <c r="A484" s="388"/>
      <c r="B484" s="205"/>
      <c r="C484" s="20"/>
      <c r="D484" s="20" t="s">
        <v>1948</v>
      </c>
      <c r="E484" s="110">
        <f t="shared" si="98"/>
        <v>94.45</v>
      </c>
      <c r="F484" s="110">
        <f t="shared" si="104"/>
        <v>70.837500000000006</v>
      </c>
      <c r="G484" s="110">
        <f t="shared" si="100"/>
        <v>47.225000000000001</v>
      </c>
      <c r="H484" s="110">
        <f t="shared" si="101"/>
        <v>23.612500000000001</v>
      </c>
      <c r="I484" s="110">
        <f t="shared" si="102"/>
        <v>9.4449999999999985</v>
      </c>
      <c r="J484" s="388"/>
      <c r="K484" s="205"/>
      <c r="L484" s="20" t="s">
        <v>1937</v>
      </c>
      <c r="M484" s="21">
        <v>137.4</v>
      </c>
      <c r="N484" s="21">
        <v>119</v>
      </c>
      <c r="O484" s="21">
        <v>97.09</v>
      </c>
      <c r="P484" s="19">
        <f>AVERAGE(M484:O484)</f>
        <v>117.83</v>
      </c>
      <c r="Q484" s="388"/>
      <c r="R484" s="387"/>
      <c r="S484" s="387"/>
      <c r="T484" s="387"/>
      <c r="U484" s="387"/>
      <c r="V484" s="387"/>
      <c r="W484" s="387"/>
      <c r="X484" s="387"/>
      <c r="Y484" s="387"/>
      <c r="Z484" s="387"/>
      <c r="AA484" s="387"/>
      <c r="AB484" s="387"/>
      <c r="AC484" s="387"/>
      <c r="AD484" s="387"/>
      <c r="AE484" s="387"/>
      <c r="AF484" s="387"/>
      <c r="AG484" s="387"/>
      <c r="AH484" s="387"/>
      <c r="AI484" s="387"/>
      <c r="AJ484" s="387"/>
      <c r="AK484" s="387"/>
      <c r="AL484" s="388"/>
      <c r="AM484" s="398"/>
      <c r="AN484" s="388"/>
      <c r="AO484" s="388"/>
      <c r="AP484" s="388"/>
      <c r="AQ484" s="388"/>
      <c r="AR484" s="388"/>
      <c r="AS484" s="388"/>
      <c r="AU484" s="172"/>
      <c r="AV484" s="172"/>
    </row>
    <row r="485" spans="1:48" s="14" customFormat="1">
      <c r="A485" s="388"/>
      <c r="B485" s="108"/>
      <c r="C485" s="20"/>
      <c r="D485" s="20" t="s">
        <v>1949</v>
      </c>
      <c r="E485" s="110">
        <f t="shared" si="98"/>
        <v>112.44</v>
      </c>
      <c r="F485" s="110">
        <f t="shared" si="104"/>
        <v>84.33</v>
      </c>
      <c r="G485" s="110">
        <f t="shared" si="100"/>
        <v>56.22</v>
      </c>
      <c r="H485" s="110">
        <f t="shared" si="101"/>
        <v>28.11</v>
      </c>
      <c r="I485" s="110">
        <f t="shared" si="102"/>
        <v>11.243999999999998</v>
      </c>
      <c r="J485" s="388"/>
      <c r="K485" s="205"/>
      <c r="L485" s="20" t="s">
        <v>1938</v>
      </c>
      <c r="M485" s="21">
        <v>47.9</v>
      </c>
      <c r="N485" s="21">
        <v>69.900000000000006</v>
      </c>
      <c r="O485" s="21">
        <v>143.9</v>
      </c>
      <c r="P485" s="19">
        <f>AVERAGE(M485:N485)</f>
        <v>58.900000000000006</v>
      </c>
      <c r="Q485" s="388"/>
      <c r="R485" s="387"/>
      <c r="S485" s="387"/>
      <c r="T485" s="387"/>
      <c r="U485" s="387"/>
      <c r="V485" s="387"/>
      <c r="W485" s="387"/>
      <c r="X485" s="387"/>
      <c r="Y485" s="387"/>
      <c r="Z485" s="387"/>
      <c r="AA485" s="387"/>
      <c r="AB485" s="387"/>
      <c r="AC485" s="387"/>
      <c r="AD485" s="387"/>
      <c r="AE485" s="387"/>
      <c r="AF485" s="387"/>
      <c r="AG485" s="387"/>
      <c r="AH485" s="387"/>
      <c r="AI485" s="387"/>
      <c r="AJ485" s="387"/>
      <c r="AK485" s="387"/>
      <c r="AL485" s="388"/>
      <c r="AM485" s="398"/>
      <c r="AN485" s="388"/>
      <c r="AO485" s="388"/>
      <c r="AP485" s="388"/>
      <c r="AQ485" s="388"/>
      <c r="AR485" s="388"/>
      <c r="AS485" s="388"/>
      <c r="AU485" s="172"/>
      <c r="AV485" s="172"/>
    </row>
    <row r="486" spans="1:48" s="14" customFormat="1">
      <c r="A486" s="388"/>
      <c r="B486" s="108"/>
      <c r="C486" s="20"/>
      <c r="D486" s="20" t="s">
        <v>1950</v>
      </c>
      <c r="E486" s="110">
        <f t="shared" ref="E486:E549" si="105">P497</f>
        <v>133.56666666666666</v>
      </c>
      <c r="F486" s="110">
        <f t="shared" si="104"/>
        <v>100.175</v>
      </c>
      <c r="G486" s="110">
        <f t="shared" si="100"/>
        <v>66.783333333333331</v>
      </c>
      <c r="H486" s="110">
        <f t="shared" si="101"/>
        <v>33.391666666666666</v>
      </c>
      <c r="I486" s="110">
        <f t="shared" si="102"/>
        <v>13.356666666666664</v>
      </c>
      <c r="J486" s="388"/>
      <c r="K486" s="205"/>
      <c r="L486" s="20" t="s">
        <v>1939</v>
      </c>
      <c r="M486" s="21">
        <v>67</v>
      </c>
      <c r="N486" s="21">
        <v>67</v>
      </c>
      <c r="O486" s="21">
        <v>67</v>
      </c>
      <c r="P486" s="19">
        <f>AVERAGE(M486:O486)</f>
        <v>67</v>
      </c>
      <c r="Q486" s="388"/>
      <c r="R486" s="387"/>
      <c r="S486" s="387"/>
      <c r="T486" s="387"/>
      <c r="U486" s="387"/>
      <c r="V486" s="387"/>
      <c r="W486" s="387"/>
      <c r="X486" s="387"/>
      <c r="Y486" s="387"/>
      <c r="Z486" s="387"/>
      <c r="AA486" s="387"/>
      <c r="AB486" s="387"/>
      <c r="AC486" s="387"/>
      <c r="AD486" s="387"/>
      <c r="AE486" s="387"/>
      <c r="AF486" s="387"/>
      <c r="AG486" s="387"/>
      <c r="AH486" s="387"/>
      <c r="AI486" s="387"/>
      <c r="AJ486" s="387"/>
      <c r="AK486" s="387"/>
      <c r="AL486" s="388"/>
      <c r="AM486" s="398"/>
      <c r="AN486" s="388"/>
      <c r="AO486" s="388"/>
      <c r="AP486" s="388"/>
      <c r="AQ486" s="388"/>
      <c r="AR486" s="388"/>
      <c r="AS486" s="388"/>
      <c r="AU486" s="172"/>
      <c r="AV486" s="172"/>
    </row>
    <row r="487" spans="1:48" s="14" customFormat="1">
      <c r="A487" s="388"/>
      <c r="B487" s="108"/>
      <c r="C487" s="20"/>
      <c r="D487" s="20" t="s">
        <v>1951</v>
      </c>
      <c r="E487" s="110">
        <f t="shared" si="105"/>
        <v>79.900000000000006</v>
      </c>
      <c r="F487" s="110">
        <f t="shared" si="104"/>
        <v>59.925000000000004</v>
      </c>
      <c r="G487" s="110">
        <f t="shared" si="100"/>
        <v>39.950000000000003</v>
      </c>
      <c r="H487" s="110">
        <f t="shared" si="101"/>
        <v>19.975000000000001</v>
      </c>
      <c r="I487" s="110">
        <f t="shared" si="102"/>
        <v>7.9899999999999984</v>
      </c>
      <c r="J487" s="388"/>
      <c r="K487" s="205"/>
      <c r="L487" s="20" t="s">
        <v>1940</v>
      </c>
      <c r="M487" s="21">
        <v>89.49</v>
      </c>
      <c r="N487" s="21">
        <v>92.68</v>
      </c>
      <c r="O487" s="21">
        <v>79.900000000000006</v>
      </c>
      <c r="P487" s="19">
        <f>AVERAGE(M487:O487)</f>
        <v>87.356666666666683</v>
      </c>
      <c r="Q487" s="388"/>
      <c r="R487" s="387"/>
      <c r="S487" s="387"/>
      <c r="T487" s="387"/>
      <c r="U487" s="387"/>
      <c r="V487" s="387"/>
      <c r="W487" s="387"/>
      <c r="X487" s="387"/>
      <c r="Y487" s="387"/>
      <c r="Z487" s="387"/>
      <c r="AA487" s="387"/>
      <c r="AB487" s="387"/>
      <c r="AC487" s="387"/>
      <c r="AD487" s="387"/>
      <c r="AE487" s="387"/>
      <c r="AF487" s="387"/>
      <c r="AG487" s="387"/>
      <c r="AH487" s="387"/>
      <c r="AI487" s="387"/>
      <c r="AJ487" s="387"/>
      <c r="AK487" s="387"/>
      <c r="AL487" s="388"/>
      <c r="AM487" s="398"/>
      <c r="AN487" s="388"/>
      <c r="AO487" s="388"/>
      <c r="AP487" s="388"/>
      <c r="AQ487" s="388"/>
      <c r="AR487" s="388"/>
      <c r="AS487" s="388"/>
      <c r="AU487" s="172"/>
      <c r="AV487" s="172"/>
    </row>
    <row r="488" spans="1:48">
      <c r="B488" s="108"/>
      <c r="C488" s="20"/>
      <c r="D488" s="20" t="s">
        <v>1952</v>
      </c>
      <c r="E488" s="110">
        <f t="shared" si="105"/>
        <v>147.03666666666666</v>
      </c>
      <c r="F488" s="110">
        <f t="shared" si="104"/>
        <v>110.2775</v>
      </c>
      <c r="G488" s="110">
        <f t="shared" si="100"/>
        <v>73.518333333333331</v>
      </c>
      <c r="H488" s="110">
        <f t="shared" si="101"/>
        <v>36.759166666666665</v>
      </c>
      <c r="I488" s="110">
        <f t="shared" si="102"/>
        <v>14.703666666666663</v>
      </c>
      <c r="K488" s="205"/>
      <c r="L488" s="20" t="s">
        <v>1941</v>
      </c>
      <c r="M488" s="21">
        <v>74.36</v>
      </c>
      <c r="N488" s="21">
        <v>335.15</v>
      </c>
      <c r="O488" s="21">
        <v>219</v>
      </c>
      <c r="P488" s="19">
        <f>AVERAGE(M488:N488)</f>
        <v>204.755</v>
      </c>
      <c r="R488" s="387"/>
      <c r="S488" s="387"/>
      <c r="T488" s="387"/>
      <c r="U488" s="387"/>
      <c r="V488" s="387"/>
      <c r="W488" s="387"/>
      <c r="X488" s="387"/>
      <c r="Y488" s="387"/>
      <c r="Z488" s="387"/>
      <c r="AA488" s="387"/>
      <c r="AB488" s="387"/>
      <c r="AC488" s="387"/>
      <c r="AD488" s="387"/>
      <c r="AE488" s="387"/>
      <c r="AF488" s="387"/>
      <c r="AG488" s="387"/>
      <c r="AH488" s="387"/>
      <c r="AI488" s="387"/>
      <c r="AJ488" s="387"/>
      <c r="AK488" s="387"/>
    </row>
    <row r="489" spans="1:48">
      <c r="B489" s="205"/>
      <c r="C489" s="20"/>
      <c r="D489" s="20" t="s">
        <v>1953</v>
      </c>
      <c r="E489" s="110">
        <f t="shared" si="105"/>
        <v>122.71999999999998</v>
      </c>
      <c r="F489" s="110">
        <f t="shared" si="104"/>
        <v>92.039999999999992</v>
      </c>
      <c r="G489" s="110">
        <f t="shared" si="100"/>
        <v>61.359999999999992</v>
      </c>
      <c r="H489" s="110">
        <f t="shared" si="101"/>
        <v>30.679999999999996</v>
      </c>
      <c r="I489" s="110">
        <f t="shared" si="102"/>
        <v>12.271999999999995</v>
      </c>
      <c r="K489" s="205"/>
      <c r="L489" s="20" t="s">
        <v>1942</v>
      </c>
      <c r="M489" s="21">
        <v>95</v>
      </c>
      <c r="N489" s="21">
        <v>141</v>
      </c>
      <c r="O489" s="21">
        <v>81.61</v>
      </c>
      <c r="P489" s="19">
        <f>AVERAGE(M489:N489)</f>
        <v>118</v>
      </c>
      <c r="R489" s="387"/>
      <c r="S489" s="387"/>
      <c r="T489" s="387"/>
      <c r="U489" s="387"/>
      <c r="V489" s="387"/>
      <c r="W489" s="387"/>
      <c r="X489" s="387"/>
      <c r="Y489" s="387"/>
      <c r="Z489" s="387"/>
      <c r="AA489" s="387"/>
      <c r="AB489" s="387"/>
      <c r="AC489" s="387"/>
      <c r="AD489" s="387"/>
      <c r="AE489" s="387"/>
      <c r="AF489" s="387"/>
      <c r="AG489" s="387"/>
      <c r="AH489" s="387"/>
      <c r="AI489" s="387"/>
      <c r="AJ489" s="387"/>
      <c r="AK489" s="387"/>
    </row>
    <row r="490" spans="1:48">
      <c r="B490" s="205"/>
      <c r="C490" s="20"/>
      <c r="D490" s="20" t="s">
        <v>1954</v>
      </c>
      <c r="E490" s="110">
        <f t="shared" si="105"/>
        <v>152.25</v>
      </c>
      <c r="F490" s="110">
        <f t="shared" si="104"/>
        <v>114.1875</v>
      </c>
      <c r="G490" s="110">
        <f t="shared" si="100"/>
        <v>76.125</v>
      </c>
      <c r="H490" s="110">
        <f t="shared" si="101"/>
        <v>38.0625</v>
      </c>
      <c r="I490" s="110">
        <f t="shared" si="102"/>
        <v>15.224999999999996</v>
      </c>
      <c r="K490" s="205"/>
      <c r="L490" s="20" t="s">
        <v>1943</v>
      </c>
      <c r="M490" s="21">
        <v>95</v>
      </c>
      <c r="N490" s="21">
        <v>120</v>
      </c>
      <c r="O490" s="21">
        <v>62</v>
      </c>
      <c r="P490" s="19">
        <f>AVERAGE(M490:O490)</f>
        <v>92.333333333333329</v>
      </c>
      <c r="R490" s="387"/>
      <c r="S490" s="387"/>
      <c r="T490" s="387"/>
      <c r="U490" s="387"/>
      <c r="V490" s="387"/>
      <c r="W490" s="387"/>
      <c r="X490" s="387"/>
      <c r="Y490" s="387"/>
      <c r="Z490" s="387"/>
      <c r="AA490" s="387"/>
      <c r="AB490" s="387"/>
      <c r="AC490" s="387"/>
      <c r="AD490" s="387"/>
      <c r="AE490" s="387"/>
      <c r="AF490" s="387"/>
      <c r="AG490" s="387"/>
      <c r="AH490" s="387"/>
      <c r="AI490" s="387"/>
      <c r="AJ490" s="387"/>
      <c r="AK490" s="387"/>
    </row>
    <row r="491" spans="1:48">
      <c r="B491" s="205"/>
      <c r="C491" s="20"/>
      <c r="D491" s="20" t="s">
        <v>1955</v>
      </c>
      <c r="E491" s="110">
        <f t="shared" si="105"/>
        <v>209.89499999999998</v>
      </c>
      <c r="F491" s="110">
        <f t="shared" si="104"/>
        <v>157.42124999999999</v>
      </c>
      <c r="G491" s="110">
        <f t="shared" si="100"/>
        <v>104.94749999999999</v>
      </c>
      <c r="H491" s="110">
        <f t="shared" si="101"/>
        <v>52.473749999999995</v>
      </c>
      <c r="I491" s="110">
        <f t="shared" si="102"/>
        <v>20.989499999999992</v>
      </c>
      <c r="K491" s="205"/>
      <c r="L491" s="20" t="s">
        <v>1944</v>
      </c>
      <c r="M491" s="21">
        <v>128.80000000000001</v>
      </c>
      <c r="N491" s="21">
        <v>95</v>
      </c>
      <c r="O491" s="21">
        <v>115</v>
      </c>
      <c r="P491" s="19">
        <f>AVERAGE(M491:O491)</f>
        <v>112.93333333333334</v>
      </c>
      <c r="R491" s="387"/>
      <c r="S491" s="387"/>
      <c r="T491" s="387"/>
      <c r="U491" s="387"/>
      <c r="V491" s="387"/>
      <c r="W491" s="387"/>
      <c r="X491" s="387"/>
      <c r="Y491" s="387"/>
      <c r="Z491" s="387"/>
      <c r="AA491" s="387"/>
      <c r="AB491" s="387"/>
      <c r="AC491" s="387"/>
      <c r="AD491" s="387"/>
      <c r="AE491" s="387"/>
      <c r="AF491" s="387"/>
      <c r="AG491" s="387"/>
      <c r="AH491" s="387"/>
      <c r="AI491" s="387"/>
      <c r="AJ491" s="387"/>
      <c r="AK491" s="387"/>
    </row>
    <row r="492" spans="1:48" s="14" customFormat="1">
      <c r="A492" s="388"/>
      <c r="B492" s="205"/>
      <c r="C492" s="20"/>
      <c r="D492" s="20" t="s">
        <v>1956</v>
      </c>
      <c r="E492" s="110">
        <f t="shared" si="105"/>
        <v>218.55999999999997</v>
      </c>
      <c r="F492" s="110">
        <f t="shared" si="104"/>
        <v>163.92</v>
      </c>
      <c r="G492" s="110">
        <f t="shared" si="100"/>
        <v>109.27999999999999</v>
      </c>
      <c r="H492" s="110">
        <f t="shared" si="101"/>
        <v>54.639999999999993</v>
      </c>
      <c r="I492" s="110">
        <f t="shared" si="102"/>
        <v>21.855999999999991</v>
      </c>
      <c r="J492" s="388"/>
      <c r="K492" s="205"/>
      <c r="L492" s="20" t="s">
        <v>1945</v>
      </c>
      <c r="M492" s="21">
        <v>133.28</v>
      </c>
      <c r="N492" s="21">
        <v>138.04</v>
      </c>
      <c r="O492" s="21">
        <v>119</v>
      </c>
      <c r="P492" s="19">
        <f t="shared" ref="P492:P521" si="106">AVERAGE(M492:O492)</f>
        <v>130.10666666666665</v>
      </c>
      <c r="Q492" s="388"/>
      <c r="R492" s="387"/>
      <c r="S492" s="387"/>
      <c r="T492" s="387"/>
      <c r="U492" s="387"/>
      <c r="V492" s="387"/>
      <c r="W492" s="387"/>
      <c r="X492" s="387"/>
      <c r="Y492" s="387"/>
      <c r="Z492" s="387"/>
      <c r="AA492" s="387"/>
      <c r="AB492" s="387"/>
      <c r="AC492" s="387"/>
      <c r="AD492" s="387"/>
      <c r="AE492" s="387"/>
      <c r="AF492" s="387"/>
      <c r="AG492" s="387"/>
      <c r="AH492" s="387"/>
      <c r="AI492" s="387"/>
      <c r="AJ492" s="387"/>
      <c r="AK492" s="387"/>
      <c r="AL492" s="388"/>
      <c r="AM492" s="398"/>
      <c r="AN492" s="388"/>
      <c r="AO492" s="388"/>
      <c r="AP492" s="388"/>
      <c r="AQ492" s="388"/>
      <c r="AR492" s="388"/>
      <c r="AS492" s="388"/>
      <c r="AU492" s="172"/>
      <c r="AV492" s="172"/>
    </row>
    <row r="493" spans="1:48" s="14" customFormat="1">
      <c r="A493" s="388"/>
      <c r="B493" s="205"/>
      <c r="C493" s="20" t="s">
        <v>651</v>
      </c>
      <c r="D493" s="20" t="s">
        <v>1957</v>
      </c>
      <c r="E493" s="110">
        <f t="shared" si="105"/>
        <v>185.96666666666667</v>
      </c>
      <c r="F493" s="110">
        <f t="shared" si="104"/>
        <v>139.47499999999999</v>
      </c>
      <c r="G493" s="110">
        <f t="shared" si="100"/>
        <v>92.983333333333334</v>
      </c>
      <c r="H493" s="110">
        <f t="shared" si="101"/>
        <v>46.491666666666667</v>
      </c>
      <c r="I493" s="110">
        <f t="shared" si="102"/>
        <v>18.596666666666664</v>
      </c>
      <c r="J493" s="388"/>
      <c r="K493" s="205"/>
      <c r="L493" s="20" t="s">
        <v>1946</v>
      </c>
      <c r="M493" s="21">
        <v>142.24</v>
      </c>
      <c r="N493" s="21">
        <v>171.7</v>
      </c>
      <c r="O493" s="21">
        <v>127</v>
      </c>
      <c r="P493" s="19">
        <f t="shared" si="106"/>
        <v>146.97999999999999</v>
      </c>
      <c r="Q493" s="388"/>
      <c r="R493" s="387"/>
      <c r="S493" s="387"/>
      <c r="T493" s="387"/>
      <c r="U493" s="387"/>
      <c r="V493" s="387"/>
      <c r="W493" s="387"/>
      <c r="X493" s="387"/>
      <c r="Y493" s="387"/>
      <c r="Z493" s="387"/>
      <c r="AA493" s="387"/>
      <c r="AB493" s="387"/>
      <c r="AC493" s="387"/>
      <c r="AD493" s="387"/>
      <c r="AE493" s="387"/>
      <c r="AF493" s="387"/>
      <c r="AG493" s="387"/>
      <c r="AH493" s="387"/>
      <c r="AI493" s="387"/>
      <c r="AJ493" s="387"/>
      <c r="AK493" s="387"/>
      <c r="AL493" s="388"/>
      <c r="AM493" s="398"/>
      <c r="AN493" s="388"/>
      <c r="AO493" s="388"/>
      <c r="AP493" s="388"/>
      <c r="AQ493" s="388"/>
      <c r="AR493" s="388"/>
      <c r="AS493" s="388"/>
      <c r="AU493" s="172"/>
      <c r="AV493" s="172"/>
    </row>
    <row r="494" spans="1:48" s="14" customFormat="1">
      <c r="A494" s="388"/>
      <c r="B494" s="205"/>
      <c r="C494" s="20"/>
      <c r="D494" s="20" t="s">
        <v>1958</v>
      </c>
      <c r="E494" s="110">
        <f t="shared" si="105"/>
        <v>199.73666666666668</v>
      </c>
      <c r="F494" s="110">
        <f t="shared" si="104"/>
        <v>149.80250000000001</v>
      </c>
      <c r="G494" s="110">
        <f t="shared" si="100"/>
        <v>99.868333333333339</v>
      </c>
      <c r="H494" s="110">
        <f t="shared" si="101"/>
        <v>49.93416666666667</v>
      </c>
      <c r="I494" s="110">
        <f t="shared" si="102"/>
        <v>19.973666666666663</v>
      </c>
      <c r="J494" s="388"/>
      <c r="K494" s="205"/>
      <c r="L494" s="20" t="s">
        <v>1947</v>
      </c>
      <c r="M494" s="21">
        <v>182.95</v>
      </c>
      <c r="N494" s="21">
        <v>182.95</v>
      </c>
      <c r="O494" s="21">
        <v>119</v>
      </c>
      <c r="P494" s="19">
        <f t="shared" si="106"/>
        <v>161.63333333333333</v>
      </c>
      <c r="Q494" s="388"/>
      <c r="R494" s="387"/>
      <c r="S494" s="387"/>
      <c r="T494" s="387"/>
      <c r="U494" s="387"/>
      <c r="V494" s="387"/>
      <c r="W494" s="387"/>
      <c r="X494" s="387"/>
      <c r="Y494" s="387"/>
      <c r="Z494" s="387"/>
      <c r="AA494" s="387"/>
      <c r="AB494" s="387"/>
      <c r="AC494" s="387"/>
      <c r="AD494" s="387"/>
      <c r="AE494" s="387"/>
      <c r="AF494" s="387"/>
      <c r="AG494" s="387"/>
      <c r="AH494" s="387"/>
      <c r="AI494" s="387"/>
      <c r="AJ494" s="387"/>
      <c r="AK494" s="387"/>
      <c r="AL494" s="388"/>
      <c r="AM494" s="398"/>
      <c r="AN494" s="388"/>
      <c r="AO494" s="388"/>
      <c r="AP494" s="388"/>
      <c r="AQ494" s="388"/>
      <c r="AR494" s="388"/>
      <c r="AS494" s="388"/>
      <c r="AU494" s="172"/>
      <c r="AV494" s="172"/>
    </row>
    <row r="495" spans="1:48" s="14" customFormat="1">
      <c r="A495" s="388"/>
      <c r="B495" s="205"/>
      <c r="C495" s="20"/>
      <c r="D495" s="20" t="s">
        <v>1959</v>
      </c>
      <c r="E495" s="110">
        <f t="shared" si="105"/>
        <v>185.96666666666667</v>
      </c>
      <c r="F495" s="110">
        <f t="shared" si="104"/>
        <v>139.47499999999999</v>
      </c>
      <c r="G495" s="110">
        <f t="shared" si="100"/>
        <v>92.983333333333334</v>
      </c>
      <c r="H495" s="110">
        <f t="shared" si="101"/>
        <v>46.491666666666667</v>
      </c>
      <c r="I495" s="110">
        <f t="shared" si="102"/>
        <v>18.596666666666664</v>
      </c>
      <c r="J495" s="388"/>
      <c r="K495" s="205"/>
      <c r="L495" s="20" t="s">
        <v>1948</v>
      </c>
      <c r="M495" s="21">
        <v>70</v>
      </c>
      <c r="N495" s="21">
        <v>118.9</v>
      </c>
      <c r="O495" s="21">
        <v>140</v>
      </c>
      <c r="P495" s="19">
        <f>AVERAGE(M495:N495)</f>
        <v>94.45</v>
      </c>
      <c r="Q495" s="388"/>
      <c r="R495" s="387"/>
      <c r="S495" s="387"/>
      <c r="T495" s="387"/>
      <c r="U495" s="387"/>
      <c r="V495" s="387"/>
      <c r="W495" s="387"/>
      <c r="X495" s="387"/>
      <c r="Y495" s="387"/>
      <c r="Z495" s="387"/>
      <c r="AA495" s="387"/>
      <c r="AB495" s="387"/>
      <c r="AC495" s="387"/>
      <c r="AD495" s="387"/>
      <c r="AE495" s="387"/>
      <c r="AF495" s="387"/>
      <c r="AG495" s="387"/>
      <c r="AH495" s="387"/>
      <c r="AI495" s="387"/>
      <c r="AJ495" s="387"/>
      <c r="AK495" s="387"/>
      <c r="AL495" s="388"/>
      <c r="AM495" s="398"/>
      <c r="AN495" s="388"/>
      <c r="AO495" s="388"/>
      <c r="AP495" s="388"/>
      <c r="AQ495" s="388"/>
      <c r="AR495" s="388"/>
      <c r="AS495" s="388"/>
      <c r="AU495" s="172"/>
      <c r="AV495" s="172"/>
    </row>
    <row r="496" spans="1:48" s="14" customFormat="1">
      <c r="A496" s="388"/>
      <c r="B496" s="205"/>
      <c r="C496" s="20"/>
      <c r="D496" s="20" t="s">
        <v>1960</v>
      </c>
      <c r="E496" s="110">
        <f t="shared" si="105"/>
        <v>105.61</v>
      </c>
      <c r="F496" s="110">
        <f t="shared" si="104"/>
        <v>79.207499999999996</v>
      </c>
      <c r="G496" s="110">
        <f t="shared" si="100"/>
        <v>52.805</v>
      </c>
      <c r="H496" s="110">
        <f t="shared" si="101"/>
        <v>26.4025</v>
      </c>
      <c r="I496" s="110">
        <f t="shared" si="102"/>
        <v>10.560999999999998</v>
      </c>
      <c r="J496" s="388"/>
      <c r="K496" s="205"/>
      <c r="L496" s="20" t="s">
        <v>1949</v>
      </c>
      <c r="M496" s="21">
        <v>99</v>
      </c>
      <c r="N496" s="21">
        <v>125.88</v>
      </c>
      <c r="O496" s="21">
        <v>88.2</v>
      </c>
      <c r="P496" s="19">
        <f>AVERAGE(M496:N496)</f>
        <v>112.44</v>
      </c>
      <c r="Q496" s="388"/>
      <c r="R496" s="387"/>
      <c r="S496" s="387"/>
      <c r="T496" s="387"/>
      <c r="U496" s="387"/>
      <c r="V496" s="387"/>
      <c r="W496" s="387"/>
      <c r="X496" s="387"/>
      <c r="Y496" s="387"/>
      <c r="Z496" s="387"/>
      <c r="AA496" s="387"/>
      <c r="AB496" s="387"/>
      <c r="AC496" s="387"/>
      <c r="AD496" s="387"/>
      <c r="AE496" s="387"/>
      <c r="AF496" s="387"/>
      <c r="AG496" s="387"/>
      <c r="AH496" s="387"/>
      <c r="AI496" s="387"/>
      <c r="AJ496" s="387"/>
      <c r="AK496" s="387"/>
      <c r="AL496" s="388"/>
      <c r="AM496" s="398"/>
      <c r="AN496" s="388"/>
      <c r="AO496" s="388"/>
      <c r="AP496" s="388"/>
      <c r="AQ496" s="388"/>
      <c r="AR496" s="388"/>
      <c r="AS496" s="388"/>
      <c r="AU496" s="172"/>
      <c r="AV496" s="172"/>
    </row>
    <row r="497" spans="1:48" s="14" customFormat="1">
      <c r="A497" s="388"/>
      <c r="B497" s="205"/>
      <c r="C497" s="17"/>
      <c r="D497" s="20" t="s">
        <v>1961</v>
      </c>
      <c r="E497" s="110">
        <f t="shared" si="105"/>
        <v>117.45</v>
      </c>
      <c r="F497" s="110">
        <f t="shared" si="104"/>
        <v>88.087500000000006</v>
      </c>
      <c r="G497" s="110">
        <f t="shared" si="100"/>
        <v>58.725000000000001</v>
      </c>
      <c r="H497" s="110">
        <f t="shared" si="101"/>
        <v>29.362500000000001</v>
      </c>
      <c r="I497" s="110">
        <f t="shared" si="102"/>
        <v>11.744999999999997</v>
      </c>
      <c r="J497" s="388"/>
      <c r="K497" s="205"/>
      <c r="L497" s="20" t="s">
        <v>1950</v>
      </c>
      <c r="M497" s="21">
        <v>171.7</v>
      </c>
      <c r="N497" s="21">
        <v>139</v>
      </c>
      <c r="O497" s="21">
        <v>90</v>
      </c>
      <c r="P497" s="19">
        <f t="shared" si="106"/>
        <v>133.56666666666666</v>
      </c>
      <c r="Q497" s="388"/>
      <c r="R497" s="387"/>
      <c r="S497" s="387"/>
      <c r="T497" s="387"/>
      <c r="U497" s="387"/>
      <c r="V497" s="387"/>
      <c r="W497" s="387"/>
      <c r="X497" s="387"/>
      <c r="Y497" s="387"/>
      <c r="Z497" s="387"/>
      <c r="AA497" s="387"/>
      <c r="AB497" s="387"/>
      <c r="AC497" s="387"/>
      <c r="AD497" s="387"/>
      <c r="AE497" s="387"/>
      <c r="AF497" s="387"/>
      <c r="AG497" s="387"/>
      <c r="AH497" s="387"/>
      <c r="AI497" s="387"/>
      <c r="AJ497" s="387"/>
      <c r="AK497" s="387"/>
      <c r="AL497" s="388"/>
      <c r="AM497" s="398"/>
      <c r="AN497" s="388"/>
      <c r="AO497" s="388"/>
      <c r="AP497" s="388"/>
      <c r="AQ497" s="388"/>
      <c r="AR497" s="388"/>
      <c r="AS497" s="388"/>
      <c r="AU497" s="172"/>
      <c r="AV497" s="172"/>
    </row>
    <row r="498" spans="1:48" s="14" customFormat="1">
      <c r="A498" s="388"/>
      <c r="B498" s="205"/>
      <c r="C498" s="17"/>
      <c r="D498" s="20" t="s">
        <v>1962</v>
      </c>
      <c r="E498" s="110">
        <f t="shared" si="105"/>
        <v>114.455</v>
      </c>
      <c r="F498" s="110">
        <f t="shared" si="104"/>
        <v>85.841250000000002</v>
      </c>
      <c r="G498" s="110">
        <f t="shared" si="100"/>
        <v>57.227499999999999</v>
      </c>
      <c r="H498" s="110">
        <f t="shared" si="101"/>
        <v>28.61375</v>
      </c>
      <c r="I498" s="110">
        <f t="shared" si="102"/>
        <v>11.445499999999997</v>
      </c>
      <c r="J498" s="388"/>
      <c r="K498" s="205"/>
      <c r="L498" s="20" t="s">
        <v>1951</v>
      </c>
      <c r="M498" s="21">
        <v>89.9</v>
      </c>
      <c r="N498" s="21">
        <v>69.900000000000006</v>
      </c>
      <c r="O498" s="21">
        <v>133.5</v>
      </c>
      <c r="P498" s="19">
        <f>AVERAGE(M498:N498)</f>
        <v>79.900000000000006</v>
      </c>
      <c r="Q498" s="388"/>
      <c r="R498" s="387"/>
      <c r="S498" s="387"/>
      <c r="T498" s="387"/>
      <c r="U498" s="387"/>
      <c r="V498" s="387"/>
      <c r="W498" s="387"/>
      <c r="X498" s="387"/>
      <c r="Y498" s="387"/>
      <c r="Z498" s="387"/>
      <c r="AA498" s="387"/>
      <c r="AB498" s="387"/>
      <c r="AC498" s="387"/>
      <c r="AD498" s="387"/>
      <c r="AE498" s="387"/>
      <c r="AF498" s="387"/>
      <c r="AG498" s="387"/>
      <c r="AH498" s="387"/>
      <c r="AI498" s="387"/>
      <c r="AJ498" s="387"/>
      <c r="AK498" s="387"/>
      <c r="AL498" s="388"/>
      <c r="AM498" s="398"/>
      <c r="AN498" s="388"/>
      <c r="AO498" s="388"/>
      <c r="AP498" s="388"/>
      <c r="AQ498" s="388"/>
      <c r="AR498" s="388"/>
      <c r="AS498" s="388"/>
      <c r="AU498" s="172"/>
      <c r="AV498" s="172"/>
    </row>
    <row r="499" spans="1:48" s="14" customFormat="1">
      <c r="A499" s="388"/>
      <c r="B499" s="205"/>
      <c r="C499" s="17"/>
      <c r="D499" s="20" t="s">
        <v>1963</v>
      </c>
      <c r="E499" s="110">
        <f t="shared" si="105"/>
        <v>148.17999999999998</v>
      </c>
      <c r="F499" s="110">
        <f t="shared" si="104"/>
        <v>111.13499999999999</v>
      </c>
      <c r="G499" s="110">
        <f t="shared" si="100"/>
        <v>74.089999999999989</v>
      </c>
      <c r="H499" s="110">
        <f t="shared" si="101"/>
        <v>37.044999999999995</v>
      </c>
      <c r="I499" s="110">
        <f t="shared" si="102"/>
        <v>14.817999999999994</v>
      </c>
      <c r="J499" s="388"/>
      <c r="K499" s="205"/>
      <c r="L499" s="20" t="s">
        <v>1952</v>
      </c>
      <c r="M499" s="21">
        <v>134.74</v>
      </c>
      <c r="N499" s="21">
        <v>119.9</v>
      </c>
      <c r="O499" s="21">
        <v>186.47</v>
      </c>
      <c r="P499" s="19">
        <f t="shared" si="106"/>
        <v>147.03666666666666</v>
      </c>
      <c r="Q499" s="388"/>
      <c r="R499" s="387"/>
      <c r="S499" s="387"/>
      <c r="T499" s="387"/>
      <c r="U499" s="387"/>
      <c r="V499" s="387"/>
      <c r="W499" s="387"/>
      <c r="X499" s="387"/>
      <c r="Y499" s="387"/>
      <c r="Z499" s="387"/>
      <c r="AA499" s="387"/>
      <c r="AB499" s="387"/>
      <c r="AC499" s="387"/>
      <c r="AD499" s="387"/>
      <c r="AE499" s="387"/>
      <c r="AF499" s="387"/>
      <c r="AG499" s="387"/>
      <c r="AH499" s="387"/>
      <c r="AI499" s="387"/>
      <c r="AJ499" s="387"/>
      <c r="AK499" s="387"/>
      <c r="AL499" s="388"/>
      <c r="AM499" s="398"/>
      <c r="AN499" s="388"/>
      <c r="AO499" s="388"/>
      <c r="AP499" s="388"/>
      <c r="AQ499" s="388"/>
      <c r="AR499" s="388"/>
      <c r="AS499" s="388"/>
      <c r="AU499" s="172"/>
      <c r="AV499" s="172"/>
    </row>
    <row r="500" spans="1:48" s="14" customFormat="1">
      <c r="A500" s="388"/>
      <c r="B500" s="205"/>
      <c r="C500" s="17"/>
      <c r="D500" s="20" t="s">
        <v>1964</v>
      </c>
      <c r="E500" s="110">
        <f t="shared" si="105"/>
        <v>137.4</v>
      </c>
      <c r="F500" s="110">
        <f t="shared" si="104"/>
        <v>103.05000000000001</v>
      </c>
      <c r="G500" s="110">
        <f t="shared" si="100"/>
        <v>68.7</v>
      </c>
      <c r="H500" s="110">
        <f t="shared" si="101"/>
        <v>34.35</v>
      </c>
      <c r="I500" s="110">
        <f t="shared" si="102"/>
        <v>13.739999999999997</v>
      </c>
      <c r="J500" s="388"/>
      <c r="K500" s="205"/>
      <c r="L500" s="20" t="s">
        <v>1953</v>
      </c>
      <c r="M500" s="21">
        <v>125.08</v>
      </c>
      <c r="N500" s="21">
        <v>125.08</v>
      </c>
      <c r="O500" s="21">
        <v>118</v>
      </c>
      <c r="P500" s="19">
        <f t="shared" si="106"/>
        <v>122.71999999999998</v>
      </c>
      <c r="Q500" s="388"/>
      <c r="R500" s="387"/>
      <c r="S500" s="387"/>
      <c r="T500" s="387"/>
      <c r="U500" s="387"/>
      <c r="V500" s="387"/>
      <c r="W500" s="387"/>
      <c r="X500" s="387"/>
      <c r="Y500" s="387"/>
      <c r="Z500" s="387"/>
      <c r="AA500" s="387"/>
      <c r="AB500" s="387"/>
      <c r="AC500" s="387"/>
      <c r="AD500" s="387"/>
      <c r="AE500" s="387"/>
      <c r="AF500" s="387"/>
      <c r="AG500" s="387"/>
      <c r="AH500" s="387"/>
      <c r="AI500" s="387"/>
      <c r="AJ500" s="387"/>
      <c r="AK500" s="387"/>
      <c r="AL500" s="388"/>
      <c r="AM500" s="398"/>
      <c r="AN500" s="388"/>
      <c r="AO500" s="388"/>
      <c r="AP500" s="388"/>
      <c r="AQ500" s="388"/>
      <c r="AR500" s="388"/>
      <c r="AS500" s="388"/>
      <c r="AU500" s="172"/>
      <c r="AV500" s="172"/>
    </row>
    <row r="501" spans="1:48" s="14" customFormat="1">
      <c r="A501" s="388"/>
      <c r="B501" s="205"/>
      <c r="C501" s="17"/>
      <c r="D501" s="20" t="s">
        <v>1965</v>
      </c>
      <c r="E501" s="110">
        <f t="shared" si="105"/>
        <v>184.62</v>
      </c>
      <c r="F501" s="110">
        <f t="shared" si="104"/>
        <v>138.465</v>
      </c>
      <c r="G501" s="110">
        <f t="shared" si="100"/>
        <v>92.31</v>
      </c>
      <c r="H501" s="110">
        <f t="shared" si="101"/>
        <v>46.155000000000001</v>
      </c>
      <c r="I501" s="110">
        <f t="shared" si="102"/>
        <v>18.461999999999996</v>
      </c>
      <c r="J501" s="388"/>
      <c r="K501" s="205"/>
      <c r="L501" s="20" t="s">
        <v>1954</v>
      </c>
      <c r="M501" s="21">
        <v>114.5</v>
      </c>
      <c r="N501" s="21">
        <v>190</v>
      </c>
      <c r="O501" s="21">
        <v>123.1</v>
      </c>
      <c r="P501" s="19">
        <f>AVERAGE(M501:N501)</f>
        <v>152.25</v>
      </c>
      <c r="Q501" s="388"/>
      <c r="R501" s="387"/>
      <c r="S501" s="387"/>
      <c r="T501" s="387"/>
      <c r="U501" s="387"/>
      <c r="V501" s="387"/>
      <c r="W501" s="387"/>
      <c r="X501" s="387"/>
      <c r="Y501" s="387"/>
      <c r="Z501" s="387"/>
      <c r="AA501" s="387"/>
      <c r="AB501" s="387"/>
      <c r="AC501" s="387"/>
      <c r="AD501" s="387"/>
      <c r="AE501" s="387"/>
      <c r="AF501" s="387"/>
      <c r="AG501" s="387"/>
      <c r="AH501" s="387"/>
      <c r="AI501" s="387"/>
      <c r="AJ501" s="387"/>
      <c r="AK501" s="387"/>
      <c r="AL501" s="388"/>
      <c r="AM501" s="398"/>
      <c r="AN501" s="388"/>
      <c r="AO501" s="388"/>
      <c r="AP501" s="388"/>
      <c r="AQ501" s="388"/>
      <c r="AR501" s="388"/>
      <c r="AS501" s="388"/>
      <c r="AU501" s="172"/>
      <c r="AV501" s="172"/>
    </row>
    <row r="502" spans="1:48" s="14" customFormat="1">
      <c r="A502" s="388"/>
      <c r="B502" s="205"/>
      <c r="C502" s="17"/>
      <c r="D502" s="20" t="s">
        <v>1966</v>
      </c>
      <c r="E502" s="110">
        <f t="shared" si="105"/>
        <v>1061.7449999999999</v>
      </c>
      <c r="F502" s="110">
        <f t="shared" si="104"/>
        <v>796.30874999999992</v>
      </c>
      <c r="G502" s="110">
        <f t="shared" si="100"/>
        <v>530.87249999999995</v>
      </c>
      <c r="H502" s="110">
        <f t="shared" si="101"/>
        <v>265.43624999999997</v>
      </c>
      <c r="I502" s="110">
        <f t="shared" si="102"/>
        <v>106.17449999999997</v>
      </c>
      <c r="J502" s="388"/>
      <c r="K502" s="205"/>
      <c r="L502" s="20" t="s">
        <v>1955</v>
      </c>
      <c r="M502" s="21">
        <v>219.89</v>
      </c>
      <c r="N502" s="21">
        <v>199.9</v>
      </c>
      <c r="O502" s="21">
        <v>167.58</v>
      </c>
      <c r="P502" s="19">
        <f>AVERAGE(M502:N502)</f>
        <v>209.89499999999998</v>
      </c>
      <c r="Q502" s="388"/>
      <c r="R502" s="387"/>
      <c r="S502" s="387"/>
      <c r="T502" s="387"/>
      <c r="U502" s="387"/>
      <c r="V502" s="387"/>
      <c r="W502" s="387"/>
      <c r="X502" s="387"/>
      <c r="Y502" s="387"/>
      <c r="Z502" s="387"/>
      <c r="AA502" s="387"/>
      <c r="AB502" s="387"/>
      <c r="AC502" s="387"/>
      <c r="AD502" s="387"/>
      <c r="AE502" s="387"/>
      <c r="AF502" s="387"/>
      <c r="AG502" s="387"/>
      <c r="AH502" s="387"/>
      <c r="AI502" s="387"/>
      <c r="AJ502" s="387"/>
      <c r="AK502" s="387"/>
      <c r="AL502" s="388"/>
      <c r="AM502" s="398"/>
      <c r="AN502" s="388"/>
      <c r="AO502" s="388"/>
      <c r="AP502" s="388"/>
      <c r="AQ502" s="388"/>
      <c r="AR502" s="388"/>
      <c r="AS502" s="388"/>
      <c r="AU502" s="172"/>
      <c r="AV502" s="172"/>
    </row>
    <row r="503" spans="1:48" s="14" customFormat="1">
      <c r="A503" s="388"/>
      <c r="B503" s="205"/>
      <c r="C503" s="17"/>
      <c r="D503" s="20" t="s">
        <v>1967</v>
      </c>
      <c r="E503" s="110">
        <f t="shared" si="105"/>
        <v>859.30000000000007</v>
      </c>
      <c r="F503" s="110">
        <f t="shared" si="104"/>
        <v>644.47500000000002</v>
      </c>
      <c r="G503" s="110">
        <f t="shared" si="100"/>
        <v>429.65000000000003</v>
      </c>
      <c r="H503" s="110">
        <f t="shared" si="101"/>
        <v>214.82500000000002</v>
      </c>
      <c r="I503" s="110">
        <f t="shared" si="102"/>
        <v>85.929999999999993</v>
      </c>
      <c r="J503" s="388"/>
      <c r="K503" s="205"/>
      <c r="L503" s="20" t="s">
        <v>1956</v>
      </c>
      <c r="M503" s="21">
        <v>225.39</v>
      </c>
      <c r="N503" s="21">
        <v>225.39</v>
      </c>
      <c r="O503" s="21">
        <v>204.9</v>
      </c>
      <c r="P503" s="19">
        <f t="shared" si="106"/>
        <v>218.55999999999997</v>
      </c>
      <c r="Q503" s="388"/>
      <c r="R503" s="387"/>
      <c r="S503" s="387"/>
      <c r="T503" s="387"/>
      <c r="U503" s="387"/>
      <c r="V503" s="387"/>
      <c r="W503" s="387"/>
      <c r="X503" s="387"/>
      <c r="Y503" s="387"/>
      <c r="Z503" s="387"/>
      <c r="AA503" s="387"/>
      <c r="AB503" s="387"/>
      <c r="AC503" s="387"/>
      <c r="AD503" s="387"/>
      <c r="AE503" s="387"/>
      <c r="AF503" s="387"/>
      <c r="AG503" s="387"/>
      <c r="AH503" s="387"/>
      <c r="AI503" s="387"/>
      <c r="AJ503" s="387"/>
      <c r="AK503" s="387"/>
      <c r="AL503" s="388"/>
      <c r="AM503" s="398"/>
      <c r="AN503" s="388"/>
      <c r="AO503" s="388"/>
      <c r="AP503" s="388"/>
      <c r="AQ503" s="388"/>
      <c r="AR503" s="388"/>
      <c r="AS503" s="388"/>
      <c r="AU503" s="172"/>
      <c r="AV503" s="172"/>
    </row>
    <row r="504" spans="1:48" s="14" customFormat="1">
      <c r="A504" s="388"/>
      <c r="B504" s="205"/>
      <c r="C504" s="20"/>
      <c r="D504" s="20" t="s">
        <v>1968</v>
      </c>
      <c r="E504" s="110">
        <f t="shared" si="105"/>
        <v>1073.0999999999999</v>
      </c>
      <c r="F504" s="110">
        <f t="shared" si="104"/>
        <v>804.82499999999993</v>
      </c>
      <c r="G504" s="110">
        <f t="shared" si="100"/>
        <v>536.54999999999995</v>
      </c>
      <c r="H504" s="110">
        <f t="shared" si="101"/>
        <v>268.27499999999998</v>
      </c>
      <c r="I504" s="110">
        <f t="shared" si="102"/>
        <v>107.30999999999997</v>
      </c>
      <c r="J504" s="388"/>
      <c r="K504" s="205" t="s">
        <v>651</v>
      </c>
      <c r="L504" s="20" t="s">
        <v>1957</v>
      </c>
      <c r="M504" s="21">
        <v>219</v>
      </c>
      <c r="N504" s="21">
        <v>179.9</v>
      </c>
      <c r="O504" s="21">
        <v>159</v>
      </c>
      <c r="P504" s="19">
        <f t="shared" si="106"/>
        <v>185.96666666666667</v>
      </c>
      <c r="Q504" s="388"/>
      <c r="R504" s="387"/>
      <c r="S504" s="387"/>
      <c r="T504" s="387"/>
      <c r="U504" s="387"/>
      <c r="V504" s="387"/>
      <c r="W504" s="387"/>
      <c r="X504" s="387"/>
      <c r="Y504" s="387"/>
      <c r="Z504" s="387"/>
      <c r="AA504" s="387"/>
      <c r="AB504" s="387"/>
      <c r="AC504" s="387"/>
      <c r="AD504" s="387"/>
      <c r="AE504" s="387"/>
      <c r="AF504" s="387"/>
      <c r="AG504" s="387"/>
      <c r="AH504" s="387"/>
      <c r="AI504" s="387"/>
      <c r="AJ504" s="387"/>
      <c r="AK504" s="387"/>
      <c r="AL504" s="388"/>
      <c r="AM504" s="398"/>
      <c r="AN504" s="388"/>
      <c r="AO504" s="388"/>
      <c r="AP504" s="388"/>
      <c r="AQ504" s="388"/>
      <c r="AR504" s="388"/>
      <c r="AS504" s="388"/>
      <c r="AU504" s="172"/>
      <c r="AV504" s="172"/>
    </row>
    <row r="505" spans="1:48" s="14" customFormat="1">
      <c r="A505" s="388"/>
      <c r="B505" s="205"/>
      <c r="C505" s="20"/>
      <c r="D505" s="20" t="s">
        <v>1969</v>
      </c>
      <c r="E505" s="110">
        <f t="shared" si="105"/>
        <v>1115.8049999999998</v>
      </c>
      <c r="F505" s="110">
        <f t="shared" si="104"/>
        <v>836.85374999999988</v>
      </c>
      <c r="G505" s="110">
        <f t="shared" si="100"/>
        <v>557.90249999999992</v>
      </c>
      <c r="H505" s="110">
        <f t="shared" si="101"/>
        <v>278.95124999999996</v>
      </c>
      <c r="I505" s="110">
        <f t="shared" si="102"/>
        <v>111.58049999999996</v>
      </c>
      <c r="J505" s="388"/>
      <c r="K505" s="205"/>
      <c r="L505" s="20" t="s">
        <v>1958</v>
      </c>
      <c r="M505" s="21">
        <v>181.9</v>
      </c>
      <c r="N505" s="21">
        <v>179.9</v>
      </c>
      <c r="O505" s="21">
        <v>237.41</v>
      </c>
      <c r="P505" s="19">
        <f t="shared" si="106"/>
        <v>199.73666666666668</v>
      </c>
      <c r="Q505" s="388"/>
      <c r="R505" s="387"/>
      <c r="S505" s="387"/>
      <c r="T505" s="387"/>
      <c r="U505" s="387"/>
      <c r="V505" s="387"/>
      <c r="W505" s="387"/>
      <c r="X505" s="387"/>
      <c r="Y505" s="387"/>
      <c r="Z505" s="387"/>
      <c r="AA505" s="387"/>
      <c r="AB505" s="387"/>
      <c r="AC505" s="387"/>
      <c r="AD505" s="387"/>
      <c r="AE505" s="387"/>
      <c r="AF505" s="387"/>
      <c r="AG505" s="387"/>
      <c r="AH505" s="387"/>
      <c r="AI505" s="387"/>
      <c r="AJ505" s="387"/>
      <c r="AK505" s="387"/>
      <c r="AL505" s="388"/>
      <c r="AM505" s="398"/>
      <c r="AN505" s="388"/>
      <c r="AO505" s="388"/>
      <c r="AP505" s="388"/>
      <c r="AQ505" s="388"/>
      <c r="AR505" s="388"/>
      <c r="AS505" s="388"/>
      <c r="AU505" s="172"/>
      <c r="AV505" s="172"/>
    </row>
    <row r="506" spans="1:48" s="14" customFormat="1">
      <c r="A506" s="388"/>
      <c r="B506" s="205"/>
      <c r="C506" s="20"/>
      <c r="D506" s="20" t="s">
        <v>1970</v>
      </c>
      <c r="E506" s="110">
        <f t="shared" si="105"/>
        <v>174.26</v>
      </c>
      <c r="F506" s="110">
        <f t="shared" si="104"/>
        <v>130.69499999999999</v>
      </c>
      <c r="G506" s="110">
        <f t="shared" si="100"/>
        <v>87.13</v>
      </c>
      <c r="H506" s="110">
        <f t="shared" si="101"/>
        <v>43.564999999999998</v>
      </c>
      <c r="I506" s="110">
        <f t="shared" si="102"/>
        <v>17.425999999999995</v>
      </c>
      <c r="J506" s="388"/>
      <c r="K506" s="205"/>
      <c r="L506" s="20" t="s">
        <v>1959</v>
      </c>
      <c r="M506" s="21">
        <v>179</v>
      </c>
      <c r="N506" s="21">
        <v>199.9</v>
      </c>
      <c r="O506" s="21">
        <v>179</v>
      </c>
      <c r="P506" s="19">
        <f t="shared" si="106"/>
        <v>185.96666666666667</v>
      </c>
      <c r="Q506" s="388"/>
      <c r="R506" s="387"/>
      <c r="S506" s="387"/>
      <c r="T506" s="387"/>
      <c r="U506" s="387"/>
      <c r="V506" s="387"/>
      <c r="W506" s="387"/>
      <c r="X506" s="387"/>
      <c r="Y506" s="387"/>
      <c r="Z506" s="387"/>
      <c r="AA506" s="387"/>
      <c r="AB506" s="387"/>
      <c r="AC506" s="387"/>
      <c r="AD506" s="387"/>
      <c r="AE506" s="387"/>
      <c r="AF506" s="387"/>
      <c r="AG506" s="387"/>
      <c r="AH506" s="387"/>
      <c r="AI506" s="387"/>
      <c r="AJ506" s="387"/>
      <c r="AK506" s="387"/>
      <c r="AL506" s="388"/>
      <c r="AM506" s="398"/>
      <c r="AN506" s="388"/>
      <c r="AO506" s="388"/>
      <c r="AP506" s="388"/>
      <c r="AQ506" s="388"/>
      <c r="AR506" s="388"/>
      <c r="AS506" s="388"/>
      <c r="AU506" s="172"/>
      <c r="AV506" s="172"/>
    </row>
    <row r="507" spans="1:48" s="14" customFormat="1">
      <c r="A507" s="388"/>
      <c r="B507" s="205"/>
      <c r="C507" s="20"/>
      <c r="D507" s="20" t="s">
        <v>1971</v>
      </c>
      <c r="E507" s="110">
        <f t="shared" si="105"/>
        <v>175.18333333333331</v>
      </c>
      <c r="F507" s="110">
        <f t="shared" si="104"/>
        <v>131.38749999999999</v>
      </c>
      <c r="G507" s="110">
        <f t="shared" si="100"/>
        <v>87.591666666666654</v>
      </c>
      <c r="H507" s="110">
        <f t="shared" si="101"/>
        <v>43.795833333333327</v>
      </c>
      <c r="I507" s="110">
        <f t="shared" si="102"/>
        <v>17.518333333333327</v>
      </c>
      <c r="J507" s="388"/>
      <c r="K507" s="205"/>
      <c r="L507" s="20" t="s">
        <v>1960</v>
      </c>
      <c r="M507" s="21">
        <v>95</v>
      </c>
      <c r="N507" s="21">
        <v>116.22</v>
      </c>
      <c r="O507" s="21">
        <v>99.9</v>
      </c>
      <c r="P507" s="19">
        <f>AVERAGE(M507:N507)</f>
        <v>105.61</v>
      </c>
      <c r="Q507" s="388"/>
      <c r="R507" s="387"/>
      <c r="S507" s="387"/>
      <c r="T507" s="387"/>
      <c r="U507" s="387"/>
      <c r="V507" s="387"/>
      <c r="W507" s="387"/>
      <c r="X507" s="387"/>
      <c r="Y507" s="387"/>
      <c r="Z507" s="387"/>
      <c r="AA507" s="387"/>
      <c r="AB507" s="387"/>
      <c r="AC507" s="387"/>
      <c r="AD507" s="387"/>
      <c r="AE507" s="387"/>
      <c r="AF507" s="387"/>
      <c r="AG507" s="387"/>
      <c r="AH507" s="387"/>
      <c r="AI507" s="387"/>
      <c r="AJ507" s="387"/>
      <c r="AK507" s="387"/>
      <c r="AL507" s="388"/>
      <c r="AM507" s="398"/>
      <c r="AN507" s="388"/>
      <c r="AO507" s="388"/>
      <c r="AP507" s="388"/>
      <c r="AQ507" s="388"/>
      <c r="AR507" s="388"/>
      <c r="AS507" s="388"/>
      <c r="AU507" s="172"/>
      <c r="AV507" s="172"/>
    </row>
    <row r="508" spans="1:48" s="14" customFormat="1">
      <c r="A508" s="388"/>
      <c r="B508" s="205"/>
      <c r="C508" s="20"/>
      <c r="D508" s="20" t="s">
        <v>1972</v>
      </c>
      <c r="E508" s="110">
        <f t="shared" si="105"/>
        <v>62.693333333333328</v>
      </c>
      <c r="F508" s="110">
        <f t="shared" si="104"/>
        <v>47.019999999999996</v>
      </c>
      <c r="G508" s="110">
        <f t="shared" si="100"/>
        <v>31.346666666666664</v>
      </c>
      <c r="H508" s="110">
        <f t="shared" si="101"/>
        <v>15.673333333333332</v>
      </c>
      <c r="I508" s="110">
        <f t="shared" si="102"/>
        <v>6.2693333333333312</v>
      </c>
      <c r="J508" s="388"/>
      <c r="K508" s="108"/>
      <c r="L508" s="20" t="s">
        <v>1961</v>
      </c>
      <c r="M508" s="21">
        <v>99</v>
      </c>
      <c r="N508" s="21">
        <v>135.9</v>
      </c>
      <c r="O508" s="21">
        <v>102.88</v>
      </c>
      <c r="P508" s="19">
        <f>AVERAGE(M508:N508)</f>
        <v>117.45</v>
      </c>
      <c r="Q508" s="388"/>
      <c r="R508" s="387"/>
      <c r="S508" s="387"/>
      <c r="T508" s="387"/>
      <c r="U508" s="387"/>
      <c r="V508" s="387"/>
      <c r="W508" s="387"/>
      <c r="X508" s="387"/>
      <c r="Y508" s="387"/>
      <c r="Z508" s="387"/>
      <c r="AA508" s="387"/>
      <c r="AB508" s="387"/>
      <c r="AC508" s="387"/>
      <c r="AD508" s="387"/>
      <c r="AE508" s="387"/>
      <c r="AF508" s="387"/>
      <c r="AG508" s="387"/>
      <c r="AH508" s="387"/>
      <c r="AI508" s="387"/>
      <c r="AJ508" s="387"/>
      <c r="AK508" s="387"/>
      <c r="AL508" s="388"/>
      <c r="AM508" s="398"/>
      <c r="AN508" s="388"/>
      <c r="AO508" s="388"/>
      <c r="AP508" s="388"/>
      <c r="AQ508" s="388"/>
      <c r="AR508" s="388"/>
      <c r="AS508" s="388"/>
      <c r="AU508" s="172"/>
      <c r="AV508" s="172"/>
    </row>
    <row r="509" spans="1:48" s="14" customFormat="1">
      <c r="A509" s="388"/>
      <c r="B509" s="108"/>
      <c r="C509" s="20"/>
      <c r="D509" s="20" t="s">
        <v>1973</v>
      </c>
      <c r="E509" s="110">
        <f t="shared" si="105"/>
        <v>65.323333333333338</v>
      </c>
      <c r="F509" s="110">
        <f t="shared" si="104"/>
        <v>48.992500000000007</v>
      </c>
      <c r="G509" s="110">
        <f t="shared" si="100"/>
        <v>32.661666666666669</v>
      </c>
      <c r="H509" s="110">
        <f t="shared" si="101"/>
        <v>16.330833333333334</v>
      </c>
      <c r="I509" s="110">
        <f t="shared" si="102"/>
        <v>6.532333333333332</v>
      </c>
      <c r="J509" s="388"/>
      <c r="K509" s="108"/>
      <c r="L509" s="20" t="s">
        <v>1962</v>
      </c>
      <c r="M509" s="21">
        <v>115</v>
      </c>
      <c r="N509" s="21">
        <v>113.91</v>
      </c>
      <c r="O509" s="21">
        <v>149.9</v>
      </c>
      <c r="P509" s="19">
        <f>AVERAGE(M509:N509)</f>
        <v>114.455</v>
      </c>
      <c r="Q509" s="388"/>
      <c r="R509" s="387"/>
      <c r="S509" s="387"/>
      <c r="T509" s="387"/>
      <c r="U509" s="387"/>
      <c r="V509" s="387"/>
      <c r="W509" s="387"/>
      <c r="X509" s="387"/>
      <c r="Y509" s="387"/>
      <c r="Z509" s="387"/>
      <c r="AA509" s="387"/>
      <c r="AB509" s="387"/>
      <c r="AC509" s="387"/>
      <c r="AD509" s="387"/>
      <c r="AE509" s="387"/>
      <c r="AF509" s="387"/>
      <c r="AG509" s="387"/>
      <c r="AH509" s="387"/>
      <c r="AI509" s="387"/>
      <c r="AJ509" s="387"/>
      <c r="AK509" s="387"/>
      <c r="AL509" s="388"/>
      <c r="AM509" s="398"/>
      <c r="AN509" s="388"/>
      <c r="AO509" s="388"/>
      <c r="AP509" s="388"/>
      <c r="AQ509" s="388"/>
      <c r="AR509" s="388"/>
      <c r="AS509" s="388"/>
      <c r="AU509" s="172"/>
      <c r="AV509" s="172"/>
    </row>
    <row r="510" spans="1:48" s="14" customFormat="1">
      <c r="A510" s="388"/>
      <c r="B510" s="108"/>
      <c r="C510" s="20"/>
      <c r="D510" s="20" t="s">
        <v>1974</v>
      </c>
      <c r="E510" s="110">
        <f t="shared" si="105"/>
        <v>68.783333333333331</v>
      </c>
      <c r="F510" s="110">
        <f t="shared" si="104"/>
        <v>51.587499999999999</v>
      </c>
      <c r="G510" s="110">
        <f t="shared" si="100"/>
        <v>34.391666666666666</v>
      </c>
      <c r="H510" s="110">
        <f t="shared" si="101"/>
        <v>17.195833333333333</v>
      </c>
      <c r="I510" s="110">
        <f t="shared" si="102"/>
        <v>6.8783333333333312</v>
      </c>
      <c r="J510" s="388"/>
      <c r="K510" s="108"/>
      <c r="L510" s="20" t="s">
        <v>1963</v>
      </c>
      <c r="M510" s="21">
        <v>199.92</v>
      </c>
      <c r="N510" s="21">
        <v>115</v>
      </c>
      <c r="O510" s="21">
        <v>129.62</v>
      </c>
      <c r="P510" s="19">
        <f t="shared" si="106"/>
        <v>148.17999999999998</v>
      </c>
      <c r="Q510" s="388"/>
      <c r="R510" s="387"/>
      <c r="S510" s="387"/>
      <c r="T510" s="387"/>
      <c r="U510" s="387"/>
      <c r="V510" s="387"/>
      <c r="W510" s="387"/>
      <c r="X510" s="387"/>
      <c r="Y510" s="387"/>
      <c r="Z510" s="387"/>
      <c r="AA510" s="387"/>
      <c r="AB510" s="387"/>
      <c r="AC510" s="387"/>
      <c r="AD510" s="387"/>
      <c r="AE510" s="387"/>
      <c r="AF510" s="387"/>
      <c r="AG510" s="387"/>
      <c r="AH510" s="387"/>
      <c r="AI510" s="387"/>
      <c r="AJ510" s="387"/>
      <c r="AK510" s="387"/>
      <c r="AL510" s="388"/>
      <c r="AM510" s="398"/>
      <c r="AN510" s="388"/>
      <c r="AO510" s="388"/>
      <c r="AP510" s="388"/>
      <c r="AQ510" s="388"/>
      <c r="AR510" s="388"/>
      <c r="AS510" s="388"/>
      <c r="AU510" s="172"/>
      <c r="AV510" s="172"/>
    </row>
    <row r="511" spans="1:48" s="14" customFormat="1">
      <c r="A511" s="388"/>
      <c r="B511" s="108"/>
      <c r="C511" s="17"/>
      <c r="D511" s="20" t="s">
        <v>1975</v>
      </c>
      <c r="E511" s="110">
        <f t="shared" si="105"/>
        <v>1312.905</v>
      </c>
      <c r="F511" s="110">
        <f t="shared" si="104"/>
        <v>984.67875000000004</v>
      </c>
      <c r="G511" s="110">
        <f t="shared" si="100"/>
        <v>656.45249999999999</v>
      </c>
      <c r="H511" s="110">
        <f t="shared" si="101"/>
        <v>328.22624999999999</v>
      </c>
      <c r="I511" s="110">
        <f t="shared" si="102"/>
        <v>131.29049999999998</v>
      </c>
      <c r="J511" s="388"/>
      <c r="K511" s="108"/>
      <c r="L511" s="20" t="s">
        <v>1964</v>
      </c>
      <c r="M511" s="21">
        <v>119</v>
      </c>
      <c r="N511" s="21">
        <v>151</v>
      </c>
      <c r="O511" s="21">
        <v>142.19999999999999</v>
      </c>
      <c r="P511" s="19">
        <f t="shared" si="106"/>
        <v>137.4</v>
      </c>
      <c r="Q511" s="388"/>
      <c r="R511" s="387"/>
      <c r="S511" s="387"/>
      <c r="T511" s="387"/>
      <c r="U511" s="387"/>
      <c r="V511" s="387"/>
      <c r="W511" s="387"/>
      <c r="X511" s="387"/>
      <c r="Y511" s="387"/>
      <c r="Z511" s="387"/>
      <c r="AA511" s="387"/>
      <c r="AB511" s="387"/>
      <c r="AC511" s="387"/>
      <c r="AD511" s="387"/>
      <c r="AE511" s="387"/>
      <c r="AF511" s="387"/>
      <c r="AG511" s="387"/>
      <c r="AH511" s="387"/>
      <c r="AI511" s="387"/>
      <c r="AJ511" s="387"/>
      <c r="AK511" s="387"/>
      <c r="AL511" s="388"/>
      <c r="AM511" s="398"/>
      <c r="AN511" s="388"/>
      <c r="AO511" s="388"/>
      <c r="AP511" s="388"/>
      <c r="AQ511" s="388"/>
      <c r="AR511" s="388"/>
      <c r="AS511" s="388"/>
      <c r="AU511" s="172"/>
      <c r="AV511" s="172"/>
    </row>
    <row r="512" spans="1:48">
      <c r="B512" s="108"/>
      <c r="C512" s="17"/>
      <c r="D512" s="20" t="s">
        <v>1976</v>
      </c>
      <c r="E512" s="110">
        <f t="shared" si="105"/>
        <v>347.58666666666664</v>
      </c>
      <c r="F512" s="110">
        <f t="shared" si="104"/>
        <v>260.69</v>
      </c>
      <c r="G512" s="110">
        <f t="shared" ref="G512:G575" si="107">SUM(E512*(1-0.5))</f>
        <v>173.79333333333332</v>
      </c>
      <c r="H512" s="110">
        <f t="shared" ref="H512:H575" si="108">SUM(E512*(1-0.75))</f>
        <v>86.896666666666661</v>
      </c>
      <c r="I512" s="110">
        <f t="shared" ref="I512:I575" si="109">SUM(E512*(1-0.9))</f>
        <v>34.758666666666656</v>
      </c>
      <c r="K512" s="108"/>
      <c r="L512" s="20" t="s">
        <v>1965</v>
      </c>
      <c r="M512" s="21">
        <v>230.86</v>
      </c>
      <c r="N512" s="21">
        <v>129</v>
      </c>
      <c r="O512" s="21">
        <v>194</v>
      </c>
      <c r="P512" s="19">
        <f t="shared" si="106"/>
        <v>184.62</v>
      </c>
      <c r="R512" s="387"/>
      <c r="S512" s="387"/>
      <c r="T512" s="387"/>
      <c r="U512" s="387"/>
      <c r="V512" s="387"/>
      <c r="W512" s="387"/>
      <c r="X512" s="387"/>
      <c r="Y512" s="387"/>
      <c r="Z512" s="387"/>
      <c r="AA512" s="387"/>
      <c r="AB512" s="387"/>
      <c r="AC512" s="387"/>
      <c r="AD512" s="387"/>
      <c r="AE512" s="387"/>
      <c r="AF512" s="387"/>
      <c r="AG512" s="387"/>
      <c r="AH512" s="387"/>
      <c r="AI512" s="387"/>
      <c r="AJ512" s="387"/>
      <c r="AK512" s="387"/>
    </row>
    <row r="513" spans="1:48">
      <c r="B513" s="205"/>
      <c r="C513" s="17"/>
      <c r="D513" s="20" t="s">
        <v>1977</v>
      </c>
      <c r="E513" s="110">
        <f t="shared" si="105"/>
        <v>353.08333333333331</v>
      </c>
      <c r="F513" s="110">
        <f t="shared" si="104"/>
        <v>264.8125</v>
      </c>
      <c r="G513" s="110">
        <f t="shared" si="107"/>
        <v>176.54166666666666</v>
      </c>
      <c r="H513" s="110">
        <f t="shared" si="108"/>
        <v>88.270833333333329</v>
      </c>
      <c r="I513" s="110">
        <f t="shared" si="109"/>
        <v>35.308333333333323</v>
      </c>
      <c r="K513" s="108"/>
      <c r="L513" s="20" t="s">
        <v>1966</v>
      </c>
      <c r="M513" s="21">
        <v>1084.49</v>
      </c>
      <c r="N513" s="21">
        <v>1039</v>
      </c>
      <c r="O513" s="21">
        <v>629.4</v>
      </c>
      <c r="P513" s="19">
        <f>AVERAGE(M513:N513)</f>
        <v>1061.7449999999999</v>
      </c>
      <c r="R513" s="387"/>
      <c r="S513" s="387"/>
      <c r="T513" s="387"/>
      <c r="U513" s="387"/>
      <c r="V513" s="387"/>
      <c r="W513" s="387"/>
      <c r="X513" s="387"/>
      <c r="Y513" s="387"/>
      <c r="Z513" s="387"/>
      <c r="AA513" s="387"/>
      <c r="AB513" s="387"/>
      <c r="AC513" s="387"/>
      <c r="AD513" s="387"/>
      <c r="AE513" s="387"/>
      <c r="AF513" s="387"/>
      <c r="AG513" s="387"/>
      <c r="AH513" s="387"/>
      <c r="AI513" s="387"/>
      <c r="AJ513" s="387"/>
      <c r="AK513" s="387"/>
    </row>
    <row r="514" spans="1:48">
      <c r="B514" s="205"/>
      <c r="C514" s="17"/>
      <c r="D514" s="20" t="s">
        <v>1978</v>
      </c>
      <c r="E514" s="110">
        <f t="shared" si="105"/>
        <v>353.08333333333331</v>
      </c>
      <c r="F514" s="110">
        <f t="shared" si="104"/>
        <v>264.8125</v>
      </c>
      <c r="G514" s="110">
        <f t="shared" si="107"/>
        <v>176.54166666666666</v>
      </c>
      <c r="H514" s="110">
        <f t="shared" si="108"/>
        <v>88.270833333333329</v>
      </c>
      <c r="I514" s="110">
        <f t="shared" si="109"/>
        <v>35.308333333333323</v>
      </c>
      <c r="K514" s="108"/>
      <c r="L514" s="20" t="s">
        <v>1967</v>
      </c>
      <c r="M514" s="21">
        <v>698</v>
      </c>
      <c r="N514" s="21">
        <v>879.9</v>
      </c>
      <c r="O514" s="21">
        <v>1000</v>
      </c>
      <c r="P514" s="19">
        <f t="shared" si="106"/>
        <v>859.30000000000007</v>
      </c>
      <c r="R514" s="387"/>
      <c r="S514" s="387"/>
      <c r="T514" s="387"/>
      <c r="U514" s="387"/>
      <c r="V514" s="387"/>
      <c r="W514" s="387"/>
      <c r="X514" s="387"/>
      <c r="Y514" s="387"/>
      <c r="Z514" s="387"/>
      <c r="AA514" s="387"/>
      <c r="AB514" s="387"/>
      <c r="AC514" s="387"/>
      <c r="AD514" s="387"/>
      <c r="AE514" s="387"/>
      <c r="AF514" s="387"/>
      <c r="AG514" s="387"/>
      <c r="AH514" s="387"/>
      <c r="AI514" s="387"/>
      <c r="AJ514" s="387"/>
      <c r="AK514" s="387"/>
    </row>
    <row r="515" spans="1:48">
      <c r="B515" s="108"/>
      <c r="C515" s="17"/>
      <c r="D515" s="20" t="s">
        <v>1979</v>
      </c>
      <c r="E515" s="110">
        <f t="shared" si="105"/>
        <v>368.47666666666663</v>
      </c>
      <c r="F515" s="110">
        <f t="shared" si="104"/>
        <v>276.35749999999996</v>
      </c>
      <c r="G515" s="110">
        <f t="shared" si="107"/>
        <v>184.23833333333332</v>
      </c>
      <c r="H515" s="110">
        <f t="shared" si="108"/>
        <v>92.119166666666658</v>
      </c>
      <c r="I515" s="110">
        <f t="shared" si="109"/>
        <v>36.847666666666655</v>
      </c>
      <c r="K515" s="205"/>
      <c r="L515" s="20" t="s">
        <v>1968</v>
      </c>
      <c r="M515" s="21">
        <v>1166.2</v>
      </c>
      <c r="N515" s="21">
        <v>980</v>
      </c>
      <c r="O515" s="21">
        <v>799</v>
      </c>
      <c r="P515" s="19">
        <f>AVERAGE(M515:N515)</f>
        <v>1073.0999999999999</v>
      </c>
      <c r="R515" s="387"/>
      <c r="S515" s="387"/>
      <c r="T515" s="387"/>
      <c r="U515" s="387"/>
      <c r="V515" s="387"/>
      <c r="W515" s="387"/>
      <c r="X515" s="387"/>
      <c r="Y515" s="387"/>
      <c r="Z515" s="387"/>
      <c r="AA515" s="387"/>
      <c r="AB515" s="387"/>
      <c r="AC515" s="387"/>
      <c r="AD515" s="387"/>
      <c r="AE515" s="387"/>
      <c r="AF515" s="387"/>
      <c r="AG515" s="387"/>
      <c r="AH515" s="387"/>
      <c r="AI515" s="387"/>
      <c r="AJ515" s="387"/>
      <c r="AK515" s="387"/>
    </row>
    <row r="516" spans="1:48" s="14" customFormat="1">
      <c r="A516" s="388"/>
      <c r="B516" s="108"/>
      <c r="C516" s="17"/>
      <c r="D516" s="20" t="s">
        <v>1980</v>
      </c>
      <c r="E516" s="110">
        <f t="shared" si="105"/>
        <v>516.65499999999997</v>
      </c>
      <c r="F516" s="110">
        <f t="shared" si="104"/>
        <v>387.49124999999998</v>
      </c>
      <c r="G516" s="110">
        <f t="shared" si="107"/>
        <v>258.32749999999999</v>
      </c>
      <c r="H516" s="110">
        <f t="shared" si="108"/>
        <v>129.16374999999999</v>
      </c>
      <c r="I516" s="110">
        <f t="shared" si="109"/>
        <v>51.665499999999987</v>
      </c>
      <c r="J516" s="388"/>
      <c r="K516" s="205"/>
      <c r="L516" s="20" t="s">
        <v>1969</v>
      </c>
      <c r="M516" s="21">
        <v>1212.6099999999999</v>
      </c>
      <c r="N516" s="21">
        <v>1019</v>
      </c>
      <c r="O516" s="21">
        <v>999.9</v>
      </c>
      <c r="P516" s="19">
        <f>AVERAGE(M516:N516)</f>
        <v>1115.8049999999998</v>
      </c>
      <c r="Q516" s="388"/>
      <c r="R516" s="387"/>
      <c r="S516" s="387"/>
      <c r="T516" s="387"/>
      <c r="U516" s="387"/>
      <c r="V516" s="387"/>
      <c r="W516" s="387"/>
      <c r="X516" s="387"/>
      <c r="Y516" s="387"/>
      <c r="Z516" s="387"/>
      <c r="AA516" s="387"/>
      <c r="AB516" s="387"/>
      <c r="AC516" s="387"/>
      <c r="AD516" s="387"/>
      <c r="AE516" s="387"/>
      <c r="AF516" s="387"/>
      <c r="AG516" s="387"/>
      <c r="AH516" s="387"/>
      <c r="AI516" s="387"/>
      <c r="AJ516" s="387"/>
      <c r="AK516" s="387"/>
      <c r="AL516" s="388"/>
      <c r="AM516" s="398"/>
      <c r="AN516" s="388"/>
      <c r="AO516" s="388"/>
      <c r="AP516" s="388"/>
      <c r="AQ516" s="388"/>
      <c r="AR516" s="388"/>
      <c r="AS516" s="388"/>
      <c r="AU516" s="172"/>
      <c r="AV516" s="172"/>
    </row>
    <row r="517" spans="1:48" s="14" customFormat="1">
      <c r="A517" s="388"/>
      <c r="B517" s="108"/>
      <c r="C517" s="17"/>
      <c r="D517" s="20" t="s">
        <v>1981</v>
      </c>
      <c r="E517" s="110">
        <f t="shared" si="105"/>
        <v>496.53500000000003</v>
      </c>
      <c r="F517" s="110">
        <f t="shared" si="104"/>
        <v>372.40125</v>
      </c>
      <c r="G517" s="110">
        <f t="shared" si="107"/>
        <v>248.26750000000001</v>
      </c>
      <c r="H517" s="110">
        <f t="shared" si="108"/>
        <v>124.13375000000001</v>
      </c>
      <c r="I517" s="110">
        <f t="shared" si="109"/>
        <v>49.653499999999994</v>
      </c>
      <c r="J517" s="388"/>
      <c r="K517" s="205"/>
      <c r="L517" s="20" t="s">
        <v>1970</v>
      </c>
      <c r="M517" s="21">
        <v>199</v>
      </c>
      <c r="N517" s="21">
        <v>129</v>
      </c>
      <c r="O517" s="21">
        <v>194.78</v>
      </c>
      <c r="P517" s="19">
        <f t="shared" si="106"/>
        <v>174.26</v>
      </c>
      <c r="Q517" s="388"/>
      <c r="R517" s="387"/>
      <c r="S517" s="387"/>
      <c r="T517" s="387"/>
      <c r="U517" s="387"/>
      <c r="V517" s="387"/>
      <c r="W517" s="387"/>
      <c r="X517" s="387"/>
      <c r="Y517" s="387"/>
      <c r="Z517" s="387"/>
      <c r="AA517" s="387"/>
      <c r="AB517" s="387"/>
      <c r="AC517" s="387"/>
      <c r="AD517" s="387"/>
      <c r="AE517" s="387"/>
      <c r="AF517" s="387"/>
      <c r="AG517" s="387"/>
      <c r="AH517" s="387"/>
      <c r="AI517" s="387"/>
      <c r="AJ517" s="387"/>
      <c r="AK517" s="387"/>
      <c r="AL517" s="388"/>
      <c r="AM517" s="398"/>
      <c r="AN517" s="388"/>
      <c r="AO517" s="388"/>
      <c r="AP517" s="388"/>
      <c r="AQ517" s="388"/>
      <c r="AR517" s="388"/>
      <c r="AS517" s="388"/>
      <c r="AU517" s="172"/>
      <c r="AV517" s="172"/>
    </row>
    <row r="518" spans="1:48">
      <c r="B518" s="108"/>
      <c r="C518" s="17"/>
      <c r="D518" s="20" t="s">
        <v>1982</v>
      </c>
      <c r="E518" s="110">
        <f t="shared" si="105"/>
        <v>430.77333333333337</v>
      </c>
      <c r="F518" s="110">
        <f t="shared" si="104"/>
        <v>323.08000000000004</v>
      </c>
      <c r="G518" s="110">
        <f t="shared" si="107"/>
        <v>215.38666666666668</v>
      </c>
      <c r="H518" s="110">
        <f t="shared" si="108"/>
        <v>107.69333333333334</v>
      </c>
      <c r="I518" s="110">
        <f t="shared" si="109"/>
        <v>43.077333333333328</v>
      </c>
      <c r="K518" s="205"/>
      <c r="L518" s="20" t="s">
        <v>1971</v>
      </c>
      <c r="M518" s="21">
        <v>229</v>
      </c>
      <c r="N518" s="21">
        <v>151.55000000000001</v>
      </c>
      <c r="O518" s="21">
        <v>145</v>
      </c>
      <c r="P518" s="19">
        <f t="shared" si="106"/>
        <v>175.18333333333331</v>
      </c>
      <c r="R518" s="387"/>
      <c r="S518" s="387"/>
      <c r="T518" s="387"/>
      <c r="U518" s="387"/>
      <c r="V518" s="387"/>
      <c r="W518" s="387"/>
      <c r="X518" s="387"/>
      <c r="Y518" s="387"/>
      <c r="Z518" s="387"/>
      <c r="AA518" s="387"/>
      <c r="AB518" s="387"/>
      <c r="AC518" s="387"/>
      <c r="AD518" s="387"/>
      <c r="AE518" s="387"/>
      <c r="AF518" s="387"/>
      <c r="AG518" s="387"/>
      <c r="AH518" s="387"/>
      <c r="AI518" s="387"/>
      <c r="AJ518" s="387"/>
      <c r="AK518" s="387"/>
    </row>
    <row r="519" spans="1:48">
      <c r="B519" s="108"/>
      <c r="C519" s="17"/>
      <c r="D519" s="20" t="s">
        <v>1983</v>
      </c>
      <c r="E519" s="110">
        <f t="shared" si="105"/>
        <v>237.20500000000001</v>
      </c>
      <c r="F519" s="110">
        <f t="shared" si="104"/>
        <v>177.90375</v>
      </c>
      <c r="G519" s="110">
        <f t="shared" si="107"/>
        <v>118.60250000000001</v>
      </c>
      <c r="H519" s="110">
        <f t="shared" si="108"/>
        <v>59.301250000000003</v>
      </c>
      <c r="I519" s="110">
        <f t="shared" si="109"/>
        <v>23.720499999999998</v>
      </c>
      <c r="K519" s="205"/>
      <c r="L519" s="20" t="s">
        <v>1972</v>
      </c>
      <c r="M519" s="21">
        <v>59</v>
      </c>
      <c r="N519" s="21">
        <v>57.5</v>
      </c>
      <c r="O519" s="21">
        <v>71.58</v>
      </c>
      <c r="P519" s="19">
        <f t="shared" si="106"/>
        <v>62.693333333333328</v>
      </c>
      <c r="R519" s="387"/>
      <c r="S519" s="387"/>
      <c r="T519" s="387"/>
      <c r="U519" s="387"/>
      <c r="V519" s="387"/>
      <c r="W519" s="387"/>
      <c r="X519" s="387"/>
      <c r="Y519" s="387"/>
      <c r="Z519" s="387"/>
      <c r="AA519" s="387"/>
      <c r="AB519" s="387"/>
      <c r="AC519" s="387"/>
      <c r="AD519" s="387"/>
      <c r="AE519" s="387"/>
      <c r="AF519" s="387"/>
      <c r="AG519" s="387"/>
      <c r="AH519" s="387"/>
      <c r="AI519" s="387"/>
      <c r="AJ519" s="387"/>
      <c r="AK519" s="387"/>
    </row>
    <row r="520" spans="1:48">
      <c r="B520" s="108"/>
      <c r="C520" s="17"/>
      <c r="D520" s="20" t="s">
        <v>1984</v>
      </c>
      <c r="E520" s="110">
        <f t="shared" si="105"/>
        <v>269.45500000000004</v>
      </c>
      <c r="F520" s="110">
        <f t="shared" si="104"/>
        <v>202.09125000000003</v>
      </c>
      <c r="G520" s="110">
        <f t="shared" si="107"/>
        <v>134.72750000000002</v>
      </c>
      <c r="H520" s="110">
        <f t="shared" si="108"/>
        <v>67.36375000000001</v>
      </c>
      <c r="I520" s="110">
        <f t="shared" si="109"/>
        <v>26.945499999999999</v>
      </c>
      <c r="K520" s="205"/>
      <c r="L520" s="20" t="s">
        <v>1973</v>
      </c>
      <c r="M520" s="21">
        <v>63</v>
      </c>
      <c r="N520" s="21">
        <v>57.5</v>
      </c>
      <c r="O520" s="21">
        <v>75.47</v>
      </c>
      <c r="P520" s="19">
        <f t="shared" si="106"/>
        <v>65.323333333333338</v>
      </c>
      <c r="R520" s="387"/>
      <c r="S520" s="387"/>
      <c r="T520" s="387"/>
      <c r="U520" s="387"/>
      <c r="V520" s="387"/>
      <c r="W520" s="387"/>
      <c r="X520" s="387"/>
      <c r="Y520" s="387"/>
      <c r="Z520" s="387"/>
      <c r="AA520" s="387"/>
      <c r="AB520" s="387"/>
      <c r="AC520" s="387"/>
      <c r="AD520" s="387"/>
      <c r="AE520" s="387"/>
      <c r="AF520" s="387"/>
      <c r="AG520" s="387"/>
      <c r="AH520" s="387"/>
      <c r="AI520" s="387"/>
      <c r="AJ520" s="387"/>
      <c r="AK520" s="387"/>
    </row>
    <row r="521" spans="1:48">
      <c r="B521" s="108"/>
      <c r="C521" s="17"/>
      <c r="D521" s="20" t="s">
        <v>1985</v>
      </c>
      <c r="E521" s="110">
        <f t="shared" si="105"/>
        <v>314.96666666666664</v>
      </c>
      <c r="F521" s="110">
        <f t="shared" si="104"/>
        <v>236.22499999999997</v>
      </c>
      <c r="G521" s="110">
        <f t="shared" si="107"/>
        <v>157.48333333333332</v>
      </c>
      <c r="H521" s="110">
        <f t="shared" si="108"/>
        <v>78.74166666666666</v>
      </c>
      <c r="I521" s="110">
        <f t="shared" si="109"/>
        <v>31.496666666666655</v>
      </c>
      <c r="K521" s="205"/>
      <c r="L521" s="20" t="s">
        <v>1974</v>
      </c>
      <c r="M521" s="21">
        <v>69</v>
      </c>
      <c r="N521" s="21">
        <v>57.5</v>
      </c>
      <c r="O521" s="21">
        <v>79.849999999999994</v>
      </c>
      <c r="P521" s="19">
        <f t="shared" si="106"/>
        <v>68.783333333333331</v>
      </c>
      <c r="R521" s="387"/>
      <c r="S521" s="387"/>
      <c r="T521" s="387"/>
      <c r="U521" s="387"/>
      <c r="V521" s="387"/>
      <c r="W521" s="387"/>
      <c r="X521" s="387"/>
      <c r="Y521" s="387"/>
      <c r="Z521" s="387"/>
      <c r="AA521" s="387"/>
      <c r="AB521" s="387"/>
      <c r="AC521" s="387"/>
      <c r="AD521" s="387"/>
      <c r="AE521" s="387"/>
      <c r="AF521" s="387"/>
      <c r="AG521" s="387"/>
      <c r="AH521" s="387"/>
      <c r="AI521" s="387"/>
      <c r="AJ521" s="387"/>
      <c r="AK521" s="387"/>
    </row>
    <row r="522" spans="1:48">
      <c r="B522" s="108"/>
      <c r="C522" s="17"/>
      <c r="D522" s="20" t="s">
        <v>1986</v>
      </c>
      <c r="E522" s="110">
        <f t="shared" si="105"/>
        <v>428.6466666666667</v>
      </c>
      <c r="F522" s="110">
        <f t="shared" si="104"/>
        <v>321.48500000000001</v>
      </c>
      <c r="G522" s="110">
        <f t="shared" si="107"/>
        <v>214.32333333333335</v>
      </c>
      <c r="H522" s="110">
        <f t="shared" si="108"/>
        <v>107.16166666666668</v>
      </c>
      <c r="I522" s="110">
        <f t="shared" si="109"/>
        <v>42.864666666666658</v>
      </c>
      <c r="K522" s="108"/>
      <c r="L522" s="20" t="s">
        <v>1975</v>
      </c>
      <c r="M522" s="21">
        <v>1426.81</v>
      </c>
      <c r="N522" s="21">
        <v>1199</v>
      </c>
      <c r="O522" s="21">
        <v>1169.9000000000001</v>
      </c>
      <c r="P522" s="19">
        <f>AVERAGE(M522:N522)</f>
        <v>1312.905</v>
      </c>
      <c r="R522" s="387"/>
      <c r="S522" s="387"/>
      <c r="T522" s="387"/>
      <c r="U522" s="387"/>
      <c r="V522" s="387"/>
      <c r="W522" s="387"/>
      <c r="X522" s="387"/>
      <c r="Y522" s="387"/>
      <c r="Z522" s="387"/>
      <c r="AA522" s="387"/>
      <c r="AB522" s="387"/>
      <c r="AC522" s="387"/>
      <c r="AD522" s="387"/>
      <c r="AE522" s="387"/>
      <c r="AF522" s="387"/>
      <c r="AG522" s="387"/>
      <c r="AH522" s="387"/>
      <c r="AI522" s="387"/>
      <c r="AJ522" s="387"/>
      <c r="AK522" s="387"/>
    </row>
    <row r="523" spans="1:48">
      <c r="B523" s="108"/>
      <c r="C523" s="17"/>
      <c r="D523" s="20" t="s">
        <v>1987</v>
      </c>
      <c r="E523" s="110">
        <f t="shared" si="105"/>
        <v>538.21500000000003</v>
      </c>
      <c r="F523" s="110">
        <f t="shared" si="104"/>
        <v>403.66125</v>
      </c>
      <c r="G523" s="110">
        <f t="shared" si="107"/>
        <v>269.10750000000002</v>
      </c>
      <c r="H523" s="110">
        <f t="shared" si="108"/>
        <v>134.55375000000001</v>
      </c>
      <c r="I523" s="110">
        <f t="shared" si="109"/>
        <v>53.821499999999993</v>
      </c>
      <c r="K523" s="108"/>
      <c r="L523" s="20" t="s">
        <v>1976</v>
      </c>
      <c r="M523" s="21">
        <v>353.88</v>
      </c>
      <c r="N523" s="21">
        <v>353.88</v>
      </c>
      <c r="O523" s="21">
        <v>335</v>
      </c>
      <c r="P523" s="19">
        <f>AVERAGE(M523:O523)</f>
        <v>347.58666666666664</v>
      </c>
      <c r="R523" s="387"/>
      <c r="S523" s="387"/>
      <c r="T523" s="387"/>
      <c r="U523" s="387"/>
      <c r="V523" s="387"/>
      <c r="W523" s="387"/>
      <c r="X523" s="387"/>
      <c r="Y523" s="387"/>
      <c r="Z523" s="387"/>
      <c r="AA523" s="387"/>
      <c r="AB523" s="387"/>
      <c r="AC523" s="387"/>
      <c r="AD523" s="387"/>
      <c r="AE523" s="387"/>
      <c r="AF523" s="387"/>
      <c r="AG523" s="387"/>
      <c r="AH523" s="387"/>
      <c r="AI523" s="387"/>
      <c r="AJ523" s="387"/>
      <c r="AK523" s="387"/>
    </row>
    <row r="524" spans="1:48">
      <c r="B524" s="108"/>
      <c r="C524" s="17"/>
      <c r="D524" s="20" t="s">
        <v>1988</v>
      </c>
      <c r="E524" s="110">
        <f t="shared" si="105"/>
        <v>161.95333333333335</v>
      </c>
      <c r="F524" s="110">
        <f t="shared" si="104"/>
        <v>121.465</v>
      </c>
      <c r="G524" s="110">
        <f t="shared" si="107"/>
        <v>80.976666666666674</v>
      </c>
      <c r="H524" s="110">
        <f t="shared" si="108"/>
        <v>40.488333333333337</v>
      </c>
      <c r="I524" s="110">
        <f t="shared" si="109"/>
        <v>16.19533333333333</v>
      </c>
      <c r="K524" s="108"/>
      <c r="L524" s="20" t="s">
        <v>1977</v>
      </c>
      <c r="M524" s="21">
        <v>434.35</v>
      </c>
      <c r="N524" s="21">
        <v>289.89999999999998</v>
      </c>
      <c r="O524" s="21">
        <v>335</v>
      </c>
      <c r="P524" s="19">
        <f>AVERAGE(M524:O524)</f>
        <v>353.08333333333331</v>
      </c>
      <c r="R524" s="387"/>
      <c r="S524" s="387"/>
      <c r="T524" s="387"/>
      <c r="U524" s="387"/>
      <c r="V524" s="387"/>
      <c r="W524" s="387"/>
      <c r="X524" s="387"/>
      <c r="Y524" s="387"/>
      <c r="Z524" s="387"/>
      <c r="AA524" s="387"/>
      <c r="AB524" s="387"/>
      <c r="AC524" s="387"/>
      <c r="AD524" s="387"/>
      <c r="AE524" s="387"/>
      <c r="AF524" s="387"/>
      <c r="AG524" s="387"/>
      <c r="AH524" s="387"/>
      <c r="AI524" s="387"/>
      <c r="AJ524" s="387"/>
      <c r="AK524" s="387"/>
    </row>
    <row r="525" spans="1:48">
      <c r="B525" s="108"/>
      <c r="C525" s="17"/>
      <c r="D525" s="20" t="s">
        <v>1989</v>
      </c>
      <c r="E525" s="110">
        <f t="shared" si="105"/>
        <v>223.77666666666667</v>
      </c>
      <c r="F525" s="110">
        <f t="shared" si="104"/>
        <v>167.83250000000001</v>
      </c>
      <c r="G525" s="110">
        <f t="shared" si="107"/>
        <v>111.88833333333334</v>
      </c>
      <c r="H525" s="110">
        <f t="shared" si="108"/>
        <v>55.944166666666668</v>
      </c>
      <c r="I525" s="110">
        <f t="shared" si="109"/>
        <v>22.377666666666663</v>
      </c>
      <c r="K525" s="108"/>
      <c r="L525" s="20" t="s">
        <v>1978</v>
      </c>
      <c r="M525" s="21">
        <v>434.35</v>
      </c>
      <c r="N525" s="21">
        <v>289.89999999999998</v>
      </c>
      <c r="O525" s="21">
        <v>335</v>
      </c>
      <c r="P525" s="19">
        <f>AVERAGE(M525:O525)</f>
        <v>353.08333333333331</v>
      </c>
      <c r="R525" s="387"/>
      <c r="S525" s="387"/>
      <c r="T525" s="387"/>
      <c r="U525" s="387"/>
      <c r="V525" s="387"/>
      <c r="W525" s="387"/>
      <c r="X525" s="387"/>
      <c r="Y525" s="387"/>
      <c r="Z525" s="387"/>
      <c r="AA525" s="387"/>
      <c r="AB525" s="387"/>
      <c r="AC525" s="387"/>
      <c r="AD525" s="387"/>
      <c r="AE525" s="387"/>
      <c r="AF525" s="387"/>
      <c r="AG525" s="387"/>
      <c r="AH525" s="387"/>
      <c r="AI525" s="387"/>
      <c r="AJ525" s="387"/>
      <c r="AK525" s="387"/>
    </row>
    <row r="526" spans="1:48">
      <c r="B526" s="108"/>
      <c r="C526" s="20"/>
      <c r="D526" s="20" t="s">
        <v>1990</v>
      </c>
      <c r="E526" s="110">
        <f t="shared" si="105"/>
        <v>227.45</v>
      </c>
      <c r="F526" s="110">
        <f t="shared" si="104"/>
        <v>170.58749999999998</v>
      </c>
      <c r="G526" s="110">
        <f t="shared" si="107"/>
        <v>113.72499999999999</v>
      </c>
      <c r="H526" s="110">
        <f t="shared" si="108"/>
        <v>56.862499999999997</v>
      </c>
      <c r="I526" s="110">
        <f t="shared" si="109"/>
        <v>22.744999999999994</v>
      </c>
      <c r="K526" s="108"/>
      <c r="L526" s="20" t="s">
        <v>1979</v>
      </c>
      <c r="M526" s="21">
        <v>460.53</v>
      </c>
      <c r="N526" s="21">
        <v>309.89999999999998</v>
      </c>
      <c r="O526" s="21">
        <v>335</v>
      </c>
      <c r="P526" s="19">
        <f>AVERAGE(M526:O526)</f>
        <v>368.47666666666663</v>
      </c>
      <c r="R526" s="387"/>
      <c r="S526" s="387"/>
      <c r="T526" s="387"/>
      <c r="U526" s="387"/>
      <c r="V526" s="387"/>
      <c r="W526" s="387"/>
      <c r="X526" s="387"/>
      <c r="Y526" s="387"/>
      <c r="Z526" s="387"/>
      <c r="AA526" s="387"/>
      <c r="AB526" s="387"/>
      <c r="AC526" s="387"/>
      <c r="AD526" s="387"/>
      <c r="AE526" s="387"/>
      <c r="AF526" s="387"/>
      <c r="AG526" s="387"/>
      <c r="AH526" s="387"/>
      <c r="AI526" s="387"/>
      <c r="AJ526" s="387"/>
      <c r="AK526" s="387"/>
    </row>
    <row r="527" spans="1:48">
      <c r="B527" s="108"/>
      <c r="C527" s="20"/>
      <c r="D527" s="20" t="s">
        <v>1991</v>
      </c>
      <c r="E527" s="110">
        <f t="shared" si="105"/>
        <v>162.53</v>
      </c>
      <c r="F527" s="110">
        <f t="shared" si="104"/>
        <v>121.89750000000001</v>
      </c>
      <c r="G527" s="110">
        <f t="shared" si="107"/>
        <v>81.265000000000001</v>
      </c>
      <c r="H527" s="110">
        <f t="shared" si="108"/>
        <v>40.6325</v>
      </c>
      <c r="I527" s="110">
        <f t="shared" si="109"/>
        <v>16.252999999999997</v>
      </c>
      <c r="K527" s="108"/>
      <c r="L527" s="20" t="s">
        <v>1980</v>
      </c>
      <c r="M527" s="21">
        <v>534.30999999999995</v>
      </c>
      <c r="N527" s="21">
        <v>499</v>
      </c>
      <c r="O527" s="21">
        <v>519</v>
      </c>
      <c r="P527" s="19">
        <f>AVERAGE(M527:N527)</f>
        <v>516.65499999999997</v>
      </c>
      <c r="R527" s="387"/>
      <c r="S527" s="387"/>
      <c r="T527" s="387"/>
      <c r="U527" s="387"/>
      <c r="V527" s="387"/>
      <c r="W527" s="387"/>
      <c r="X527" s="387"/>
      <c r="Y527" s="387"/>
      <c r="Z527" s="387"/>
      <c r="AA527" s="387"/>
      <c r="AB527" s="387"/>
      <c r="AC527" s="387"/>
      <c r="AD527" s="387"/>
      <c r="AE527" s="387"/>
      <c r="AF527" s="387"/>
      <c r="AG527" s="387"/>
      <c r="AH527" s="387"/>
      <c r="AI527" s="387"/>
      <c r="AJ527" s="387"/>
      <c r="AK527" s="387"/>
    </row>
    <row r="528" spans="1:48">
      <c r="B528" s="108"/>
      <c r="C528" s="20"/>
      <c r="D528" s="20" t="s">
        <v>1992</v>
      </c>
      <c r="E528" s="110">
        <f t="shared" si="105"/>
        <v>629.14666666666665</v>
      </c>
      <c r="F528" s="110">
        <f t="shared" si="104"/>
        <v>471.86</v>
      </c>
      <c r="G528" s="110">
        <f t="shared" si="107"/>
        <v>314.57333333333332</v>
      </c>
      <c r="H528" s="110">
        <f t="shared" si="108"/>
        <v>157.28666666666666</v>
      </c>
      <c r="I528" s="110">
        <f t="shared" si="109"/>
        <v>62.914666666666648</v>
      </c>
      <c r="K528" s="108"/>
      <c r="L528" s="20" t="s">
        <v>1981</v>
      </c>
      <c r="M528" s="21">
        <v>658.07</v>
      </c>
      <c r="N528" s="21">
        <v>335</v>
      </c>
      <c r="O528" s="21">
        <v>553</v>
      </c>
      <c r="P528" s="19">
        <f>AVERAGE(M528:N528)</f>
        <v>496.53500000000003</v>
      </c>
      <c r="R528" s="387"/>
      <c r="S528" s="387"/>
      <c r="T528" s="387"/>
      <c r="U528" s="387"/>
      <c r="V528" s="387"/>
      <c r="W528" s="387"/>
      <c r="X528" s="387"/>
      <c r="Y528" s="387"/>
      <c r="Z528" s="387"/>
      <c r="AA528" s="387"/>
      <c r="AB528" s="387"/>
      <c r="AC528" s="387"/>
      <c r="AD528" s="387"/>
      <c r="AE528" s="387"/>
      <c r="AF528" s="387"/>
      <c r="AG528" s="387"/>
      <c r="AH528" s="387"/>
      <c r="AI528" s="387"/>
      <c r="AJ528" s="387"/>
      <c r="AK528" s="387"/>
    </row>
    <row r="529" spans="1:48">
      <c r="B529" s="205"/>
      <c r="C529" s="20"/>
      <c r="D529" s="20" t="s">
        <v>1993</v>
      </c>
      <c r="E529" s="110">
        <f t="shared" si="105"/>
        <v>489.91333333333336</v>
      </c>
      <c r="F529" s="110">
        <f t="shared" si="104"/>
        <v>367.435</v>
      </c>
      <c r="G529" s="110">
        <f t="shared" si="107"/>
        <v>244.95666666666668</v>
      </c>
      <c r="H529" s="110">
        <f t="shared" si="108"/>
        <v>122.47833333333334</v>
      </c>
      <c r="I529" s="110">
        <f t="shared" si="109"/>
        <v>48.991333333333323</v>
      </c>
      <c r="K529" s="108"/>
      <c r="L529" s="20" t="s">
        <v>1982</v>
      </c>
      <c r="M529" s="21">
        <v>450</v>
      </c>
      <c r="N529" s="21">
        <v>443.41</v>
      </c>
      <c r="O529" s="21">
        <v>398.91</v>
      </c>
      <c r="P529" s="19">
        <f>AVERAGE(M529:O529)</f>
        <v>430.77333333333337</v>
      </c>
      <c r="R529" s="387"/>
      <c r="S529" s="387"/>
      <c r="T529" s="387"/>
      <c r="U529" s="387"/>
      <c r="V529" s="387"/>
      <c r="W529" s="387"/>
      <c r="X529" s="387"/>
      <c r="Y529" s="387"/>
      <c r="Z529" s="387"/>
      <c r="AA529" s="387"/>
      <c r="AB529" s="387"/>
      <c r="AC529" s="387"/>
      <c r="AD529" s="387"/>
      <c r="AE529" s="387"/>
      <c r="AF529" s="387"/>
      <c r="AG529" s="387"/>
      <c r="AH529" s="387"/>
      <c r="AI529" s="387"/>
      <c r="AJ529" s="387"/>
      <c r="AK529" s="387"/>
    </row>
    <row r="530" spans="1:48">
      <c r="B530" s="205"/>
      <c r="C530" s="20"/>
      <c r="D530" s="20" t="s">
        <v>1994</v>
      </c>
      <c r="E530" s="110">
        <f t="shared" si="105"/>
        <v>780.65000000000009</v>
      </c>
      <c r="F530" s="110">
        <f t="shared" si="104"/>
        <v>585.48750000000007</v>
      </c>
      <c r="G530" s="110">
        <f t="shared" si="107"/>
        <v>390.32500000000005</v>
      </c>
      <c r="H530" s="110">
        <f t="shared" si="108"/>
        <v>195.16250000000002</v>
      </c>
      <c r="I530" s="110">
        <f t="shared" si="109"/>
        <v>78.064999999999998</v>
      </c>
      <c r="K530" s="108"/>
      <c r="L530" s="20" t="s">
        <v>1983</v>
      </c>
      <c r="M530" s="21">
        <v>199</v>
      </c>
      <c r="N530" s="21">
        <v>275.41000000000003</v>
      </c>
      <c r="O530" s="21">
        <v>329</v>
      </c>
      <c r="P530" s="19">
        <f>AVERAGE(M530:N530)</f>
        <v>237.20500000000001</v>
      </c>
      <c r="R530" s="387"/>
      <c r="S530" s="387"/>
      <c r="T530" s="387"/>
      <c r="U530" s="387"/>
      <c r="V530" s="387"/>
      <c r="W530" s="387"/>
      <c r="X530" s="387"/>
      <c r="Y530" s="387"/>
      <c r="Z530" s="387"/>
      <c r="AA530" s="387"/>
      <c r="AB530" s="387"/>
      <c r="AC530" s="387"/>
      <c r="AD530" s="387"/>
      <c r="AE530" s="387"/>
      <c r="AF530" s="387"/>
      <c r="AG530" s="387"/>
      <c r="AH530" s="387"/>
      <c r="AI530" s="387"/>
      <c r="AJ530" s="387"/>
      <c r="AK530" s="387"/>
    </row>
    <row r="531" spans="1:48">
      <c r="B531" s="108"/>
      <c r="C531" s="20"/>
      <c r="D531" s="20" t="s">
        <v>1995</v>
      </c>
      <c r="E531" s="110">
        <f t="shared" si="105"/>
        <v>137.34</v>
      </c>
      <c r="F531" s="110">
        <f t="shared" si="104"/>
        <v>103.005</v>
      </c>
      <c r="G531" s="110">
        <f t="shared" si="107"/>
        <v>68.67</v>
      </c>
      <c r="H531" s="110">
        <f t="shared" si="108"/>
        <v>34.335000000000001</v>
      </c>
      <c r="I531" s="110">
        <f t="shared" si="109"/>
        <v>13.733999999999996</v>
      </c>
      <c r="K531" s="108"/>
      <c r="L531" s="20" t="s">
        <v>1984</v>
      </c>
      <c r="M531" s="21">
        <v>235</v>
      </c>
      <c r="N531" s="21">
        <v>303.91000000000003</v>
      </c>
      <c r="O531" s="21">
        <v>379</v>
      </c>
      <c r="P531" s="19">
        <f>AVERAGE(M531:N531)</f>
        <v>269.45500000000004</v>
      </c>
      <c r="R531" s="387"/>
      <c r="S531" s="387"/>
      <c r="T531" s="387"/>
      <c r="U531" s="387"/>
      <c r="V531" s="387"/>
      <c r="W531" s="387"/>
      <c r="X531" s="387"/>
      <c r="Y531" s="387"/>
      <c r="Z531" s="387"/>
      <c r="AA531" s="387"/>
      <c r="AB531" s="387"/>
      <c r="AC531" s="387"/>
      <c r="AD531" s="387"/>
      <c r="AE531" s="387"/>
      <c r="AF531" s="387"/>
      <c r="AG531" s="387"/>
      <c r="AH531" s="387"/>
      <c r="AI531" s="387"/>
      <c r="AJ531" s="387"/>
      <c r="AK531" s="387"/>
    </row>
    <row r="532" spans="1:48" s="14" customFormat="1">
      <c r="A532" s="388"/>
      <c r="B532" s="108"/>
      <c r="C532" s="20"/>
      <c r="D532" s="20" t="s">
        <v>1996</v>
      </c>
      <c r="E532" s="110">
        <f t="shared" si="105"/>
        <v>150.41999999999999</v>
      </c>
      <c r="F532" s="110">
        <f t="shared" si="104"/>
        <v>112.815</v>
      </c>
      <c r="G532" s="110">
        <f t="shared" si="107"/>
        <v>75.209999999999994</v>
      </c>
      <c r="H532" s="110">
        <f t="shared" si="108"/>
        <v>37.604999999999997</v>
      </c>
      <c r="I532" s="110">
        <f t="shared" si="109"/>
        <v>15.041999999999996</v>
      </c>
      <c r="J532" s="388"/>
      <c r="K532" s="108"/>
      <c r="L532" s="20" t="s">
        <v>1985</v>
      </c>
      <c r="M532" s="21">
        <v>249</v>
      </c>
      <c r="N532" s="21">
        <v>287.76</v>
      </c>
      <c r="O532" s="21">
        <v>408.14</v>
      </c>
      <c r="P532" s="19">
        <f>AVERAGE(M532:O532)</f>
        <v>314.96666666666664</v>
      </c>
      <c r="Q532" s="388"/>
      <c r="R532" s="387"/>
      <c r="S532" s="387"/>
      <c r="T532" s="387"/>
      <c r="U532" s="387"/>
      <c r="V532" s="387"/>
      <c r="W532" s="387"/>
      <c r="X532" s="387"/>
      <c r="Y532" s="387"/>
      <c r="Z532" s="387"/>
      <c r="AA532" s="387"/>
      <c r="AB532" s="387"/>
      <c r="AC532" s="387"/>
      <c r="AD532" s="387"/>
      <c r="AE532" s="387"/>
      <c r="AF532" s="387"/>
      <c r="AG532" s="387"/>
      <c r="AH532" s="387"/>
      <c r="AI532" s="387"/>
      <c r="AJ532" s="387"/>
      <c r="AK532" s="387"/>
      <c r="AL532" s="388"/>
      <c r="AM532" s="398"/>
      <c r="AN532" s="388"/>
      <c r="AO532" s="388"/>
      <c r="AP532" s="388"/>
      <c r="AQ532" s="388"/>
      <c r="AR532" s="388"/>
      <c r="AS532" s="388"/>
      <c r="AU532" s="172"/>
      <c r="AV532" s="172"/>
    </row>
    <row r="533" spans="1:48" s="14" customFormat="1">
      <c r="A533" s="388"/>
      <c r="B533" s="108"/>
      <c r="C533" s="20"/>
      <c r="D533" s="20" t="s">
        <v>1997</v>
      </c>
      <c r="E533" s="110">
        <f t="shared" si="105"/>
        <v>159.68333333333334</v>
      </c>
      <c r="F533" s="110">
        <f t="shared" si="104"/>
        <v>119.7625</v>
      </c>
      <c r="G533" s="110">
        <f t="shared" si="107"/>
        <v>79.841666666666669</v>
      </c>
      <c r="H533" s="110">
        <f t="shared" si="108"/>
        <v>39.920833333333334</v>
      </c>
      <c r="I533" s="110">
        <f t="shared" si="109"/>
        <v>15.96833333333333</v>
      </c>
      <c r="J533" s="388"/>
      <c r="K533" s="108"/>
      <c r="L533" s="20" t="s">
        <v>1986</v>
      </c>
      <c r="M533" s="21">
        <v>451.61</v>
      </c>
      <c r="N533" s="21">
        <v>451.61</v>
      </c>
      <c r="O533" s="21">
        <v>382.72</v>
      </c>
      <c r="P533" s="19">
        <f>AVERAGE(M533:O533)</f>
        <v>428.6466666666667</v>
      </c>
      <c r="Q533" s="388"/>
      <c r="R533" s="387"/>
      <c r="S533" s="387"/>
      <c r="T533" s="387"/>
      <c r="U533" s="387"/>
      <c r="V533" s="387"/>
      <c r="W533" s="387"/>
      <c r="X533" s="387"/>
      <c r="Y533" s="387"/>
      <c r="Z533" s="387"/>
      <c r="AA533" s="387"/>
      <c r="AB533" s="387"/>
      <c r="AC533" s="387"/>
      <c r="AD533" s="387"/>
      <c r="AE533" s="387"/>
      <c r="AF533" s="387"/>
      <c r="AG533" s="387"/>
      <c r="AH533" s="387"/>
      <c r="AI533" s="387"/>
      <c r="AJ533" s="387"/>
      <c r="AK533" s="387"/>
      <c r="AL533" s="388"/>
      <c r="AM533" s="398"/>
      <c r="AN533" s="388"/>
      <c r="AO533" s="388"/>
      <c r="AP533" s="388"/>
      <c r="AQ533" s="388"/>
      <c r="AR533" s="388"/>
      <c r="AS533" s="388"/>
      <c r="AU533" s="172"/>
      <c r="AV533" s="172"/>
    </row>
    <row r="534" spans="1:48">
      <c r="B534" s="108"/>
      <c r="C534" s="20"/>
      <c r="D534" s="20" t="s">
        <v>1998</v>
      </c>
      <c r="E534" s="110">
        <f t="shared" si="105"/>
        <v>171.42999999999998</v>
      </c>
      <c r="F534" s="110">
        <f t="shared" ref="F534:F597" si="110">SUM(E534*(1-0.25))</f>
        <v>128.57249999999999</v>
      </c>
      <c r="G534" s="110">
        <f t="shared" si="107"/>
        <v>85.714999999999989</v>
      </c>
      <c r="H534" s="110">
        <f t="shared" si="108"/>
        <v>42.857499999999995</v>
      </c>
      <c r="I534" s="110">
        <f t="shared" si="109"/>
        <v>17.142999999999994</v>
      </c>
      <c r="K534" s="108"/>
      <c r="L534" s="20" t="s">
        <v>1987</v>
      </c>
      <c r="M534" s="21">
        <v>461.91</v>
      </c>
      <c r="N534" s="21">
        <v>614.52</v>
      </c>
      <c r="O534" s="21">
        <v>569.9</v>
      </c>
      <c r="P534" s="19">
        <f>AVERAGE(M534:N534)</f>
        <v>538.21500000000003</v>
      </c>
      <c r="R534" s="387"/>
      <c r="S534" s="387"/>
      <c r="T534" s="387"/>
      <c r="U534" s="387"/>
      <c r="V534" s="387"/>
      <c r="W534" s="387"/>
      <c r="X534" s="387"/>
      <c r="Y534" s="387"/>
      <c r="Z534" s="387"/>
      <c r="AA534" s="387"/>
      <c r="AB534" s="387"/>
      <c r="AC534" s="387"/>
      <c r="AD534" s="387"/>
      <c r="AE534" s="387"/>
      <c r="AF534" s="387"/>
      <c r="AG534" s="387"/>
      <c r="AH534" s="387"/>
      <c r="AI534" s="387"/>
      <c r="AJ534" s="387"/>
      <c r="AK534" s="387"/>
    </row>
    <row r="535" spans="1:48">
      <c r="B535" s="205"/>
      <c r="C535" s="20"/>
      <c r="D535" s="20" t="s">
        <v>1999</v>
      </c>
      <c r="E535" s="110">
        <f t="shared" si="105"/>
        <v>213.56666666666669</v>
      </c>
      <c r="F535" s="110">
        <f t="shared" si="110"/>
        <v>160.17500000000001</v>
      </c>
      <c r="G535" s="110">
        <f t="shared" si="107"/>
        <v>106.78333333333335</v>
      </c>
      <c r="H535" s="110">
        <f t="shared" si="108"/>
        <v>53.391666666666673</v>
      </c>
      <c r="I535" s="110">
        <f t="shared" si="109"/>
        <v>21.356666666666666</v>
      </c>
      <c r="K535" s="108"/>
      <c r="L535" s="20" t="s">
        <v>1988</v>
      </c>
      <c r="M535" s="21">
        <v>188.86</v>
      </c>
      <c r="N535" s="21">
        <v>128</v>
      </c>
      <c r="O535" s="21">
        <v>169</v>
      </c>
      <c r="P535" s="19">
        <f>AVERAGE(M535:O535)</f>
        <v>161.95333333333335</v>
      </c>
      <c r="R535" s="387"/>
      <c r="S535" s="387"/>
      <c r="T535" s="387"/>
      <c r="U535" s="387"/>
      <c r="V535" s="387"/>
      <c r="W535" s="387"/>
      <c r="X535" s="387"/>
      <c r="Y535" s="387"/>
      <c r="Z535" s="387"/>
      <c r="AA535" s="387"/>
      <c r="AB535" s="387"/>
      <c r="AC535" s="387"/>
      <c r="AD535" s="387"/>
      <c r="AE535" s="387"/>
      <c r="AF535" s="387"/>
      <c r="AG535" s="387"/>
      <c r="AH535" s="387"/>
      <c r="AI535" s="387"/>
      <c r="AJ535" s="387"/>
      <c r="AK535" s="387"/>
    </row>
    <row r="536" spans="1:48">
      <c r="B536" s="205"/>
      <c r="C536" s="20"/>
      <c r="D536" s="20" t="s">
        <v>2000</v>
      </c>
      <c r="E536" s="110">
        <f t="shared" si="105"/>
        <v>277.33666666666664</v>
      </c>
      <c r="F536" s="110">
        <f t="shared" si="110"/>
        <v>208.0025</v>
      </c>
      <c r="G536" s="110">
        <f t="shared" si="107"/>
        <v>138.66833333333332</v>
      </c>
      <c r="H536" s="110">
        <f t="shared" si="108"/>
        <v>69.334166666666661</v>
      </c>
      <c r="I536" s="110">
        <f t="shared" si="109"/>
        <v>27.733666666666657</v>
      </c>
      <c r="K536" s="108"/>
      <c r="L536" s="20" t="s">
        <v>1989</v>
      </c>
      <c r="M536" s="21">
        <v>225.83</v>
      </c>
      <c r="N536" s="21">
        <v>225.83</v>
      </c>
      <c r="O536" s="21">
        <v>219.67</v>
      </c>
      <c r="P536" s="19">
        <f>AVERAGE(M536:O536)</f>
        <v>223.77666666666667</v>
      </c>
      <c r="R536" s="387"/>
      <c r="S536" s="387"/>
      <c r="T536" s="387"/>
      <c r="U536" s="387"/>
      <c r="V536" s="387"/>
      <c r="W536" s="387"/>
      <c r="X536" s="387"/>
      <c r="Y536" s="387"/>
      <c r="Z536" s="387"/>
      <c r="AA536" s="387"/>
      <c r="AB536" s="387"/>
      <c r="AC536" s="387"/>
      <c r="AD536" s="387"/>
      <c r="AE536" s="387"/>
      <c r="AF536" s="387"/>
      <c r="AG536" s="387"/>
      <c r="AH536" s="387"/>
      <c r="AI536" s="387"/>
      <c r="AJ536" s="387"/>
      <c r="AK536" s="387"/>
    </row>
    <row r="537" spans="1:48">
      <c r="B537" s="205"/>
      <c r="C537" s="20"/>
      <c r="D537" s="20" t="s">
        <v>2001</v>
      </c>
      <c r="E537" s="110">
        <f t="shared" si="105"/>
        <v>283.85999999999996</v>
      </c>
      <c r="F537" s="110">
        <f t="shared" si="110"/>
        <v>212.89499999999998</v>
      </c>
      <c r="G537" s="110">
        <f t="shared" si="107"/>
        <v>141.92999999999998</v>
      </c>
      <c r="H537" s="110">
        <f t="shared" si="108"/>
        <v>70.964999999999989</v>
      </c>
      <c r="I537" s="110">
        <f t="shared" si="109"/>
        <v>28.385999999999989</v>
      </c>
      <c r="K537" s="205"/>
      <c r="L537" s="20" t="s">
        <v>1990</v>
      </c>
      <c r="M537" s="21">
        <v>189</v>
      </c>
      <c r="N537" s="21">
        <v>265.89999999999998</v>
      </c>
      <c r="O537" s="21">
        <v>229.9</v>
      </c>
      <c r="P537" s="19">
        <f>AVERAGE(M537:N537)</f>
        <v>227.45</v>
      </c>
      <c r="R537" s="387"/>
      <c r="S537" s="387"/>
      <c r="T537" s="387"/>
      <c r="U537" s="387"/>
      <c r="V537" s="387"/>
      <c r="W537" s="387"/>
      <c r="X537" s="387"/>
      <c r="Y537" s="387"/>
      <c r="Z537" s="387"/>
      <c r="AA537" s="387"/>
      <c r="AB537" s="387"/>
      <c r="AC537" s="387"/>
      <c r="AD537" s="387"/>
      <c r="AE537" s="387"/>
      <c r="AF537" s="387"/>
      <c r="AG537" s="387"/>
      <c r="AH537" s="387"/>
      <c r="AI537" s="387"/>
      <c r="AJ537" s="387"/>
      <c r="AK537" s="387"/>
    </row>
    <row r="538" spans="1:48" s="14" customFormat="1">
      <c r="A538" s="388"/>
      <c r="B538" s="205"/>
      <c r="C538" s="20"/>
      <c r="D538" s="20" t="s">
        <v>2002</v>
      </c>
      <c r="E538" s="110">
        <f t="shared" si="105"/>
        <v>322.50333333333333</v>
      </c>
      <c r="F538" s="110">
        <f t="shared" si="110"/>
        <v>241.8775</v>
      </c>
      <c r="G538" s="110">
        <f t="shared" si="107"/>
        <v>161.25166666666667</v>
      </c>
      <c r="H538" s="110">
        <f t="shared" si="108"/>
        <v>80.625833333333333</v>
      </c>
      <c r="I538" s="110">
        <f t="shared" si="109"/>
        <v>32.250333333333323</v>
      </c>
      <c r="J538" s="388"/>
      <c r="K538" s="205"/>
      <c r="L538" s="20" t="s">
        <v>1991</v>
      </c>
      <c r="M538" s="21">
        <v>184</v>
      </c>
      <c r="N538" s="21">
        <v>165.59</v>
      </c>
      <c r="O538" s="21">
        <v>138</v>
      </c>
      <c r="P538" s="19">
        <f>AVERAGE(M538:O538)</f>
        <v>162.53</v>
      </c>
      <c r="Q538" s="388"/>
      <c r="R538" s="387"/>
      <c r="S538" s="387"/>
      <c r="T538" s="387"/>
      <c r="U538" s="387"/>
      <c r="V538" s="387"/>
      <c r="W538" s="387"/>
      <c r="X538" s="387"/>
      <c r="Y538" s="387"/>
      <c r="Z538" s="387"/>
      <c r="AA538" s="387"/>
      <c r="AB538" s="387"/>
      <c r="AC538" s="387"/>
      <c r="AD538" s="387"/>
      <c r="AE538" s="387"/>
      <c r="AF538" s="387"/>
      <c r="AG538" s="387"/>
      <c r="AH538" s="387"/>
      <c r="AI538" s="387"/>
      <c r="AJ538" s="387"/>
      <c r="AK538" s="387"/>
      <c r="AL538" s="388"/>
      <c r="AM538" s="398"/>
      <c r="AN538" s="388"/>
      <c r="AO538" s="388"/>
      <c r="AP538" s="388"/>
      <c r="AQ538" s="388"/>
      <c r="AR538" s="388"/>
      <c r="AS538" s="388"/>
      <c r="AU538" s="172"/>
      <c r="AV538" s="172"/>
    </row>
    <row r="539" spans="1:48" s="14" customFormat="1">
      <c r="A539" s="388"/>
      <c r="B539" s="205"/>
      <c r="C539" s="20"/>
      <c r="D539" s="20" t="s">
        <v>2003</v>
      </c>
      <c r="E539" s="110">
        <f t="shared" si="105"/>
        <v>93.694999999999993</v>
      </c>
      <c r="F539" s="110">
        <f t="shared" si="110"/>
        <v>70.271249999999995</v>
      </c>
      <c r="G539" s="110">
        <f t="shared" si="107"/>
        <v>46.847499999999997</v>
      </c>
      <c r="H539" s="110">
        <f t="shared" si="108"/>
        <v>23.423749999999998</v>
      </c>
      <c r="I539" s="110">
        <f t="shared" si="109"/>
        <v>9.3694999999999968</v>
      </c>
      <c r="J539" s="388"/>
      <c r="K539" s="205"/>
      <c r="L539" s="20" t="s">
        <v>1992</v>
      </c>
      <c r="M539" s="21">
        <v>662.85</v>
      </c>
      <c r="N539" s="21">
        <v>662.85</v>
      </c>
      <c r="O539" s="21">
        <v>561.74</v>
      </c>
      <c r="P539" s="19">
        <f>AVERAGE(M539:O539)</f>
        <v>629.14666666666665</v>
      </c>
      <c r="Q539" s="388"/>
      <c r="R539" s="387"/>
      <c r="S539" s="387"/>
      <c r="T539" s="387"/>
      <c r="U539" s="387"/>
      <c r="V539" s="387"/>
      <c r="W539" s="387"/>
      <c r="X539" s="387"/>
      <c r="Y539" s="387"/>
      <c r="Z539" s="387"/>
      <c r="AA539" s="387"/>
      <c r="AB539" s="387"/>
      <c r="AC539" s="387"/>
      <c r="AD539" s="387"/>
      <c r="AE539" s="387"/>
      <c r="AF539" s="387"/>
      <c r="AG539" s="387"/>
      <c r="AH539" s="387"/>
      <c r="AI539" s="387"/>
      <c r="AJ539" s="387"/>
      <c r="AK539" s="387"/>
      <c r="AL539" s="388"/>
      <c r="AM539" s="398"/>
      <c r="AN539" s="388"/>
      <c r="AO539" s="388"/>
      <c r="AP539" s="388"/>
      <c r="AQ539" s="388"/>
      <c r="AR539" s="388"/>
      <c r="AS539" s="388"/>
      <c r="AU539" s="172"/>
      <c r="AV539" s="172"/>
    </row>
    <row r="540" spans="1:48" s="14" customFormat="1">
      <c r="A540" s="388"/>
      <c r="B540" s="205"/>
      <c r="C540" s="20"/>
      <c r="D540" s="20" t="s">
        <v>2004</v>
      </c>
      <c r="E540" s="110">
        <f t="shared" si="105"/>
        <v>125.36666666666667</v>
      </c>
      <c r="F540" s="110">
        <f t="shared" si="110"/>
        <v>94.025000000000006</v>
      </c>
      <c r="G540" s="110">
        <f t="shared" si="107"/>
        <v>62.683333333333337</v>
      </c>
      <c r="H540" s="110">
        <f t="shared" si="108"/>
        <v>31.341666666666669</v>
      </c>
      <c r="I540" s="110">
        <f t="shared" si="109"/>
        <v>12.536666666666665</v>
      </c>
      <c r="J540" s="388"/>
      <c r="K540" s="205"/>
      <c r="L540" s="20" t="s">
        <v>1993</v>
      </c>
      <c r="M540" s="21">
        <v>561.74</v>
      </c>
      <c r="N540" s="21">
        <v>459</v>
      </c>
      <c r="O540" s="21">
        <v>449</v>
      </c>
      <c r="P540" s="19">
        <f>AVERAGE(M540:O540)</f>
        <v>489.91333333333336</v>
      </c>
      <c r="Q540" s="388"/>
      <c r="R540" s="387"/>
      <c r="S540" s="387"/>
      <c r="T540" s="387"/>
      <c r="U540" s="387"/>
      <c r="V540" s="387"/>
      <c r="W540" s="387"/>
      <c r="X540" s="387"/>
      <c r="Y540" s="387"/>
      <c r="Z540" s="387"/>
      <c r="AA540" s="387"/>
      <c r="AB540" s="387"/>
      <c r="AC540" s="387"/>
      <c r="AD540" s="387"/>
      <c r="AE540" s="387"/>
      <c r="AF540" s="387"/>
      <c r="AG540" s="387"/>
      <c r="AH540" s="387"/>
      <c r="AI540" s="387"/>
      <c r="AJ540" s="387"/>
      <c r="AK540" s="387"/>
      <c r="AL540" s="388"/>
      <c r="AM540" s="398"/>
      <c r="AN540" s="388"/>
      <c r="AO540" s="388"/>
      <c r="AP540" s="388"/>
      <c r="AQ540" s="388"/>
      <c r="AR540" s="388"/>
      <c r="AS540" s="388"/>
      <c r="AU540" s="172"/>
      <c r="AV540" s="172"/>
    </row>
    <row r="541" spans="1:48" s="14" customFormat="1">
      <c r="A541" s="388"/>
      <c r="B541" s="205"/>
      <c r="C541" s="20"/>
      <c r="D541" s="20" t="s">
        <v>2005</v>
      </c>
      <c r="E541" s="110">
        <f t="shared" si="105"/>
        <v>119.33666666666666</v>
      </c>
      <c r="F541" s="110">
        <f t="shared" si="110"/>
        <v>89.502499999999998</v>
      </c>
      <c r="G541" s="110">
        <f t="shared" si="107"/>
        <v>59.668333333333329</v>
      </c>
      <c r="H541" s="110">
        <f t="shared" si="108"/>
        <v>29.834166666666665</v>
      </c>
      <c r="I541" s="110">
        <f t="shared" si="109"/>
        <v>11.933666666666664</v>
      </c>
      <c r="J541" s="388"/>
      <c r="K541" s="205"/>
      <c r="L541" s="20" t="s">
        <v>1994</v>
      </c>
      <c r="M541" s="21">
        <v>818.72</v>
      </c>
      <c r="N541" s="21">
        <v>742.58</v>
      </c>
      <c r="O541" s="21">
        <v>719</v>
      </c>
      <c r="P541" s="19">
        <f>AVERAGE(M541:N541)</f>
        <v>780.65000000000009</v>
      </c>
      <c r="Q541" s="388"/>
      <c r="R541" s="387"/>
      <c r="S541" s="387"/>
      <c r="T541" s="387"/>
      <c r="U541" s="387"/>
      <c r="V541" s="387"/>
      <c r="W541" s="387"/>
      <c r="X541" s="387"/>
      <c r="Y541" s="387"/>
      <c r="Z541" s="387"/>
      <c r="AA541" s="387"/>
      <c r="AB541" s="387"/>
      <c r="AC541" s="387"/>
      <c r="AD541" s="387"/>
      <c r="AE541" s="387"/>
      <c r="AF541" s="387"/>
      <c r="AG541" s="387"/>
      <c r="AH541" s="387"/>
      <c r="AI541" s="387"/>
      <c r="AJ541" s="387"/>
      <c r="AK541" s="387"/>
      <c r="AL541" s="388"/>
      <c r="AM541" s="398"/>
      <c r="AN541" s="388"/>
      <c r="AO541" s="388"/>
      <c r="AP541" s="388"/>
      <c r="AQ541" s="388"/>
      <c r="AR541" s="388"/>
      <c r="AS541" s="388"/>
      <c r="AU541" s="172"/>
      <c r="AV541" s="172"/>
    </row>
    <row r="542" spans="1:48" s="14" customFormat="1">
      <c r="A542" s="388"/>
      <c r="B542" s="108"/>
      <c r="C542" s="20"/>
      <c r="D542" s="20" t="s">
        <v>2006</v>
      </c>
      <c r="E542" s="110">
        <f t="shared" si="105"/>
        <v>146.15</v>
      </c>
      <c r="F542" s="110">
        <f t="shared" si="110"/>
        <v>109.61250000000001</v>
      </c>
      <c r="G542" s="110">
        <f t="shared" si="107"/>
        <v>73.075000000000003</v>
      </c>
      <c r="H542" s="110">
        <f t="shared" si="108"/>
        <v>36.537500000000001</v>
      </c>
      <c r="I542" s="110">
        <f t="shared" si="109"/>
        <v>14.614999999999997</v>
      </c>
      <c r="J542" s="388"/>
      <c r="K542" s="205"/>
      <c r="L542" s="20" t="s">
        <v>1995</v>
      </c>
      <c r="M542" s="21">
        <v>138.6</v>
      </c>
      <c r="N542" s="21">
        <v>138.6</v>
      </c>
      <c r="O542" s="21">
        <v>134.82</v>
      </c>
      <c r="P542" s="19">
        <f t="shared" ref="P542:P549" si="111">AVERAGE(M542:O542)</f>
        <v>137.34</v>
      </c>
      <c r="Q542" s="388"/>
      <c r="R542" s="387"/>
      <c r="S542" s="387"/>
      <c r="T542" s="387"/>
      <c r="U542" s="387"/>
      <c r="V542" s="387"/>
      <c r="W542" s="387"/>
      <c r="X542" s="387"/>
      <c r="Y542" s="387"/>
      <c r="Z542" s="387"/>
      <c r="AA542" s="387"/>
      <c r="AB542" s="387"/>
      <c r="AC542" s="387"/>
      <c r="AD542" s="387"/>
      <c r="AE542" s="387"/>
      <c r="AF542" s="387"/>
      <c r="AG542" s="387"/>
      <c r="AH542" s="387"/>
      <c r="AI542" s="387"/>
      <c r="AJ542" s="387"/>
      <c r="AK542" s="387"/>
      <c r="AL542" s="388"/>
      <c r="AM542" s="398"/>
      <c r="AN542" s="388"/>
      <c r="AO542" s="388"/>
      <c r="AP542" s="388"/>
      <c r="AQ542" s="388"/>
      <c r="AR542" s="388"/>
      <c r="AS542" s="388"/>
      <c r="AU542" s="172"/>
      <c r="AV542" s="172"/>
    </row>
    <row r="543" spans="1:48" s="14" customFormat="1">
      <c r="A543" s="388"/>
      <c r="B543" s="108"/>
      <c r="C543" s="20"/>
      <c r="D543" s="20" t="s">
        <v>2007</v>
      </c>
      <c r="E543" s="110">
        <f t="shared" si="105"/>
        <v>158.15</v>
      </c>
      <c r="F543" s="110">
        <f t="shared" si="110"/>
        <v>118.61250000000001</v>
      </c>
      <c r="G543" s="110">
        <f t="shared" si="107"/>
        <v>79.075000000000003</v>
      </c>
      <c r="H543" s="110">
        <f t="shared" si="108"/>
        <v>39.537500000000001</v>
      </c>
      <c r="I543" s="110">
        <f t="shared" si="109"/>
        <v>15.814999999999998</v>
      </c>
      <c r="J543" s="388"/>
      <c r="K543" s="205"/>
      <c r="L543" s="20" t="s">
        <v>1996</v>
      </c>
      <c r="M543" s="21">
        <v>151.80000000000001</v>
      </c>
      <c r="N543" s="21">
        <v>151.80000000000001</v>
      </c>
      <c r="O543" s="21">
        <v>147.66</v>
      </c>
      <c r="P543" s="19">
        <f t="shared" si="111"/>
        <v>150.41999999999999</v>
      </c>
      <c r="Q543" s="388"/>
      <c r="R543" s="387"/>
      <c r="S543" s="387"/>
      <c r="T543" s="387"/>
      <c r="U543" s="387"/>
      <c r="V543" s="387"/>
      <c r="W543" s="387"/>
      <c r="X543" s="387"/>
      <c r="Y543" s="387"/>
      <c r="Z543" s="387"/>
      <c r="AA543" s="387"/>
      <c r="AB543" s="387"/>
      <c r="AC543" s="387"/>
      <c r="AD543" s="387"/>
      <c r="AE543" s="387"/>
      <c r="AF543" s="387"/>
      <c r="AG543" s="387"/>
      <c r="AH543" s="387"/>
      <c r="AI543" s="387"/>
      <c r="AJ543" s="387"/>
      <c r="AK543" s="387"/>
      <c r="AL543" s="388"/>
      <c r="AM543" s="398"/>
      <c r="AN543" s="388"/>
      <c r="AO543" s="388"/>
      <c r="AP543" s="388"/>
      <c r="AQ543" s="388"/>
      <c r="AR543" s="388"/>
      <c r="AS543" s="388"/>
      <c r="AU543" s="172"/>
      <c r="AV543" s="172"/>
    </row>
    <row r="544" spans="1:48" s="14" customFormat="1">
      <c r="A544" s="388"/>
      <c r="B544" s="108"/>
      <c r="C544" s="20"/>
      <c r="D544" s="20" t="s">
        <v>2008</v>
      </c>
      <c r="E544" s="110">
        <f t="shared" si="105"/>
        <v>853.29333333333341</v>
      </c>
      <c r="F544" s="110">
        <f t="shared" si="110"/>
        <v>639.97</v>
      </c>
      <c r="G544" s="110">
        <f t="shared" si="107"/>
        <v>426.6466666666667</v>
      </c>
      <c r="H544" s="110">
        <f t="shared" si="108"/>
        <v>213.32333333333335</v>
      </c>
      <c r="I544" s="110">
        <f t="shared" si="109"/>
        <v>85.329333333333324</v>
      </c>
      <c r="J544" s="388"/>
      <c r="K544" s="205"/>
      <c r="L544" s="20" t="s">
        <v>1997</v>
      </c>
      <c r="M544" s="21">
        <v>161.15</v>
      </c>
      <c r="N544" s="21">
        <v>161.15</v>
      </c>
      <c r="O544" s="21">
        <v>156.75</v>
      </c>
      <c r="P544" s="19">
        <f t="shared" si="111"/>
        <v>159.68333333333334</v>
      </c>
      <c r="Q544" s="388"/>
      <c r="R544" s="387"/>
      <c r="S544" s="387"/>
      <c r="T544" s="387"/>
      <c r="U544" s="387"/>
      <c r="V544" s="387"/>
      <c r="W544" s="387"/>
      <c r="X544" s="387"/>
      <c r="Y544" s="387"/>
      <c r="Z544" s="387"/>
      <c r="AA544" s="387"/>
      <c r="AB544" s="387"/>
      <c r="AC544" s="387"/>
      <c r="AD544" s="387"/>
      <c r="AE544" s="387"/>
      <c r="AF544" s="387"/>
      <c r="AG544" s="387"/>
      <c r="AH544" s="387"/>
      <c r="AI544" s="387"/>
      <c r="AJ544" s="387"/>
      <c r="AK544" s="387"/>
      <c r="AL544" s="388"/>
      <c r="AM544" s="398"/>
      <c r="AN544" s="388"/>
      <c r="AO544" s="388"/>
      <c r="AP544" s="388"/>
      <c r="AQ544" s="388"/>
      <c r="AR544" s="388"/>
      <c r="AS544" s="388"/>
      <c r="AU544" s="172"/>
      <c r="AV544" s="172"/>
    </row>
    <row r="545" spans="2:37">
      <c r="B545" s="108"/>
      <c r="C545" s="20" t="s">
        <v>106</v>
      </c>
      <c r="D545" s="20" t="s">
        <v>2009</v>
      </c>
      <c r="E545" s="110">
        <f t="shared" si="105"/>
        <v>53.333333333333336</v>
      </c>
      <c r="F545" s="110">
        <f t="shared" si="110"/>
        <v>40</v>
      </c>
      <c r="G545" s="110">
        <f t="shared" si="107"/>
        <v>26.666666666666668</v>
      </c>
      <c r="H545" s="110">
        <f t="shared" si="108"/>
        <v>13.333333333333334</v>
      </c>
      <c r="I545" s="110">
        <f t="shared" si="109"/>
        <v>5.3333333333333321</v>
      </c>
      <c r="K545" s="205"/>
      <c r="L545" s="20" t="s">
        <v>1998</v>
      </c>
      <c r="M545" s="21">
        <v>173.8</v>
      </c>
      <c r="N545" s="21">
        <v>173.8</v>
      </c>
      <c r="O545" s="21">
        <v>166.69</v>
      </c>
      <c r="P545" s="19">
        <f t="shared" si="111"/>
        <v>171.42999999999998</v>
      </c>
      <c r="R545" s="387"/>
      <c r="S545" s="387"/>
      <c r="T545" s="387"/>
      <c r="U545" s="387"/>
      <c r="V545" s="387"/>
      <c r="W545" s="387"/>
      <c r="X545" s="387"/>
      <c r="Y545" s="387"/>
      <c r="Z545" s="387"/>
      <c r="AA545" s="387"/>
      <c r="AB545" s="387"/>
      <c r="AC545" s="387"/>
      <c r="AD545" s="387"/>
      <c r="AE545" s="387"/>
      <c r="AF545" s="387"/>
      <c r="AG545" s="387"/>
      <c r="AH545" s="387"/>
      <c r="AI545" s="387"/>
      <c r="AJ545" s="387"/>
      <c r="AK545" s="387"/>
    </row>
    <row r="546" spans="2:37">
      <c r="B546" s="108"/>
      <c r="C546" s="20"/>
      <c r="D546" s="20" t="s">
        <v>2010</v>
      </c>
      <c r="E546" s="110">
        <f t="shared" si="105"/>
        <v>75.7</v>
      </c>
      <c r="F546" s="110">
        <f t="shared" si="110"/>
        <v>56.775000000000006</v>
      </c>
      <c r="G546" s="110">
        <f t="shared" si="107"/>
        <v>37.85</v>
      </c>
      <c r="H546" s="110">
        <f t="shared" si="108"/>
        <v>18.925000000000001</v>
      </c>
      <c r="I546" s="110">
        <f t="shared" si="109"/>
        <v>7.5699999999999985</v>
      </c>
      <c r="K546" s="205"/>
      <c r="L546" s="20" t="s">
        <v>1999</v>
      </c>
      <c r="M546" s="21">
        <v>235.4</v>
      </c>
      <c r="N546" s="21">
        <v>235.4</v>
      </c>
      <c r="O546" s="21">
        <v>169.9</v>
      </c>
      <c r="P546" s="19">
        <f t="shared" si="111"/>
        <v>213.56666666666669</v>
      </c>
      <c r="R546" s="387"/>
      <c r="S546" s="387"/>
      <c r="T546" s="387"/>
      <c r="U546" s="387"/>
      <c r="V546" s="387"/>
      <c r="W546" s="387"/>
      <c r="X546" s="387"/>
      <c r="Y546" s="387"/>
      <c r="Z546" s="387"/>
      <c r="AA546" s="387"/>
      <c r="AB546" s="387"/>
      <c r="AC546" s="387"/>
      <c r="AD546" s="387"/>
      <c r="AE546" s="387"/>
      <c r="AF546" s="387"/>
      <c r="AG546" s="387"/>
      <c r="AH546" s="387"/>
      <c r="AI546" s="387"/>
      <c r="AJ546" s="387"/>
      <c r="AK546" s="387"/>
    </row>
    <row r="547" spans="2:37">
      <c r="B547" s="108"/>
      <c r="C547" s="20"/>
      <c r="D547" s="20" t="s">
        <v>2011</v>
      </c>
      <c r="E547" s="110">
        <f t="shared" si="105"/>
        <v>70.149999999999991</v>
      </c>
      <c r="F547" s="110">
        <f t="shared" si="110"/>
        <v>52.612499999999997</v>
      </c>
      <c r="G547" s="110">
        <f t="shared" si="107"/>
        <v>35.074999999999996</v>
      </c>
      <c r="H547" s="110">
        <f t="shared" si="108"/>
        <v>17.537499999999998</v>
      </c>
      <c r="I547" s="110">
        <f t="shared" si="109"/>
        <v>7.0149999999999979</v>
      </c>
      <c r="K547" s="205"/>
      <c r="L547" s="20" t="s">
        <v>2000</v>
      </c>
      <c r="M547" s="21">
        <v>235</v>
      </c>
      <c r="N547" s="21">
        <v>315.89999999999998</v>
      </c>
      <c r="O547" s="21">
        <v>281.11</v>
      </c>
      <c r="P547" s="19">
        <f t="shared" si="111"/>
        <v>277.33666666666664</v>
      </c>
      <c r="R547" s="387"/>
      <c r="S547" s="387"/>
      <c r="T547" s="387"/>
      <c r="U547" s="387"/>
      <c r="V547" s="387"/>
      <c r="W547" s="387"/>
      <c r="X547" s="387"/>
      <c r="Y547" s="387"/>
      <c r="Z547" s="387"/>
      <c r="AA547" s="387"/>
      <c r="AB547" s="387"/>
      <c r="AC547" s="387"/>
      <c r="AD547" s="387"/>
      <c r="AE547" s="387"/>
      <c r="AF547" s="387"/>
      <c r="AG547" s="387"/>
      <c r="AH547" s="387"/>
      <c r="AI547" s="387"/>
      <c r="AJ547" s="387"/>
      <c r="AK547" s="387"/>
    </row>
    <row r="548" spans="2:37">
      <c r="B548" s="108"/>
      <c r="C548" s="20"/>
      <c r="D548" s="20" t="s">
        <v>2012</v>
      </c>
      <c r="E548" s="110">
        <f t="shared" si="105"/>
        <v>795.93</v>
      </c>
      <c r="F548" s="110">
        <f t="shared" si="110"/>
        <v>596.94749999999999</v>
      </c>
      <c r="G548" s="110">
        <f t="shared" si="107"/>
        <v>397.96499999999997</v>
      </c>
      <c r="H548" s="110">
        <f t="shared" si="108"/>
        <v>198.98249999999999</v>
      </c>
      <c r="I548" s="110">
        <f t="shared" si="109"/>
        <v>79.592999999999975</v>
      </c>
      <c r="K548" s="205"/>
      <c r="L548" s="20" t="s">
        <v>2001</v>
      </c>
      <c r="M548" s="21">
        <v>290.5</v>
      </c>
      <c r="N548" s="21">
        <v>259</v>
      </c>
      <c r="O548" s="21">
        <v>302.08</v>
      </c>
      <c r="P548" s="19">
        <f t="shared" si="111"/>
        <v>283.85999999999996</v>
      </c>
      <c r="R548" s="387"/>
      <c r="S548" s="387"/>
      <c r="T548" s="387"/>
      <c r="U548" s="387"/>
      <c r="V548" s="387"/>
      <c r="W548" s="387"/>
      <c r="X548" s="387"/>
      <c r="Y548" s="387"/>
      <c r="Z548" s="387"/>
      <c r="AA548" s="387"/>
      <c r="AB548" s="387"/>
      <c r="AC548" s="387"/>
      <c r="AD548" s="387"/>
      <c r="AE548" s="387"/>
      <c r="AF548" s="387"/>
      <c r="AG548" s="387"/>
      <c r="AH548" s="387"/>
      <c r="AI548" s="387"/>
      <c r="AJ548" s="387"/>
      <c r="AK548" s="387"/>
    </row>
    <row r="549" spans="2:37">
      <c r="B549" s="108"/>
      <c r="C549" s="20"/>
      <c r="D549" s="20" t="s">
        <v>2013</v>
      </c>
      <c r="E549" s="110">
        <f t="shared" si="105"/>
        <v>782.92000000000007</v>
      </c>
      <c r="F549" s="110">
        <f t="shared" si="110"/>
        <v>587.19000000000005</v>
      </c>
      <c r="G549" s="110">
        <f t="shared" si="107"/>
        <v>391.46000000000004</v>
      </c>
      <c r="H549" s="110">
        <f t="shared" si="108"/>
        <v>195.73000000000002</v>
      </c>
      <c r="I549" s="110">
        <f t="shared" si="109"/>
        <v>78.291999999999987</v>
      </c>
      <c r="K549" s="205"/>
      <c r="L549" s="20" t="s">
        <v>2002</v>
      </c>
      <c r="M549" s="21">
        <v>308.60000000000002</v>
      </c>
      <c r="N549" s="21">
        <v>279</v>
      </c>
      <c r="O549" s="21">
        <v>379.91</v>
      </c>
      <c r="P549" s="19">
        <f t="shared" si="111"/>
        <v>322.50333333333333</v>
      </c>
      <c r="R549" s="387"/>
      <c r="S549" s="387"/>
      <c r="T549" s="387"/>
      <c r="U549" s="387"/>
      <c r="V549" s="387"/>
      <c r="W549" s="387"/>
      <c r="X549" s="387"/>
      <c r="Y549" s="387"/>
      <c r="Z549" s="387"/>
      <c r="AA549" s="387"/>
      <c r="AB549" s="387"/>
      <c r="AC549" s="387"/>
      <c r="AD549" s="387"/>
      <c r="AE549" s="387"/>
      <c r="AF549" s="387"/>
      <c r="AG549" s="387"/>
      <c r="AH549" s="387"/>
      <c r="AI549" s="387"/>
      <c r="AJ549" s="387"/>
      <c r="AK549" s="387"/>
    </row>
    <row r="550" spans="2:37">
      <c r="B550" s="108"/>
      <c r="C550" s="20"/>
      <c r="D550" s="20" t="s">
        <v>2014</v>
      </c>
      <c r="E550" s="110">
        <f t="shared" ref="E550:E613" si="112">P561</f>
        <v>74.67</v>
      </c>
      <c r="F550" s="110">
        <f t="shared" si="110"/>
        <v>56.002499999999998</v>
      </c>
      <c r="G550" s="110">
        <f t="shared" si="107"/>
        <v>37.335000000000001</v>
      </c>
      <c r="H550" s="110">
        <f t="shared" si="108"/>
        <v>18.6675</v>
      </c>
      <c r="I550" s="110">
        <f t="shared" si="109"/>
        <v>7.4669999999999987</v>
      </c>
      <c r="K550" s="205"/>
      <c r="L550" s="20" t="s">
        <v>2003</v>
      </c>
      <c r="M550" s="21">
        <v>52.39</v>
      </c>
      <c r="N550" s="21">
        <v>135</v>
      </c>
      <c r="O550" s="21">
        <v>99.9</v>
      </c>
      <c r="P550" s="19">
        <f>AVERAGE(M550:N550)</f>
        <v>93.694999999999993</v>
      </c>
      <c r="R550" s="387"/>
      <c r="S550" s="387"/>
      <c r="T550" s="387"/>
      <c r="U550" s="387"/>
      <c r="V550" s="387"/>
      <c r="W550" s="387"/>
      <c r="X550" s="387"/>
      <c r="Y550" s="387"/>
      <c r="Z550" s="387"/>
      <c r="AA550" s="387"/>
      <c r="AB550" s="387"/>
      <c r="AC550" s="387"/>
      <c r="AD550" s="387"/>
      <c r="AE550" s="387"/>
      <c r="AF550" s="387"/>
      <c r="AG550" s="387"/>
      <c r="AH550" s="387"/>
      <c r="AI550" s="387"/>
      <c r="AJ550" s="387"/>
      <c r="AK550" s="387"/>
    </row>
    <row r="551" spans="2:37">
      <c r="B551" s="108"/>
      <c r="C551" s="20"/>
      <c r="D551" s="20" t="s">
        <v>2015</v>
      </c>
      <c r="E551" s="110">
        <f t="shared" si="112"/>
        <v>68.083333333333329</v>
      </c>
      <c r="F551" s="110">
        <f t="shared" si="110"/>
        <v>51.0625</v>
      </c>
      <c r="G551" s="110">
        <f t="shared" si="107"/>
        <v>34.041666666666664</v>
      </c>
      <c r="H551" s="110">
        <f t="shared" si="108"/>
        <v>17.020833333333332</v>
      </c>
      <c r="I551" s="110">
        <f t="shared" si="109"/>
        <v>6.8083333333333309</v>
      </c>
      <c r="K551" s="205"/>
      <c r="L551" s="20" t="s">
        <v>2004</v>
      </c>
      <c r="M551" s="21">
        <v>133.1</v>
      </c>
      <c r="N551" s="21">
        <v>133.1</v>
      </c>
      <c r="O551" s="21">
        <v>109.9</v>
      </c>
      <c r="P551" s="19">
        <f>AVERAGE(M551:O551)</f>
        <v>125.36666666666667</v>
      </c>
      <c r="R551" s="387"/>
      <c r="S551" s="387"/>
      <c r="T551" s="387"/>
      <c r="U551" s="387"/>
      <c r="V551" s="387"/>
      <c r="W551" s="387"/>
      <c r="X551" s="387"/>
      <c r="Y551" s="387"/>
      <c r="Z551" s="387"/>
      <c r="AA551" s="387"/>
      <c r="AB551" s="387"/>
      <c r="AC551" s="387"/>
      <c r="AD551" s="387"/>
      <c r="AE551" s="387"/>
      <c r="AF551" s="387"/>
      <c r="AG551" s="387"/>
      <c r="AH551" s="387"/>
      <c r="AI551" s="387"/>
      <c r="AJ551" s="387"/>
      <c r="AK551" s="387"/>
    </row>
    <row r="552" spans="2:37">
      <c r="B552" s="108"/>
      <c r="C552" s="20"/>
      <c r="D552" s="20" t="s">
        <v>2016</v>
      </c>
      <c r="E552" s="110">
        <f t="shared" si="112"/>
        <v>76.463333333333324</v>
      </c>
      <c r="F552" s="110">
        <f t="shared" si="110"/>
        <v>57.347499999999997</v>
      </c>
      <c r="G552" s="110">
        <f t="shared" si="107"/>
        <v>38.231666666666662</v>
      </c>
      <c r="H552" s="110">
        <f t="shared" si="108"/>
        <v>19.115833333333331</v>
      </c>
      <c r="I552" s="110">
        <f t="shared" si="109"/>
        <v>7.646333333333331</v>
      </c>
      <c r="K552" s="205"/>
      <c r="L552" s="20" t="s">
        <v>2005</v>
      </c>
      <c r="M552" s="21">
        <v>109.99</v>
      </c>
      <c r="N552" s="21">
        <v>109.99</v>
      </c>
      <c r="O552" s="21">
        <v>138.03</v>
      </c>
      <c r="P552" s="19">
        <f t="shared" ref="P552:P613" si="113">AVERAGE(M552:O552)</f>
        <v>119.33666666666666</v>
      </c>
      <c r="R552" s="387"/>
      <c r="S552" s="387"/>
      <c r="T552" s="387"/>
      <c r="U552" s="387"/>
      <c r="V552" s="387"/>
      <c r="W552" s="387"/>
      <c r="X552" s="387"/>
      <c r="Y552" s="387"/>
      <c r="Z552" s="387"/>
      <c r="AA552" s="387"/>
      <c r="AB552" s="387"/>
      <c r="AC552" s="387"/>
      <c r="AD552" s="387"/>
      <c r="AE552" s="387"/>
      <c r="AF552" s="387"/>
      <c r="AG552" s="387"/>
      <c r="AH552" s="387"/>
      <c r="AI552" s="387"/>
      <c r="AJ552" s="387"/>
      <c r="AK552" s="387"/>
    </row>
    <row r="553" spans="2:37">
      <c r="B553" s="108"/>
      <c r="C553" s="20"/>
      <c r="D553" s="20" t="s">
        <v>2017</v>
      </c>
      <c r="E553" s="110">
        <f t="shared" si="112"/>
        <v>81</v>
      </c>
      <c r="F553" s="110">
        <f t="shared" si="110"/>
        <v>60.75</v>
      </c>
      <c r="G553" s="110">
        <f t="shared" si="107"/>
        <v>40.5</v>
      </c>
      <c r="H553" s="110">
        <f t="shared" si="108"/>
        <v>20.25</v>
      </c>
      <c r="I553" s="110">
        <f t="shared" si="109"/>
        <v>8.0999999999999979</v>
      </c>
      <c r="K553" s="205"/>
      <c r="L553" s="20" t="s">
        <v>2006</v>
      </c>
      <c r="M553" s="21">
        <v>93.3</v>
      </c>
      <c r="N553" s="21">
        <v>199</v>
      </c>
      <c r="O553" s="21">
        <v>160</v>
      </c>
      <c r="P553" s="19">
        <f>AVERAGE(M553:N553)</f>
        <v>146.15</v>
      </c>
      <c r="R553" s="387"/>
      <c r="S553" s="387"/>
      <c r="T553" s="387"/>
      <c r="U553" s="387"/>
      <c r="V553" s="387"/>
      <c r="W553" s="387"/>
      <c r="X553" s="387"/>
      <c r="Y553" s="387"/>
      <c r="Z553" s="387"/>
      <c r="AA553" s="387"/>
      <c r="AB553" s="387"/>
      <c r="AC553" s="387"/>
      <c r="AD553" s="387"/>
      <c r="AE553" s="387"/>
      <c r="AF553" s="387"/>
      <c r="AG553" s="387"/>
      <c r="AH553" s="387"/>
      <c r="AI553" s="387"/>
      <c r="AJ553" s="387"/>
      <c r="AK553" s="387"/>
    </row>
    <row r="554" spans="2:37">
      <c r="B554" s="108"/>
      <c r="C554" s="20"/>
      <c r="D554" s="20" t="s">
        <v>2018</v>
      </c>
      <c r="E554" s="110">
        <f t="shared" si="112"/>
        <v>87.600000000000009</v>
      </c>
      <c r="F554" s="110">
        <f t="shared" si="110"/>
        <v>65.7</v>
      </c>
      <c r="G554" s="110">
        <f t="shared" si="107"/>
        <v>43.800000000000004</v>
      </c>
      <c r="H554" s="110">
        <f t="shared" si="108"/>
        <v>21.900000000000002</v>
      </c>
      <c r="I554" s="110">
        <f t="shared" si="109"/>
        <v>8.76</v>
      </c>
      <c r="K554" s="205"/>
      <c r="L554" s="20" t="s">
        <v>2007</v>
      </c>
      <c r="M554" s="21">
        <v>191.4</v>
      </c>
      <c r="N554" s="21">
        <v>124.9</v>
      </c>
      <c r="O554" s="21">
        <v>165</v>
      </c>
      <c r="P554" s="19">
        <f>AVERAGE(M554:N554)</f>
        <v>158.15</v>
      </c>
      <c r="R554" s="387"/>
      <c r="S554" s="387"/>
      <c r="T554" s="387"/>
      <c r="U554" s="387"/>
      <c r="V554" s="387"/>
      <c r="W554" s="387"/>
      <c r="X554" s="387"/>
      <c r="Y554" s="387"/>
      <c r="Z554" s="387"/>
      <c r="AA554" s="387"/>
      <c r="AB554" s="387"/>
      <c r="AC554" s="387"/>
      <c r="AD554" s="387"/>
      <c r="AE554" s="387"/>
      <c r="AF554" s="387"/>
      <c r="AG554" s="387"/>
      <c r="AH554" s="387"/>
      <c r="AI554" s="387"/>
      <c r="AJ554" s="387"/>
      <c r="AK554" s="387"/>
    </row>
    <row r="555" spans="2:37">
      <c r="B555" s="108"/>
      <c r="C555" s="20"/>
      <c r="D555" s="20" t="s">
        <v>2019</v>
      </c>
      <c r="E555" s="110">
        <f t="shared" si="112"/>
        <v>92.536666666666676</v>
      </c>
      <c r="F555" s="110">
        <f t="shared" si="110"/>
        <v>69.402500000000003</v>
      </c>
      <c r="G555" s="110">
        <f t="shared" si="107"/>
        <v>46.268333333333338</v>
      </c>
      <c r="H555" s="110">
        <f t="shared" si="108"/>
        <v>23.134166666666669</v>
      </c>
      <c r="I555" s="110">
        <f t="shared" si="109"/>
        <v>9.2536666666666658</v>
      </c>
      <c r="K555" s="205"/>
      <c r="L555" s="20" t="s">
        <v>2008</v>
      </c>
      <c r="M555" s="21">
        <v>1150</v>
      </c>
      <c r="N555" s="21">
        <v>721.88</v>
      </c>
      <c r="O555" s="21">
        <v>688</v>
      </c>
      <c r="P555" s="19">
        <f t="shared" si="113"/>
        <v>853.29333333333341</v>
      </c>
      <c r="R555" s="387"/>
      <c r="S555" s="387"/>
      <c r="T555" s="387"/>
      <c r="U555" s="387"/>
      <c r="V555" s="387"/>
      <c r="W555" s="387"/>
      <c r="X555" s="387"/>
      <c r="Y555" s="387"/>
      <c r="Z555" s="387"/>
      <c r="AA555" s="387"/>
      <c r="AB555" s="387"/>
      <c r="AC555" s="387"/>
      <c r="AD555" s="387"/>
      <c r="AE555" s="387"/>
      <c r="AF555" s="387"/>
      <c r="AG555" s="387"/>
      <c r="AH555" s="387"/>
      <c r="AI555" s="387"/>
      <c r="AJ555" s="387"/>
      <c r="AK555" s="387"/>
    </row>
    <row r="556" spans="2:37">
      <c r="B556" s="108"/>
      <c r="C556" s="20"/>
      <c r="D556" s="20" t="s">
        <v>2020</v>
      </c>
      <c r="E556" s="110">
        <f t="shared" si="112"/>
        <v>578.84</v>
      </c>
      <c r="F556" s="110">
        <f t="shared" si="110"/>
        <v>434.13</v>
      </c>
      <c r="G556" s="110">
        <f t="shared" si="107"/>
        <v>289.42</v>
      </c>
      <c r="H556" s="110">
        <f t="shared" si="108"/>
        <v>144.71</v>
      </c>
      <c r="I556" s="110">
        <f t="shared" si="109"/>
        <v>57.883999999999993</v>
      </c>
      <c r="K556" s="205" t="s">
        <v>106</v>
      </c>
      <c r="L556" s="20" t="s">
        <v>2009</v>
      </c>
      <c r="M556" s="21">
        <v>56.87</v>
      </c>
      <c r="N556" s="21">
        <v>56.87</v>
      </c>
      <c r="O556" s="21">
        <v>46.26</v>
      </c>
      <c r="P556" s="19">
        <f t="shared" si="113"/>
        <v>53.333333333333336</v>
      </c>
      <c r="R556" s="387"/>
      <c r="S556" s="387"/>
      <c r="T556" s="387"/>
      <c r="U556" s="387"/>
      <c r="V556" s="387"/>
      <c r="W556" s="387"/>
      <c r="X556" s="387"/>
      <c r="Y556" s="387"/>
      <c r="Z556" s="387"/>
      <c r="AA556" s="387"/>
      <c r="AB556" s="387"/>
      <c r="AC556" s="387"/>
      <c r="AD556" s="387"/>
      <c r="AE556" s="387"/>
      <c r="AF556" s="387"/>
      <c r="AG556" s="387"/>
      <c r="AH556" s="387"/>
      <c r="AI556" s="387"/>
      <c r="AJ556" s="387"/>
      <c r="AK556" s="387"/>
    </row>
    <row r="557" spans="2:37">
      <c r="B557" s="108"/>
      <c r="C557" s="20"/>
      <c r="D557" s="20" t="s">
        <v>2021</v>
      </c>
      <c r="E557" s="110">
        <f t="shared" si="112"/>
        <v>528.17666666666673</v>
      </c>
      <c r="F557" s="110">
        <f t="shared" si="110"/>
        <v>396.13250000000005</v>
      </c>
      <c r="G557" s="110">
        <f t="shared" si="107"/>
        <v>264.08833333333337</v>
      </c>
      <c r="H557" s="110">
        <f t="shared" si="108"/>
        <v>132.04416666666668</v>
      </c>
      <c r="I557" s="110">
        <f t="shared" si="109"/>
        <v>52.817666666666661</v>
      </c>
      <c r="K557" s="205"/>
      <c r="L557" s="20" t="s">
        <v>2010</v>
      </c>
      <c r="M557" s="21">
        <v>61.6</v>
      </c>
      <c r="N557" s="21">
        <v>82.5</v>
      </c>
      <c r="O557" s="21">
        <v>83</v>
      </c>
      <c r="P557" s="19">
        <f t="shared" si="113"/>
        <v>75.7</v>
      </c>
      <c r="R557" s="387"/>
      <c r="S557" s="387"/>
      <c r="T557" s="387"/>
      <c r="U557" s="387"/>
      <c r="V557" s="387"/>
      <c r="W557" s="387"/>
      <c r="X557" s="387"/>
      <c r="Y557" s="387"/>
      <c r="Z557" s="387"/>
      <c r="AA557" s="387"/>
      <c r="AB557" s="387"/>
      <c r="AC557" s="387"/>
      <c r="AD557" s="387"/>
      <c r="AE557" s="387"/>
      <c r="AF557" s="387"/>
      <c r="AG557" s="387"/>
      <c r="AH557" s="387"/>
      <c r="AI557" s="387"/>
      <c r="AJ557" s="387"/>
      <c r="AK557" s="387"/>
    </row>
    <row r="558" spans="2:37">
      <c r="B558" s="108"/>
      <c r="C558" s="20"/>
      <c r="D558" s="20" t="s">
        <v>2022</v>
      </c>
      <c r="E558" s="110">
        <f t="shared" si="112"/>
        <v>574.17999999999995</v>
      </c>
      <c r="F558" s="110">
        <f t="shared" si="110"/>
        <v>430.63499999999999</v>
      </c>
      <c r="G558" s="110">
        <f t="shared" si="107"/>
        <v>287.08999999999997</v>
      </c>
      <c r="H558" s="110">
        <f t="shared" si="108"/>
        <v>143.54499999999999</v>
      </c>
      <c r="I558" s="110">
        <f t="shared" si="109"/>
        <v>57.417999999999985</v>
      </c>
      <c r="K558" s="205"/>
      <c r="L558" s="20" t="s">
        <v>2011</v>
      </c>
      <c r="M558" s="21">
        <v>70.95</v>
      </c>
      <c r="N558" s="21">
        <v>64.5</v>
      </c>
      <c r="O558" s="21">
        <v>75</v>
      </c>
      <c r="P558" s="19">
        <f t="shared" si="113"/>
        <v>70.149999999999991</v>
      </c>
      <c r="R558" s="387"/>
      <c r="S558" s="387"/>
      <c r="T558" s="387"/>
      <c r="U558" s="387"/>
      <c r="V558" s="387"/>
      <c r="W558" s="387"/>
      <c r="X558" s="387"/>
      <c r="Y558" s="387"/>
      <c r="Z558" s="387"/>
      <c r="AA558" s="387"/>
      <c r="AB558" s="387"/>
      <c r="AC558" s="387"/>
      <c r="AD558" s="387"/>
      <c r="AE558" s="387"/>
      <c r="AF558" s="387"/>
      <c r="AG558" s="387"/>
      <c r="AH558" s="387"/>
      <c r="AI558" s="387"/>
      <c r="AJ558" s="387"/>
      <c r="AK558" s="387"/>
    </row>
    <row r="559" spans="2:37">
      <c r="B559" s="108"/>
      <c r="C559" s="20"/>
      <c r="D559" s="20" t="s">
        <v>2023</v>
      </c>
      <c r="E559" s="110">
        <f t="shared" si="112"/>
        <v>245.31</v>
      </c>
      <c r="F559" s="110">
        <f t="shared" si="110"/>
        <v>183.98250000000002</v>
      </c>
      <c r="G559" s="110">
        <f t="shared" si="107"/>
        <v>122.655</v>
      </c>
      <c r="H559" s="110">
        <f t="shared" si="108"/>
        <v>61.327500000000001</v>
      </c>
      <c r="I559" s="110">
        <f t="shared" si="109"/>
        <v>24.530999999999995</v>
      </c>
      <c r="K559" s="205"/>
      <c r="L559" s="20" t="s">
        <v>2012</v>
      </c>
      <c r="M559" s="21">
        <v>798.9</v>
      </c>
      <c r="N559" s="21">
        <v>798.9</v>
      </c>
      <c r="O559" s="21">
        <v>789.99</v>
      </c>
      <c r="P559" s="19">
        <f t="shared" si="113"/>
        <v>795.93</v>
      </c>
      <c r="R559" s="387"/>
      <c r="S559" s="387"/>
      <c r="T559" s="387"/>
      <c r="U559" s="387"/>
      <c r="V559" s="387"/>
      <c r="W559" s="387"/>
      <c r="X559" s="387"/>
      <c r="Y559" s="387"/>
      <c r="Z559" s="387"/>
      <c r="AA559" s="387"/>
      <c r="AB559" s="387"/>
      <c r="AC559" s="387"/>
      <c r="AD559" s="387"/>
      <c r="AE559" s="387"/>
      <c r="AF559" s="387"/>
      <c r="AG559" s="387"/>
      <c r="AH559" s="387"/>
      <c r="AI559" s="387"/>
      <c r="AJ559" s="387"/>
      <c r="AK559" s="387"/>
    </row>
    <row r="560" spans="2:37">
      <c r="B560" s="108"/>
      <c r="C560" s="20"/>
      <c r="D560" s="20" t="s">
        <v>2024</v>
      </c>
      <c r="E560" s="110">
        <f t="shared" si="112"/>
        <v>228.89999999999998</v>
      </c>
      <c r="F560" s="110">
        <f t="shared" si="110"/>
        <v>171.67499999999998</v>
      </c>
      <c r="G560" s="110">
        <f t="shared" si="107"/>
        <v>114.44999999999999</v>
      </c>
      <c r="H560" s="110">
        <f t="shared" si="108"/>
        <v>57.224999999999994</v>
      </c>
      <c r="I560" s="110">
        <f t="shared" si="109"/>
        <v>22.889999999999993</v>
      </c>
      <c r="K560" s="205"/>
      <c r="L560" s="20" t="s">
        <v>2013</v>
      </c>
      <c r="M560" s="21">
        <v>798.9</v>
      </c>
      <c r="N560" s="21">
        <v>750.96</v>
      </c>
      <c r="O560" s="21">
        <v>798.9</v>
      </c>
      <c r="P560" s="19">
        <f t="shared" si="113"/>
        <v>782.92000000000007</v>
      </c>
      <c r="R560" s="387"/>
      <c r="S560" s="387"/>
      <c r="T560" s="387"/>
      <c r="U560" s="387"/>
      <c r="V560" s="387"/>
      <c r="W560" s="387"/>
      <c r="X560" s="387"/>
      <c r="Y560" s="387"/>
      <c r="Z560" s="387"/>
      <c r="AA560" s="387"/>
      <c r="AB560" s="387"/>
      <c r="AC560" s="387"/>
      <c r="AD560" s="387"/>
      <c r="AE560" s="387"/>
      <c r="AF560" s="387"/>
      <c r="AG560" s="387"/>
      <c r="AH560" s="387"/>
      <c r="AI560" s="387"/>
      <c r="AJ560" s="387"/>
      <c r="AK560" s="387"/>
    </row>
    <row r="561" spans="2:37">
      <c r="B561" s="108"/>
      <c r="C561" s="20"/>
      <c r="D561" s="20" t="s">
        <v>2025</v>
      </c>
      <c r="E561" s="110">
        <f t="shared" si="112"/>
        <v>260.85500000000002</v>
      </c>
      <c r="F561" s="110">
        <f t="shared" si="110"/>
        <v>195.64125000000001</v>
      </c>
      <c r="G561" s="110">
        <f t="shared" si="107"/>
        <v>130.42750000000001</v>
      </c>
      <c r="H561" s="110">
        <f t="shared" si="108"/>
        <v>65.213750000000005</v>
      </c>
      <c r="I561" s="110">
        <f t="shared" si="109"/>
        <v>26.085499999999996</v>
      </c>
      <c r="K561" s="205"/>
      <c r="L561" s="20" t="s">
        <v>2014</v>
      </c>
      <c r="M561" s="21">
        <v>68.2</v>
      </c>
      <c r="N561" s="21">
        <v>95.81</v>
      </c>
      <c r="O561" s="21">
        <v>60</v>
      </c>
      <c r="P561" s="19">
        <f t="shared" si="113"/>
        <v>74.67</v>
      </c>
      <c r="R561" s="387"/>
      <c r="S561" s="387"/>
      <c r="T561" s="387"/>
      <c r="U561" s="387"/>
      <c r="V561" s="387"/>
      <c r="W561" s="387"/>
      <c r="X561" s="387"/>
      <c r="Y561" s="387"/>
      <c r="Z561" s="387"/>
      <c r="AA561" s="387"/>
      <c r="AB561" s="387"/>
      <c r="AC561" s="387"/>
      <c r="AD561" s="387"/>
      <c r="AE561" s="387"/>
      <c r="AF561" s="387"/>
      <c r="AG561" s="387"/>
      <c r="AH561" s="387"/>
      <c r="AI561" s="387"/>
      <c r="AJ561" s="387"/>
      <c r="AK561" s="387"/>
    </row>
    <row r="562" spans="2:37">
      <c r="B562" s="108"/>
      <c r="C562" s="20"/>
      <c r="D562" s="20" t="s">
        <v>2026</v>
      </c>
      <c r="E562" s="110">
        <f t="shared" si="112"/>
        <v>293.36666666666667</v>
      </c>
      <c r="F562" s="110">
        <f t="shared" si="110"/>
        <v>220.02500000000001</v>
      </c>
      <c r="G562" s="110">
        <f t="shared" si="107"/>
        <v>146.68333333333334</v>
      </c>
      <c r="H562" s="110">
        <f t="shared" si="108"/>
        <v>73.341666666666669</v>
      </c>
      <c r="I562" s="110">
        <f t="shared" si="109"/>
        <v>29.336666666666662</v>
      </c>
      <c r="K562" s="205"/>
      <c r="L562" s="20" t="s">
        <v>2015</v>
      </c>
      <c r="M562" s="21">
        <v>74.25</v>
      </c>
      <c r="N562" s="21">
        <v>65</v>
      </c>
      <c r="O562" s="21">
        <v>65</v>
      </c>
      <c r="P562" s="19">
        <f t="shared" si="113"/>
        <v>68.083333333333329</v>
      </c>
      <c r="R562" s="387"/>
      <c r="S562" s="387"/>
      <c r="T562" s="387"/>
      <c r="U562" s="387"/>
      <c r="V562" s="387"/>
      <c r="W562" s="387"/>
      <c r="X562" s="387"/>
      <c r="Y562" s="387"/>
      <c r="Z562" s="387"/>
      <c r="AA562" s="387"/>
      <c r="AB562" s="387"/>
      <c r="AC562" s="387"/>
      <c r="AD562" s="387"/>
      <c r="AE562" s="387"/>
      <c r="AF562" s="387"/>
      <c r="AG562" s="387"/>
      <c r="AH562" s="387"/>
      <c r="AI562" s="387"/>
      <c r="AJ562" s="387"/>
      <c r="AK562" s="387"/>
    </row>
    <row r="563" spans="2:37">
      <c r="B563" s="108"/>
      <c r="C563" s="20"/>
      <c r="D563" s="20" t="s">
        <v>2027</v>
      </c>
      <c r="E563" s="110">
        <f t="shared" si="112"/>
        <v>259</v>
      </c>
      <c r="F563" s="110">
        <f t="shared" si="110"/>
        <v>194.25</v>
      </c>
      <c r="G563" s="110">
        <f t="shared" si="107"/>
        <v>129.5</v>
      </c>
      <c r="H563" s="110">
        <f t="shared" si="108"/>
        <v>64.75</v>
      </c>
      <c r="I563" s="110">
        <f t="shared" si="109"/>
        <v>25.899999999999995</v>
      </c>
      <c r="K563" s="205"/>
      <c r="L563" s="20" t="s">
        <v>2016</v>
      </c>
      <c r="M563" s="21">
        <v>77.88</v>
      </c>
      <c r="N563" s="21">
        <v>77.88</v>
      </c>
      <c r="O563" s="21">
        <v>73.63</v>
      </c>
      <c r="P563" s="19">
        <f t="shared" si="113"/>
        <v>76.463333333333324</v>
      </c>
      <c r="R563" s="387"/>
      <c r="S563" s="387"/>
      <c r="T563" s="387"/>
      <c r="U563" s="387"/>
      <c r="V563" s="387"/>
      <c r="W563" s="387"/>
      <c r="X563" s="387"/>
      <c r="Y563" s="387"/>
      <c r="Z563" s="387"/>
      <c r="AA563" s="387"/>
      <c r="AB563" s="387"/>
      <c r="AC563" s="387"/>
      <c r="AD563" s="387"/>
      <c r="AE563" s="387"/>
      <c r="AF563" s="387"/>
      <c r="AG563" s="387"/>
      <c r="AH563" s="387"/>
      <c r="AI563" s="387"/>
      <c r="AJ563" s="387"/>
      <c r="AK563" s="387"/>
    </row>
    <row r="564" spans="2:37">
      <c r="B564" s="108"/>
      <c r="C564" s="20"/>
      <c r="D564" s="20" t="s">
        <v>2028</v>
      </c>
      <c r="E564" s="110">
        <f t="shared" si="112"/>
        <v>177.41</v>
      </c>
      <c r="F564" s="110">
        <f t="shared" si="110"/>
        <v>133.0575</v>
      </c>
      <c r="G564" s="110">
        <f t="shared" si="107"/>
        <v>88.704999999999998</v>
      </c>
      <c r="H564" s="110">
        <f t="shared" si="108"/>
        <v>44.352499999999999</v>
      </c>
      <c r="I564" s="110">
        <f t="shared" si="109"/>
        <v>17.740999999999996</v>
      </c>
      <c r="K564" s="205"/>
      <c r="L564" s="20" t="s">
        <v>2017</v>
      </c>
      <c r="M564" s="21">
        <v>82.5</v>
      </c>
      <c r="N564" s="21">
        <v>82.5</v>
      </c>
      <c r="O564" s="21">
        <v>78</v>
      </c>
      <c r="P564" s="19">
        <f t="shared" si="113"/>
        <v>81</v>
      </c>
      <c r="R564" s="387"/>
      <c r="S564" s="387"/>
      <c r="T564" s="387"/>
      <c r="U564" s="387"/>
      <c r="V564" s="387"/>
      <c r="W564" s="387"/>
      <c r="X564" s="387"/>
      <c r="Y564" s="387"/>
      <c r="Z564" s="387"/>
      <c r="AA564" s="387"/>
      <c r="AB564" s="387"/>
      <c r="AC564" s="387"/>
      <c r="AD564" s="387"/>
      <c r="AE564" s="387"/>
      <c r="AF564" s="387"/>
      <c r="AG564" s="387"/>
      <c r="AH564" s="387"/>
      <c r="AI564" s="387"/>
      <c r="AJ564" s="387"/>
      <c r="AK564" s="387"/>
    </row>
    <row r="565" spans="2:37">
      <c r="B565" s="108"/>
      <c r="C565" s="20"/>
      <c r="D565" s="20" t="s">
        <v>2029</v>
      </c>
      <c r="E565" s="110">
        <f t="shared" si="112"/>
        <v>221.57333333333335</v>
      </c>
      <c r="F565" s="110">
        <f t="shared" si="110"/>
        <v>166.18</v>
      </c>
      <c r="G565" s="110">
        <f t="shared" si="107"/>
        <v>110.78666666666668</v>
      </c>
      <c r="H565" s="110">
        <f t="shared" si="108"/>
        <v>55.393333333333338</v>
      </c>
      <c r="I565" s="110">
        <f t="shared" si="109"/>
        <v>22.15733333333333</v>
      </c>
      <c r="K565" s="205"/>
      <c r="L565" s="20" t="s">
        <v>2018</v>
      </c>
      <c r="M565" s="21">
        <v>86.9</v>
      </c>
      <c r="N565" s="21">
        <v>86.9</v>
      </c>
      <c r="O565" s="21">
        <v>89</v>
      </c>
      <c r="P565" s="19">
        <f t="shared" si="113"/>
        <v>87.600000000000009</v>
      </c>
      <c r="R565" s="387"/>
      <c r="S565" s="387"/>
      <c r="T565" s="387"/>
      <c r="U565" s="387"/>
      <c r="V565" s="387"/>
      <c r="W565" s="387"/>
      <c r="X565" s="387"/>
      <c r="Y565" s="387"/>
      <c r="Z565" s="387"/>
      <c r="AA565" s="387"/>
      <c r="AB565" s="387"/>
      <c r="AC565" s="387"/>
      <c r="AD565" s="387"/>
      <c r="AE565" s="387"/>
      <c r="AF565" s="387"/>
      <c r="AG565" s="387"/>
      <c r="AH565" s="387"/>
      <c r="AI565" s="387"/>
      <c r="AJ565" s="387"/>
      <c r="AK565" s="387"/>
    </row>
    <row r="566" spans="2:37">
      <c r="B566" s="108"/>
      <c r="C566" s="20"/>
      <c r="D566" s="20" t="s">
        <v>2030</v>
      </c>
      <c r="E566" s="110">
        <f t="shared" si="112"/>
        <v>194.09666666666666</v>
      </c>
      <c r="F566" s="110">
        <f t="shared" si="110"/>
        <v>145.57249999999999</v>
      </c>
      <c r="G566" s="110">
        <f t="shared" si="107"/>
        <v>97.048333333333332</v>
      </c>
      <c r="H566" s="110">
        <f t="shared" si="108"/>
        <v>48.524166666666666</v>
      </c>
      <c r="I566" s="110">
        <f t="shared" si="109"/>
        <v>19.409666666666663</v>
      </c>
      <c r="K566" s="205"/>
      <c r="L566" s="20" t="s">
        <v>2019</v>
      </c>
      <c r="M566" s="21">
        <v>95.81</v>
      </c>
      <c r="N566" s="21">
        <v>69.900000000000006</v>
      </c>
      <c r="O566" s="21">
        <v>111.9</v>
      </c>
      <c r="P566" s="19">
        <f t="shared" si="113"/>
        <v>92.536666666666676</v>
      </c>
      <c r="R566" s="387"/>
      <c r="S566" s="387"/>
      <c r="T566" s="387"/>
      <c r="U566" s="387"/>
      <c r="V566" s="387"/>
      <c r="W566" s="387"/>
      <c r="X566" s="387"/>
      <c r="Y566" s="387"/>
      <c r="Z566" s="387"/>
      <c r="AA566" s="387"/>
      <c r="AB566" s="387"/>
      <c r="AC566" s="387"/>
      <c r="AD566" s="387"/>
      <c r="AE566" s="387"/>
      <c r="AF566" s="387"/>
      <c r="AG566" s="387"/>
      <c r="AH566" s="387"/>
      <c r="AI566" s="387"/>
      <c r="AJ566" s="387"/>
      <c r="AK566" s="387"/>
    </row>
    <row r="567" spans="2:37">
      <c r="B567" s="108"/>
      <c r="C567" s="20"/>
      <c r="D567" s="20" t="s">
        <v>2031</v>
      </c>
      <c r="E567" s="110">
        <f t="shared" si="112"/>
        <v>193.12666666666667</v>
      </c>
      <c r="F567" s="110">
        <f t="shared" si="110"/>
        <v>144.845</v>
      </c>
      <c r="G567" s="110">
        <f t="shared" si="107"/>
        <v>96.563333333333333</v>
      </c>
      <c r="H567" s="110">
        <f t="shared" si="108"/>
        <v>48.281666666666666</v>
      </c>
      <c r="I567" s="110">
        <f t="shared" si="109"/>
        <v>19.312666666666662</v>
      </c>
      <c r="K567" s="205"/>
      <c r="L567" s="20" t="s">
        <v>2020</v>
      </c>
      <c r="M567" s="21">
        <v>585.9</v>
      </c>
      <c r="N567" s="21">
        <v>550.74</v>
      </c>
      <c r="O567" s="21">
        <v>599.88</v>
      </c>
      <c r="P567" s="19">
        <f t="shared" si="113"/>
        <v>578.84</v>
      </c>
      <c r="R567" s="387"/>
      <c r="S567" s="387"/>
      <c r="T567" s="387"/>
      <c r="U567" s="387"/>
      <c r="V567" s="387"/>
      <c r="W567" s="387"/>
      <c r="X567" s="387"/>
      <c r="Y567" s="387"/>
      <c r="Z567" s="387"/>
      <c r="AA567" s="387"/>
      <c r="AB567" s="387"/>
      <c r="AC567" s="387"/>
      <c r="AD567" s="387"/>
      <c r="AE567" s="387"/>
      <c r="AF567" s="387"/>
      <c r="AG567" s="387"/>
      <c r="AH567" s="387"/>
      <c r="AI567" s="387"/>
      <c r="AJ567" s="387"/>
      <c r="AK567" s="387"/>
    </row>
    <row r="568" spans="2:37">
      <c r="B568" s="108"/>
      <c r="C568" s="20"/>
      <c r="D568" s="20" t="s">
        <v>2032</v>
      </c>
      <c r="E568" s="110">
        <f t="shared" si="112"/>
        <v>233.33</v>
      </c>
      <c r="F568" s="110">
        <f t="shared" si="110"/>
        <v>174.9975</v>
      </c>
      <c r="G568" s="110">
        <f t="shared" si="107"/>
        <v>116.66500000000001</v>
      </c>
      <c r="H568" s="110">
        <f t="shared" si="108"/>
        <v>58.332500000000003</v>
      </c>
      <c r="I568" s="110">
        <f t="shared" si="109"/>
        <v>23.332999999999995</v>
      </c>
      <c r="K568" s="205"/>
      <c r="L568" s="20" t="s">
        <v>2021</v>
      </c>
      <c r="M568" s="21">
        <v>483.89</v>
      </c>
      <c r="N568" s="21">
        <v>550.74</v>
      </c>
      <c r="O568" s="21">
        <v>549.9</v>
      </c>
      <c r="P568" s="19">
        <f t="shared" si="113"/>
        <v>528.17666666666673</v>
      </c>
      <c r="R568" s="387"/>
      <c r="S568" s="387"/>
      <c r="T568" s="387"/>
      <c r="U568" s="387"/>
      <c r="V568" s="387"/>
      <c r="W568" s="387"/>
      <c r="X568" s="387"/>
      <c r="Y568" s="387"/>
      <c r="Z568" s="387"/>
      <c r="AA568" s="387"/>
      <c r="AB568" s="387"/>
      <c r="AC568" s="387"/>
      <c r="AD568" s="387"/>
      <c r="AE568" s="387"/>
      <c r="AF568" s="387"/>
      <c r="AG568" s="387"/>
      <c r="AH568" s="387"/>
      <c r="AI568" s="387"/>
      <c r="AJ568" s="387"/>
      <c r="AK568" s="387"/>
    </row>
    <row r="569" spans="2:37">
      <c r="B569" s="108"/>
      <c r="C569" s="20"/>
      <c r="D569" s="20" t="s">
        <v>2033</v>
      </c>
      <c r="E569" s="110">
        <f t="shared" si="112"/>
        <v>204.45</v>
      </c>
      <c r="F569" s="110">
        <f t="shared" si="110"/>
        <v>153.33749999999998</v>
      </c>
      <c r="G569" s="110">
        <f t="shared" si="107"/>
        <v>102.22499999999999</v>
      </c>
      <c r="H569" s="110">
        <f t="shared" si="108"/>
        <v>51.112499999999997</v>
      </c>
      <c r="I569" s="110">
        <f t="shared" si="109"/>
        <v>20.444999999999993</v>
      </c>
      <c r="K569" s="205"/>
      <c r="L569" s="20" t="s">
        <v>2022</v>
      </c>
      <c r="M569" s="21">
        <v>585.9</v>
      </c>
      <c r="N569" s="21">
        <v>550.74</v>
      </c>
      <c r="O569" s="21">
        <v>585.9</v>
      </c>
      <c r="P569" s="19">
        <f t="shared" si="113"/>
        <v>574.17999999999995</v>
      </c>
      <c r="R569" s="387"/>
      <c r="S569" s="387"/>
      <c r="T569" s="387"/>
      <c r="U569" s="387"/>
      <c r="V569" s="387"/>
      <c r="W569" s="387"/>
      <c r="X569" s="387"/>
      <c r="Y569" s="387"/>
      <c r="Z569" s="387"/>
      <c r="AA569" s="387"/>
      <c r="AB569" s="387"/>
      <c r="AC569" s="387"/>
      <c r="AD569" s="387"/>
      <c r="AE569" s="387"/>
      <c r="AF569" s="387"/>
      <c r="AG569" s="387"/>
      <c r="AH569" s="387"/>
      <c r="AI569" s="387"/>
      <c r="AJ569" s="387"/>
      <c r="AK569" s="387"/>
    </row>
    <row r="570" spans="2:37">
      <c r="B570" s="108"/>
      <c r="C570" s="20"/>
      <c r="D570" s="20" t="s">
        <v>2034</v>
      </c>
      <c r="E570" s="110">
        <f t="shared" si="112"/>
        <v>839.03666666666675</v>
      </c>
      <c r="F570" s="110">
        <f t="shared" si="110"/>
        <v>629.27750000000003</v>
      </c>
      <c r="G570" s="110">
        <f t="shared" si="107"/>
        <v>419.51833333333337</v>
      </c>
      <c r="H570" s="110">
        <f t="shared" si="108"/>
        <v>209.75916666666669</v>
      </c>
      <c r="I570" s="110">
        <f t="shared" si="109"/>
        <v>83.903666666666652</v>
      </c>
      <c r="K570" s="205"/>
      <c r="L570" s="20" t="s">
        <v>2023</v>
      </c>
      <c r="M570" s="21">
        <v>237.72</v>
      </c>
      <c r="N570" s="21">
        <v>252.9</v>
      </c>
      <c r="O570" s="21">
        <v>216.9</v>
      </c>
      <c r="P570" s="19">
        <f>AVERAGE(M570:N570)</f>
        <v>245.31</v>
      </c>
      <c r="R570" s="387"/>
      <c r="S570" s="387"/>
      <c r="T570" s="387"/>
      <c r="U570" s="387"/>
      <c r="V570" s="387"/>
      <c r="W570" s="387"/>
      <c r="X570" s="387"/>
      <c r="Y570" s="387"/>
      <c r="Z570" s="387"/>
      <c r="AA570" s="387"/>
      <c r="AB570" s="387"/>
      <c r="AC570" s="387"/>
      <c r="AD570" s="387"/>
      <c r="AE570" s="387"/>
      <c r="AF570" s="387"/>
      <c r="AG570" s="387"/>
      <c r="AH570" s="387"/>
      <c r="AI570" s="387"/>
      <c r="AJ570" s="387"/>
      <c r="AK570" s="387"/>
    </row>
    <row r="571" spans="2:37">
      <c r="B571" s="108"/>
      <c r="C571" s="20"/>
      <c r="D571" s="20" t="s">
        <v>2035</v>
      </c>
      <c r="E571" s="110">
        <f t="shared" si="112"/>
        <v>1223.6000000000001</v>
      </c>
      <c r="F571" s="110">
        <f t="shared" si="110"/>
        <v>917.7</v>
      </c>
      <c r="G571" s="110">
        <f t="shared" si="107"/>
        <v>611.80000000000007</v>
      </c>
      <c r="H571" s="110">
        <f t="shared" si="108"/>
        <v>305.90000000000003</v>
      </c>
      <c r="I571" s="110">
        <f t="shared" si="109"/>
        <v>122.35999999999999</v>
      </c>
      <c r="K571" s="205"/>
      <c r="L571" s="20" t="s">
        <v>2024</v>
      </c>
      <c r="M571" s="21">
        <v>266.89999999999998</v>
      </c>
      <c r="N571" s="21">
        <v>190.9</v>
      </c>
      <c r="O571" s="21">
        <v>205</v>
      </c>
      <c r="P571" s="19">
        <f>AVERAGE(M571:N571)</f>
        <v>228.89999999999998</v>
      </c>
      <c r="R571" s="387"/>
      <c r="S571" s="387"/>
      <c r="T571" s="387"/>
      <c r="U571" s="387"/>
      <c r="V571" s="387"/>
      <c r="W571" s="387"/>
      <c r="X571" s="387"/>
      <c r="Y571" s="387"/>
      <c r="Z571" s="387"/>
      <c r="AA571" s="387"/>
      <c r="AB571" s="387"/>
      <c r="AC571" s="387"/>
      <c r="AD571" s="387"/>
      <c r="AE571" s="387"/>
      <c r="AF571" s="387"/>
      <c r="AG571" s="387"/>
      <c r="AH571" s="387"/>
      <c r="AI571" s="387"/>
      <c r="AJ571" s="387"/>
      <c r="AK571" s="387"/>
    </row>
    <row r="572" spans="2:37">
      <c r="B572" s="108"/>
      <c r="C572" s="20"/>
      <c r="D572" s="20" t="s">
        <v>2036</v>
      </c>
      <c r="E572" s="110">
        <f t="shared" si="112"/>
        <v>1397.9</v>
      </c>
      <c r="F572" s="110">
        <f t="shared" si="110"/>
        <v>1048.4250000000002</v>
      </c>
      <c r="G572" s="110">
        <f t="shared" si="107"/>
        <v>698.95</v>
      </c>
      <c r="H572" s="110">
        <f t="shared" si="108"/>
        <v>349.47500000000002</v>
      </c>
      <c r="I572" s="110">
        <f t="shared" si="109"/>
        <v>139.79</v>
      </c>
      <c r="K572" s="205"/>
      <c r="L572" s="20" t="s">
        <v>2025</v>
      </c>
      <c r="M572" s="21">
        <v>241.81</v>
      </c>
      <c r="N572" s="21">
        <v>279.89999999999998</v>
      </c>
      <c r="O572" s="21">
        <v>216.9</v>
      </c>
      <c r="P572" s="19">
        <f>AVERAGE(M572:N572)</f>
        <v>260.85500000000002</v>
      </c>
      <c r="R572" s="387"/>
      <c r="S572" s="387"/>
      <c r="T572" s="387"/>
      <c r="U572" s="387"/>
      <c r="V572" s="387"/>
      <c r="W572" s="387"/>
      <c r="X572" s="387"/>
      <c r="Y572" s="387"/>
      <c r="Z572" s="387"/>
      <c r="AA572" s="387"/>
      <c r="AB572" s="387"/>
      <c r="AC572" s="387"/>
      <c r="AD572" s="387"/>
      <c r="AE572" s="387"/>
      <c r="AF572" s="387"/>
      <c r="AG572" s="387"/>
      <c r="AH572" s="387"/>
      <c r="AI572" s="387"/>
      <c r="AJ572" s="387"/>
      <c r="AK572" s="387"/>
    </row>
    <row r="573" spans="2:37">
      <c r="B573" s="108"/>
      <c r="C573" s="20"/>
      <c r="D573" s="20" t="s">
        <v>2037</v>
      </c>
      <c r="E573" s="110">
        <f t="shared" si="112"/>
        <v>98.813333333333333</v>
      </c>
      <c r="F573" s="110">
        <f t="shared" si="110"/>
        <v>74.11</v>
      </c>
      <c r="G573" s="110">
        <f t="shared" si="107"/>
        <v>49.406666666666666</v>
      </c>
      <c r="H573" s="110">
        <f t="shared" si="108"/>
        <v>24.703333333333333</v>
      </c>
      <c r="I573" s="110">
        <f t="shared" si="109"/>
        <v>9.8813333333333304</v>
      </c>
      <c r="K573" s="205"/>
      <c r="L573" s="20" t="s">
        <v>2026</v>
      </c>
      <c r="M573" s="21">
        <v>292.89999999999998</v>
      </c>
      <c r="N573" s="21">
        <v>275.32</v>
      </c>
      <c r="O573" s="21">
        <v>311.88</v>
      </c>
      <c r="P573" s="19">
        <f t="shared" si="113"/>
        <v>293.36666666666667</v>
      </c>
      <c r="R573" s="387"/>
      <c r="S573" s="387"/>
      <c r="T573" s="387"/>
      <c r="U573" s="387"/>
      <c r="V573" s="387"/>
      <c r="W573" s="387"/>
      <c r="X573" s="387"/>
      <c r="Y573" s="387"/>
      <c r="Z573" s="387"/>
      <c r="AA573" s="387"/>
      <c r="AB573" s="387"/>
      <c r="AC573" s="387"/>
      <c r="AD573" s="387"/>
      <c r="AE573" s="387"/>
      <c r="AF573" s="387"/>
      <c r="AG573" s="387"/>
      <c r="AH573" s="387"/>
      <c r="AI573" s="387"/>
      <c r="AJ573" s="387"/>
      <c r="AK573" s="387"/>
    </row>
    <row r="574" spans="2:37">
      <c r="B574" s="108"/>
      <c r="C574" s="20"/>
      <c r="D574" s="20" t="s">
        <v>2038</v>
      </c>
      <c r="E574" s="110">
        <f t="shared" si="112"/>
        <v>114.90000000000002</v>
      </c>
      <c r="F574" s="110">
        <f t="shared" si="110"/>
        <v>86.175000000000011</v>
      </c>
      <c r="G574" s="110">
        <f t="shared" si="107"/>
        <v>57.45000000000001</v>
      </c>
      <c r="H574" s="110">
        <f t="shared" si="108"/>
        <v>28.725000000000005</v>
      </c>
      <c r="I574" s="110">
        <f t="shared" si="109"/>
        <v>11.49</v>
      </c>
      <c r="K574" s="205"/>
      <c r="L574" s="20" t="s">
        <v>2027</v>
      </c>
      <c r="M574" s="21">
        <v>259</v>
      </c>
      <c r="N574" s="21">
        <v>259</v>
      </c>
      <c r="O574" s="21">
        <v>259</v>
      </c>
      <c r="P574" s="19">
        <f t="shared" si="113"/>
        <v>259</v>
      </c>
      <c r="R574" s="387"/>
      <c r="S574" s="387"/>
      <c r="T574" s="387"/>
      <c r="U574" s="387"/>
      <c r="V574" s="387"/>
      <c r="W574" s="387"/>
      <c r="X574" s="387"/>
      <c r="Y574" s="387"/>
      <c r="Z574" s="387"/>
      <c r="AA574" s="387"/>
      <c r="AB574" s="387"/>
      <c r="AC574" s="387"/>
      <c r="AD574" s="387"/>
      <c r="AE574" s="387"/>
      <c r="AF574" s="387"/>
      <c r="AG574" s="387"/>
      <c r="AH574" s="387"/>
      <c r="AI574" s="387"/>
      <c r="AJ574" s="387"/>
      <c r="AK574" s="387"/>
    </row>
    <row r="575" spans="2:37">
      <c r="B575" s="108"/>
      <c r="C575" s="20"/>
      <c r="D575" s="20" t="s">
        <v>2039</v>
      </c>
      <c r="E575" s="110">
        <f t="shared" si="112"/>
        <v>174.68333333333331</v>
      </c>
      <c r="F575" s="110">
        <f t="shared" si="110"/>
        <v>131.01249999999999</v>
      </c>
      <c r="G575" s="110">
        <f t="shared" si="107"/>
        <v>87.341666666666654</v>
      </c>
      <c r="H575" s="110">
        <f t="shared" si="108"/>
        <v>43.670833333333327</v>
      </c>
      <c r="I575" s="110">
        <f t="shared" si="109"/>
        <v>17.468333333333327</v>
      </c>
      <c r="K575" s="205"/>
      <c r="L575" s="20" t="s">
        <v>2028</v>
      </c>
      <c r="M575" s="21">
        <v>171.92</v>
      </c>
      <c r="N575" s="21">
        <v>182.9</v>
      </c>
      <c r="O575" s="21">
        <v>164.9</v>
      </c>
      <c r="P575" s="19">
        <f>AVERAGE(M575:N575)</f>
        <v>177.41</v>
      </c>
      <c r="R575" s="387"/>
      <c r="S575" s="387"/>
      <c r="T575" s="387"/>
      <c r="U575" s="387"/>
      <c r="V575" s="387"/>
      <c r="W575" s="387"/>
      <c r="X575" s="387"/>
      <c r="Y575" s="387"/>
      <c r="Z575" s="387"/>
      <c r="AA575" s="387"/>
      <c r="AB575" s="387"/>
      <c r="AC575" s="387"/>
      <c r="AD575" s="387"/>
      <c r="AE575" s="387"/>
      <c r="AF575" s="387"/>
      <c r="AG575" s="387"/>
      <c r="AH575" s="387"/>
      <c r="AI575" s="387"/>
      <c r="AJ575" s="387"/>
      <c r="AK575" s="387"/>
    </row>
    <row r="576" spans="2:37">
      <c r="B576" s="108"/>
      <c r="C576" s="20"/>
      <c r="D576" s="20" t="s">
        <v>2040</v>
      </c>
      <c r="E576" s="110">
        <f t="shared" si="112"/>
        <v>147.22999999999999</v>
      </c>
      <c r="F576" s="110">
        <f t="shared" si="110"/>
        <v>110.42249999999999</v>
      </c>
      <c r="G576" s="110">
        <f t="shared" ref="G576:G639" si="114">SUM(E576*(1-0.5))</f>
        <v>73.614999999999995</v>
      </c>
      <c r="H576" s="110">
        <f t="shared" ref="H576:H639" si="115">SUM(E576*(1-0.75))</f>
        <v>36.807499999999997</v>
      </c>
      <c r="I576" s="110">
        <f t="shared" ref="I576:I639" si="116">SUM(E576*(1-0.9))</f>
        <v>14.722999999999995</v>
      </c>
      <c r="K576" s="205"/>
      <c r="L576" s="20" t="s">
        <v>2029</v>
      </c>
      <c r="M576" s="21">
        <v>291.43</v>
      </c>
      <c r="N576" s="21">
        <v>181.39</v>
      </c>
      <c r="O576" s="21">
        <v>191.9</v>
      </c>
      <c r="P576" s="19">
        <f t="shared" si="113"/>
        <v>221.57333333333335</v>
      </c>
      <c r="R576" s="387"/>
      <c r="S576" s="387"/>
      <c r="T576" s="387"/>
      <c r="U576" s="387"/>
      <c r="V576" s="387"/>
      <c r="W576" s="387"/>
      <c r="X576" s="387"/>
      <c r="Y576" s="387"/>
      <c r="Z576" s="387"/>
      <c r="AA576" s="387"/>
      <c r="AB576" s="387"/>
      <c r="AC576" s="387"/>
      <c r="AD576" s="387"/>
      <c r="AE576" s="387"/>
      <c r="AF576" s="387"/>
      <c r="AG576" s="387"/>
      <c r="AH576" s="387"/>
      <c r="AI576" s="387"/>
      <c r="AJ576" s="387"/>
      <c r="AK576" s="387"/>
    </row>
    <row r="577" spans="2:37">
      <c r="B577" s="108"/>
      <c r="C577" s="20"/>
      <c r="D577" s="20" t="s">
        <v>2041</v>
      </c>
      <c r="E577" s="110">
        <f t="shared" si="112"/>
        <v>122.79333333333334</v>
      </c>
      <c r="F577" s="110">
        <f t="shared" si="110"/>
        <v>92.094999999999999</v>
      </c>
      <c r="G577" s="110">
        <f t="shared" si="114"/>
        <v>61.396666666666668</v>
      </c>
      <c r="H577" s="110">
        <f t="shared" si="115"/>
        <v>30.698333333333334</v>
      </c>
      <c r="I577" s="110">
        <f t="shared" si="116"/>
        <v>12.27933333333333</v>
      </c>
      <c r="K577" s="205"/>
      <c r="L577" s="20" t="s">
        <v>2030</v>
      </c>
      <c r="M577" s="21">
        <v>200.9</v>
      </c>
      <c r="N577" s="21">
        <v>192.39</v>
      </c>
      <c r="O577" s="21">
        <v>189</v>
      </c>
      <c r="P577" s="19">
        <f t="shared" si="113"/>
        <v>194.09666666666666</v>
      </c>
      <c r="R577" s="387"/>
      <c r="S577" s="387"/>
      <c r="T577" s="387"/>
      <c r="U577" s="387"/>
      <c r="V577" s="387"/>
      <c r="W577" s="387"/>
      <c r="X577" s="387"/>
      <c r="Y577" s="387"/>
      <c r="Z577" s="387"/>
      <c r="AA577" s="387"/>
      <c r="AB577" s="387"/>
      <c r="AC577" s="387"/>
      <c r="AD577" s="387"/>
      <c r="AE577" s="387"/>
      <c r="AF577" s="387"/>
      <c r="AG577" s="387"/>
      <c r="AH577" s="387"/>
      <c r="AI577" s="387"/>
      <c r="AJ577" s="387"/>
      <c r="AK577" s="387"/>
    </row>
    <row r="578" spans="2:37">
      <c r="B578" s="108"/>
      <c r="C578" s="20"/>
      <c r="D578" s="20" t="s">
        <v>2042</v>
      </c>
      <c r="E578" s="110">
        <f t="shared" si="112"/>
        <v>150.34</v>
      </c>
      <c r="F578" s="110">
        <f t="shared" si="110"/>
        <v>112.755</v>
      </c>
      <c r="G578" s="110">
        <f t="shared" si="114"/>
        <v>75.17</v>
      </c>
      <c r="H578" s="110">
        <f t="shared" si="115"/>
        <v>37.585000000000001</v>
      </c>
      <c r="I578" s="110">
        <f t="shared" si="116"/>
        <v>15.033999999999997</v>
      </c>
      <c r="K578" s="205"/>
      <c r="L578" s="20" t="s">
        <v>2031</v>
      </c>
      <c r="M578" s="21">
        <v>156.72</v>
      </c>
      <c r="N578" s="21">
        <v>277.67</v>
      </c>
      <c r="O578" s="21">
        <v>144.99</v>
      </c>
      <c r="P578" s="19">
        <f t="shared" si="113"/>
        <v>193.12666666666667</v>
      </c>
      <c r="R578" s="387"/>
      <c r="S578" s="387"/>
      <c r="T578" s="387"/>
      <c r="U578" s="387"/>
      <c r="V578" s="387"/>
      <c r="W578" s="387"/>
      <c r="X578" s="387"/>
      <c r="Y578" s="387"/>
      <c r="Z578" s="387"/>
      <c r="AA578" s="387"/>
      <c r="AB578" s="387"/>
      <c r="AC578" s="387"/>
      <c r="AD578" s="387"/>
      <c r="AE578" s="387"/>
      <c r="AF578" s="387"/>
      <c r="AG578" s="387"/>
      <c r="AH578" s="387"/>
      <c r="AI578" s="387"/>
      <c r="AJ578" s="387"/>
      <c r="AK578" s="387"/>
    </row>
    <row r="579" spans="2:37">
      <c r="B579" s="108"/>
      <c r="C579" s="20"/>
      <c r="D579" s="20" t="s">
        <v>2043</v>
      </c>
      <c r="E579" s="110">
        <f t="shared" si="112"/>
        <v>60.49666666666667</v>
      </c>
      <c r="F579" s="110">
        <f t="shared" si="110"/>
        <v>45.372500000000002</v>
      </c>
      <c r="G579" s="110">
        <f t="shared" si="114"/>
        <v>30.248333333333335</v>
      </c>
      <c r="H579" s="110">
        <f t="shared" si="115"/>
        <v>15.124166666666667</v>
      </c>
      <c r="I579" s="110">
        <f t="shared" si="116"/>
        <v>6.0496666666666652</v>
      </c>
      <c r="K579" s="205"/>
      <c r="L579" s="20" t="s">
        <v>2032</v>
      </c>
      <c r="M579" s="21">
        <v>266.10000000000002</v>
      </c>
      <c r="N579" s="21">
        <v>219.89</v>
      </c>
      <c r="O579" s="21">
        <v>214</v>
      </c>
      <c r="P579" s="19">
        <f t="shared" si="113"/>
        <v>233.33</v>
      </c>
      <c r="R579" s="387"/>
      <c r="S579" s="387"/>
      <c r="T579" s="387"/>
      <c r="U579" s="387"/>
      <c r="V579" s="387"/>
      <c r="W579" s="387"/>
      <c r="X579" s="387"/>
      <c r="Y579" s="387"/>
      <c r="Z579" s="387"/>
      <c r="AA579" s="387"/>
      <c r="AB579" s="387"/>
      <c r="AC579" s="387"/>
      <c r="AD579" s="387"/>
      <c r="AE579" s="387"/>
      <c r="AF579" s="387"/>
      <c r="AG579" s="387"/>
      <c r="AH579" s="387"/>
      <c r="AI579" s="387"/>
      <c r="AJ579" s="387"/>
      <c r="AK579" s="387"/>
    </row>
    <row r="580" spans="2:37">
      <c r="B580" s="108"/>
      <c r="C580" s="20"/>
      <c r="D580" s="20" t="s">
        <v>2044</v>
      </c>
      <c r="E580" s="110">
        <f t="shared" si="112"/>
        <v>67.58</v>
      </c>
      <c r="F580" s="110">
        <f t="shared" si="110"/>
        <v>50.685000000000002</v>
      </c>
      <c r="G580" s="110">
        <f t="shared" si="114"/>
        <v>33.79</v>
      </c>
      <c r="H580" s="110">
        <f t="shared" si="115"/>
        <v>16.895</v>
      </c>
      <c r="I580" s="110">
        <f t="shared" si="116"/>
        <v>6.7579999999999982</v>
      </c>
      <c r="K580" s="205"/>
      <c r="L580" s="20" t="s">
        <v>2033</v>
      </c>
      <c r="M580" s="21">
        <v>219</v>
      </c>
      <c r="N580" s="21">
        <v>189.9</v>
      </c>
      <c r="O580" s="21">
        <v>209.99</v>
      </c>
      <c r="P580" s="19">
        <f>AVERAGE(M580:N580)</f>
        <v>204.45</v>
      </c>
      <c r="R580" s="387"/>
      <c r="S580" s="387"/>
      <c r="T580" s="387"/>
      <c r="U580" s="387"/>
      <c r="V580" s="387"/>
      <c r="W580" s="387"/>
      <c r="X580" s="387"/>
      <c r="Y580" s="387"/>
      <c r="Z580" s="387"/>
      <c r="AA580" s="387"/>
      <c r="AB580" s="387"/>
      <c r="AC580" s="387"/>
      <c r="AD580" s="387"/>
      <c r="AE580" s="387"/>
      <c r="AF580" s="387"/>
      <c r="AG580" s="387"/>
      <c r="AH580" s="387"/>
      <c r="AI580" s="387"/>
      <c r="AJ580" s="387"/>
      <c r="AK580" s="387"/>
    </row>
    <row r="581" spans="2:37">
      <c r="B581" s="108"/>
      <c r="C581" s="20"/>
      <c r="D581" s="20" t="s">
        <v>2045</v>
      </c>
      <c r="E581" s="110">
        <f t="shared" si="112"/>
        <v>69.430000000000007</v>
      </c>
      <c r="F581" s="110">
        <f t="shared" si="110"/>
        <v>52.072500000000005</v>
      </c>
      <c r="G581" s="110">
        <f t="shared" si="114"/>
        <v>34.715000000000003</v>
      </c>
      <c r="H581" s="110">
        <f t="shared" si="115"/>
        <v>17.357500000000002</v>
      </c>
      <c r="I581" s="110">
        <f t="shared" si="116"/>
        <v>6.9429999999999987</v>
      </c>
      <c r="K581" s="205"/>
      <c r="L581" s="20" t="s">
        <v>2034</v>
      </c>
      <c r="M581" s="21">
        <v>827.57</v>
      </c>
      <c r="N581" s="21">
        <v>818.64</v>
      </c>
      <c r="O581" s="21">
        <v>870.9</v>
      </c>
      <c r="P581" s="19">
        <f t="shared" si="113"/>
        <v>839.03666666666675</v>
      </c>
      <c r="R581" s="387"/>
      <c r="S581" s="387"/>
      <c r="T581" s="387"/>
      <c r="U581" s="387"/>
      <c r="V581" s="387"/>
      <c r="W581" s="387"/>
      <c r="X581" s="387"/>
      <c r="Y581" s="387"/>
      <c r="Z581" s="387"/>
      <c r="AA581" s="387"/>
      <c r="AB581" s="387"/>
      <c r="AC581" s="387"/>
      <c r="AD581" s="387"/>
      <c r="AE581" s="387"/>
      <c r="AF581" s="387"/>
      <c r="AG581" s="387"/>
      <c r="AH581" s="387"/>
      <c r="AI581" s="387"/>
      <c r="AJ581" s="387"/>
      <c r="AK581" s="387"/>
    </row>
    <row r="582" spans="2:37">
      <c r="B582" s="108"/>
      <c r="C582" s="20"/>
      <c r="D582" s="20" t="s">
        <v>2046</v>
      </c>
      <c r="E582" s="110">
        <f t="shared" si="112"/>
        <v>75.426666666666677</v>
      </c>
      <c r="F582" s="110">
        <f t="shared" si="110"/>
        <v>56.570000000000007</v>
      </c>
      <c r="G582" s="110">
        <f t="shared" si="114"/>
        <v>37.713333333333338</v>
      </c>
      <c r="H582" s="110">
        <f t="shared" si="115"/>
        <v>18.856666666666669</v>
      </c>
      <c r="I582" s="110">
        <f t="shared" si="116"/>
        <v>7.5426666666666664</v>
      </c>
      <c r="K582" s="205"/>
      <c r="L582" s="20" t="s">
        <v>2035</v>
      </c>
      <c r="M582" s="21">
        <v>1604.9</v>
      </c>
      <c r="N582" s="21">
        <v>1001</v>
      </c>
      <c r="O582" s="21">
        <v>1064.9000000000001</v>
      </c>
      <c r="P582" s="19">
        <f t="shared" si="113"/>
        <v>1223.6000000000001</v>
      </c>
      <c r="R582" s="387"/>
      <c r="S582" s="387"/>
      <c r="T582" s="387"/>
      <c r="U582" s="387"/>
      <c r="V582" s="387"/>
      <c r="W582" s="387"/>
      <c r="X582" s="387"/>
      <c r="Y582" s="387"/>
      <c r="Z582" s="387"/>
      <c r="AA582" s="387"/>
      <c r="AB582" s="387"/>
      <c r="AC582" s="387"/>
      <c r="AD582" s="387"/>
      <c r="AE582" s="387"/>
      <c r="AF582" s="387"/>
      <c r="AG582" s="387"/>
      <c r="AH582" s="387"/>
      <c r="AI582" s="387"/>
      <c r="AJ582" s="387"/>
      <c r="AK582" s="387"/>
    </row>
    <row r="583" spans="2:37">
      <c r="B583" s="108"/>
      <c r="C583" s="20"/>
      <c r="D583" s="20" t="s">
        <v>2047</v>
      </c>
      <c r="E583" s="110">
        <f t="shared" si="112"/>
        <v>99.826666666666668</v>
      </c>
      <c r="F583" s="110">
        <f t="shared" si="110"/>
        <v>74.87</v>
      </c>
      <c r="G583" s="110">
        <f t="shared" si="114"/>
        <v>49.913333333333334</v>
      </c>
      <c r="H583" s="110">
        <f t="shared" si="115"/>
        <v>24.956666666666667</v>
      </c>
      <c r="I583" s="110">
        <f t="shared" si="116"/>
        <v>9.982666666666665</v>
      </c>
      <c r="K583" s="205"/>
      <c r="L583" s="20" t="s">
        <v>2036</v>
      </c>
      <c r="M583" s="21">
        <v>1397.9</v>
      </c>
      <c r="N583" s="21">
        <v>1397.9</v>
      </c>
      <c r="O583" s="21">
        <v>1349.9</v>
      </c>
      <c r="P583" s="19">
        <f>AVERAGE(M583:N583)</f>
        <v>1397.9</v>
      </c>
      <c r="R583" s="387"/>
      <c r="S583" s="387"/>
      <c r="T583" s="387"/>
      <c r="U583" s="387"/>
      <c r="V583" s="387"/>
      <c r="W583" s="387"/>
      <c r="X583" s="387"/>
      <c r="Y583" s="387"/>
      <c r="Z583" s="387"/>
      <c r="AA583" s="387"/>
      <c r="AB583" s="387"/>
      <c r="AC583" s="387"/>
      <c r="AD583" s="387"/>
      <c r="AE583" s="387"/>
      <c r="AF583" s="387"/>
      <c r="AG583" s="387"/>
      <c r="AH583" s="387"/>
      <c r="AI583" s="387"/>
      <c r="AJ583" s="387"/>
      <c r="AK583" s="387"/>
    </row>
    <row r="584" spans="2:37">
      <c r="B584" s="108"/>
      <c r="C584" s="20"/>
      <c r="D584" s="20" t="s">
        <v>2048</v>
      </c>
      <c r="E584" s="110">
        <f t="shared" si="112"/>
        <v>124</v>
      </c>
      <c r="F584" s="110">
        <f t="shared" si="110"/>
        <v>93</v>
      </c>
      <c r="G584" s="110">
        <f t="shared" si="114"/>
        <v>62</v>
      </c>
      <c r="H584" s="110">
        <f t="shared" si="115"/>
        <v>31</v>
      </c>
      <c r="I584" s="110">
        <f t="shared" si="116"/>
        <v>12.399999999999997</v>
      </c>
      <c r="K584" s="205"/>
      <c r="L584" s="20" t="s">
        <v>2037</v>
      </c>
      <c r="M584" s="21">
        <v>105.27</v>
      </c>
      <c r="N584" s="21">
        <v>105.27</v>
      </c>
      <c r="O584" s="21">
        <v>85.9</v>
      </c>
      <c r="P584" s="19">
        <f t="shared" si="113"/>
        <v>98.813333333333333</v>
      </c>
      <c r="R584" s="387"/>
      <c r="S584" s="387"/>
      <c r="T584" s="387"/>
      <c r="U584" s="387"/>
      <c r="V584" s="387"/>
      <c r="W584" s="387"/>
      <c r="X584" s="387"/>
      <c r="Y584" s="387"/>
      <c r="Z584" s="387"/>
      <c r="AA584" s="387"/>
      <c r="AB584" s="387"/>
      <c r="AC584" s="387"/>
      <c r="AD584" s="387"/>
      <c r="AE584" s="387"/>
      <c r="AF584" s="387"/>
      <c r="AG584" s="387"/>
      <c r="AH584" s="387"/>
      <c r="AI584" s="387"/>
      <c r="AJ584" s="387"/>
      <c r="AK584" s="387"/>
    </row>
    <row r="585" spans="2:37">
      <c r="B585" s="108"/>
      <c r="C585" s="20"/>
      <c r="D585" s="20" t="s">
        <v>2049</v>
      </c>
      <c r="E585" s="110">
        <f t="shared" si="112"/>
        <v>127.80333333333333</v>
      </c>
      <c r="F585" s="110">
        <f t="shared" si="110"/>
        <v>95.852499999999992</v>
      </c>
      <c r="G585" s="110">
        <f t="shared" si="114"/>
        <v>63.901666666666664</v>
      </c>
      <c r="H585" s="110">
        <f t="shared" si="115"/>
        <v>31.950833333333332</v>
      </c>
      <c r="I585" s="110">
        <f t="shared" si="116"/>
        <v>12.78033333333333</v>
      </c>
      <c r="K585" s="205"/>
      <c r="L585" s="20" t="s">
        <v>2038</v>
      </c>
      <c r="M585" s="21">
        <v>119.9</v>
      </c>
      <c r="N585" s="21">
        <v>119.9</v>
      </c>
      <c r="O585" s="21">
        <v>104.9</v>
      </c>
      <c r="P585" s="19">
        <f t="shared" si="113"/>
        <v>114.90000000000002</v>
      </c>
      <c r="R585" s="387"/>
      <c r="S585" s="387"/>
      <c r="T585" s="387"/>
      <c r="U585" s="387"/>
      <c r="V585" s="387"/>
      <c r="W585" s="387"/>
      <c r="X585" s="387"/>
      <c r="Y585" s="387"/>
      <c r="Z585" s="387"/>
      <c r="AA585" s="387"/>
      <c r="AB585" s="387"/>
      <c r="AC585" s="387"/>
      <c r="AD585" s="387"/>
      <c r="AE585" s="387"/>
      <c r="AF585" s="387"/>
      <c r="AG585" s="387"/>
      <c r="AH585" s="387"/>
      <c r="AI585" s="387"/>
      <c r="AJ585" s="387"/>
      <c r="AK585" s="387"/>
    </row>
    <row r="586" spans="2:37">
      <c r="B586" s="108"/>
      <c r="C586" s="20"/>
      <c r="D586" s="20" t="s">
        <v>2050</v>
      </c>
      <c r="E586" s="110">
        <f t="shared" si="112"/>
        <v>145.4</v>
      </c>
      <c r="F586" s="110">
        <f t="shared" si="110"/>
        <v>109.05000000000001</v>
      </c>
      <c r="G586" s="110">
        <f t="shared" si="114"/>
        <v>72.7</v>
      </c>
      <c r="H586" s="110">
        <f t="shared" si="115"/>
        <v>36.35</v>
      </c>
      <c r="I586" s="110">
        <f t="shared" si="116"/>
        <v>14.539999999999997</v>
      </c>
      <c r="K586" s="205"/>
      <c r="L586" s="20" t="s">
        <v>2039</v>
      </c>
      <c r="M586" s="21">
        <v>148.9</v>
      </c>
      <c r="N586" s="21">
        <v>226.25</v>
      </c>
      <c r="O586" s="21">
        <v>148.9</v>
      </c>
      <c r="P586" s="19">
        <f t="shared" si="113"/>
        <v>174.68333333333331</v>
      </c>
      <c r="R586" s="387"/>
      <c r="S586" s="387"/>
      <c r="T586" s="387"/>
      <c r="U586" s="387"/>
      <c r="V586" s="387"/>
      <c r="W586" s="387"/>
      <c r="X586" s="387"/>
      <c r="Y586" s="387"/>
      <c r="Z586" s="387"/>
      <c r="AA586" s="387"/>
      <c r="AB586" s="387"/>
      <c r="AC586" s="387"/>
      <c r="AD586" s="387"/>
      <c r="AE586" s="387"/>
      <c r="AF586" s="387"/>
      <c r="AG586" s="387"/>
      <c r="AH586" s="387"/>
      <c r="AI586" s="387"/>
      <c r="AJ586" s="387"/>
      <c r="AK586" s="387"/>
    </row>
    <row r="587" spans="2:37">
      <c r="B587" s="108"/>
      <c r="C587" s="20"/>
      <c r="D587" s="20" t="s">
        <v>2051</v>
      </c>
      <c r="E587" s="110">
        <f t="shared" si="112"/>
        <v>158.30500000000001</v>
      </c>
      <c r="F587" s="110">
        <f t="shared" si="110"/>
        <v>118.72875000000001</v>
      </c>
      <c r="G587" s="110">
        <f t="shared" si="114"/>
        <v>79.152500000000003</v>
      </c>
      <c r="H587" s="110">
        <f t="shared" si="115"/>
        <v>39.576250000000002</v>
      </c>
      <c r="I587" s="110">
        <f t="shared" si="116"/>
        <v>15.830499999999997</v>
      </c>
      <c r="K587" s="205"/>
      <c r="L587" s="20" t="s">
        <v>2040</v>
      </c>
      <c r="M587" s="21">
        <v>159.9</v>
      </c>
      <c r="N587" s="21">
        <v>119.79</v>
      </c>
      <c r="O587" s="21">
        <v>162</v>
      </c>
      <c r="P587" s="19">
        <f t="shared" si="113"/>
        <v>147.22999999999999</v>
      </c>
      <c r="R587" s="387"/>
      <c r="S587" s="387"/>
      <c r="T587" s="387"/>
      <c r="U587" s="387"/>
      <c r="V587" s="387"/>
      <c r="W587" s="387"/>
      <c r="X587" s="387"/>
      <c r="Y587" s="387"/>
      <c r="Z587" s="387"/>
      <c r="AA587" s="387"/>
      <c r="AB587" s="387"/>
      <c r="AC587" s="387"/>
      <c r="AD587" s="387"/>
      <c r="AE587" s="387"/>
      <c r="AF587" s="387"/>
      <c r="AG587" s="387"/>
      <c r="AH587" s="387"/>
      <c r="AI587" s="387"/>
      <c r="AJ587" s="387"/>
      <c r="AK587" s="387"/>
    </row>
    <row r="588" spans="2:37">
      <c r="B588" s="108"/>
      <c r="C588" s="20"/>
      <c r="D588" s="20" t="s">
        <v>2052</v>
      </c>
      <c r="E588" s="110">
        <f t="shared" si="112"/>
        <v>148.84</v>
      </c>
      <c r="F588" s="110">
        <f t="shared" si="110"/>
        <v>111.63</v>
      </c>
      <c r="G588" s="110">
        <f t="shared" si="114"/>
        <v>74.42</v>
      </c>
      <c r="H588" s="110">
        <f t="shared" si="115"/>
        <v>37.21</v>
      </c>
      <c r="I588" s="110">
        <f t="shared" si="116"/>
        <v>14.883999999999997</v>
      </c>
      <c r="K588" s="205"/>
      <c r="L588" s="20" t="s">
        <v>2041</v>
      </c>
      <c r="M588" s="21">
        <v>109.35</v>
      </c>
      <c r="N588" s="21">
        <v>109.35</v>
      </c>
      <c r="O588" s="21">
        <v>149.68</v>
      </c>
      <c r="P588" s="19">
        <f t="shared" si="113"/>
        <v>122.79333333333334</v>
      </c>
      <c r="R588" s="387"/>
      <c r="S588" s="387"/>
      <c r="T588" s="387"/>
      <c r="U588" s="387"/>
      <c r="V588" s="387"/>
      <c r="W588" s="387"/>
      <c r="X588" s="387"/>
      <c r="Y588" s="387"/>
      <c r="Z588" s="387"/>
      <c r="AA588" s="387"/>
      <c r="AB588" s="387"/>
      <c r="AC588" s="387"/>
      <c r="AD588" s="387"/>
      <c r="AE588" s="387"/>
      <c r="AF588" s="387"/>
      <c r="AG588" s="387"/>
      <c r="AH588" s="387"/>
      <c r="AI588" s="387"/>
      <c r="AJ588" s="387"/>
      <c r="AK588" s="387"/>
    </row>
    <row r="589" spans="2:37">
      <c r="B589" s="108"/>
      <c r="C589" s="20"/>
      <c r="D589" s="20" t="s">
        <v>2053</v>
      </c>
      <c r="E589" s="110">
        <f t="shared" si="112"/>
        <v>160.22666666666666</v>
      </c>
      <c r="F589" s="110">
        <f t="shared" si="110"/>
        <v>120.16999999999999</v>
      </c>
      <c r="G589" s="110">
        <f t="shared" si="114"/>
        <v>80.11333333333333</v>
      </c>
      <c r="H589" s="110">
        <f t="shared" si="115"/>
        <v>40.056666666666665</v>
      </c>
      <c r="I589" s="110">
        <f t="shared" si="116"/>
        <v>16.022666666666662</v>
      </c>
      <c r="K589" s="205"/>
      <c r="L589" s="20" t="s">
        <v>2042</v>
      </c>
      <c r="M589" s="21">
        <v>141.68</v>
      </c>
      <c r="N589" s="21">
        <v>159</v>
      </c>
      <c r="O589" s="21">
        <v>139.9</v>
      </c>
      <c r="P589" s="19">
        <f>AVERAGE(M589:N589)</f>
        <v>150.34</v>
      </c>
      <c r="R589" s="387"/>
      <c r="S589" s="387"/>
      <c r="T589" s="387"/>
      <c r="U589" s="387"/>
      <c r="V589" s="387"/>
      <c r="W589" s="387"/>
      <c r="X589" s="387"/>
      <c r="Y589" s="387"/>
      <c r="Z589" s="387"/>
      <c r="AA589" s="387"/>
      <c r="AB589" s="387"/>
      <c r="AC589" s="387"/>
      <c r="AD589" s="387"/>
      <c r="AE589" s="387"/>
      <c r="AF589" s="387"/>
      <c r="AG589" s="387"/>
      <c r="AH589" s="387"/>
      <c r="AI589" s="387"/>
      <c r="AJ589" s="387"/>
      <c r="AK589" s="387"/>
    </row>
    <row r="590" spans="2:37">
      <c r="B590" s="108"/>
      <c r="C590" s="20"/>
      <c r="D590" s="20" t="s">
        <v>2054</v>
      </c>
      <c r="E590" s="110">
        <f t="shared" si="112"/>
        <v>190.07000000000002</v>
      </c>
      <c r="F590" s="110">
        <f t="shared" si="110"/>
        <v>142.55250000000001</v>
      </c>
      <c r="G590" s="110">
        <f t="shared" si="114"/>
        <v>95.035000000000011</v>
      </c>
      <c r="H590" s="110">
        <f t="shared" si="115"/>
        <v>47.517500000000005</v>
      </c>
      <c r="I590" s="110">
        <f t="shared" si="116"/>
        <v>19.006999999999998</v>
      </c>
      <c r="K590" s="205"/>
      <c r="L590" s="20" t="s">
        <v>2043</v>
      </c>
      <c r="M590" s="21">
        <v>61.05</v>
      </c>
      <c r="N590" s="21">
        <v>61.05</v>
      </c>
      <c r="O590" s="21">
        <v>59.39</v>
      </c>
      <c r="P590" s="19">
        <f t="shared" si="113"/>
        <v>60.49666666666667</v>
      </c>
      <c r="R590" s="387"/>
      <c r="S590" s="387"/>
      <c r="T590" s="387"/>
      <c r="U590" s="387"/>
      <c r="V590" s="387"/>
      <c r="W590" s="387"/>
      <c r="X590" s="387"/>
      <c r="Y590" s="387"/>
      <c r="Z590" s="387"/>
      <c r="AA590" s="387"/>
      <c r="AB590" s="387"/>
      <c r="AC590" s="387"/>
      <c r="AD590" s="387"/>
      <c r="AE590" s="387"/>
      <c r="AF590" s="387"/>
      <c r="AG590" s="387"/>
      <c r="AH590" s="387"/>
      <c r="AI590" s="387"/>
      <c r="AJ590" s="387"/>
      <c r="AK590" s="387"/>
    </row>
    <row r="591" spans="2:37">
      <c r="B591" s="108"/>
      <c r="C591" s="20"/>
      <c r="D591" s="20" t="s">
        <v>2055</v>
      </c>
      <c r="E591" s="110">
        <f t="shared" si="112"/>
        <v>182.89</v>
      </c>
      <c r="F591" s="110">
        <f t="shared" si="110"/>
        <v>137.16749999999999</v>
      </c>
      <c r="G591" s="110">
        <f t="shared" si="114"/>
        <v>91.444999999999993</v>
      </c>
      <c r="H591" s="110">
        <f t="shared" si="115"/>
        <v>45.722499999999997</v>
      </c>
      <c r="I591" s="110">
        <f t="shared" si="116"/>
        <v>18.288999999999994</v>
      </c>
      <c r="K591" s="205"/>
      <c r="L591" s="20" t="s">
        <v>2044</v>
      </c>
      <c r="M591" s="21">
        <v>68.2</v>
      </c>
      <c r="N591" s="21">
        <v>68.2</v>
      </c>
      <c r="O591" s="21">
        <v>66.34</v>
      </c>
      <c r="P591" s="19">
        <f t="shared" si="113"/>
        <v>67.58</v>
      </c>
      <c r="R591" s="387"/>
      <c r="S591" s="387"/>
      <c r="T591" s="387"/>
      <c r="U591" s="387"/>
      <c r="V591" s="387"/>
      <c r="W591" s="387"/>
      <c r="X591" s="387"/>
      <c r="Y591" s="387"/>
      <c r="Z591" s="387"/>
      <c r="AA591" s="387"/>
      <c r="AB591" s="387"/>
      <c r="AC591" s="387"/>
      <c r="AD591" s="387"/>
      <c r="AE591" s="387"/>
      <c r="AF591" s="387"/>
      <c r="AG591" s="387"/>
      <c r="AH591" s="387"/>
      <c r="AI591" s="387"/>
      <c r="AJ591" s="387"/>
      <c r="AK591" s="387"/>
    </row>
    <row r="592" spans="2:37">
      <c r="B592" s="108"/>
      <c r="C592" s="20"/>
      <c r="D592" s="20" t="s">
        <v>2056</v>
      </c>
      <c r="E592" s="110">
        <f t="shared" si="112"/>
        <v>158.9</v>
      </c>
      <c r="F592" s="110">
        <f t="shared" si="110"/>
        <v>119.17500000000001</v>
      </c>
      <c r="G592" s="110">
        <f t="shared" si="114"/>
        <v>79.45</v>
      </c>
      <c r="H592" s="110">
        <f t="shared" si="115"/>
        <v>39.725000000000001</v>
      </c>
      <c r="I592" s="110">
        <f t="shared" si="116"/>
        <v>15.889999999999997</v>
      </c>
      <c r="K592" s="205"/>
      <c r="L592" s="20" t="s">
        <v>2045</v>
      </c>
      <c r="M592" s="21">
        <v>68.48</v>
      </c>
      <c r="N592" s="21">
        <v>70.38</v>
      </c>
      <c r="O592" s="21">
        <v>90</v>
      </c>
      <c r="P592" s="19">
        <f>AVERAGE(M592:N592)</f>
        <v>69.430000000000007</v>
      </c>
      <c r="R592" s="387"/>
      <c r="S592" s="387"/>
      <c r="T592" s="387"/>
      <c r="U592" s="387"/>
      <c r="V592" s="387"/>
      <c r="W592" s="387"/>
      <c r="X592" s="387"/>
      <c r="Y592" s="387"/>
      <c r="Z592" s="387"/>
      <c r="AA592" s="387"/>
      <c r="AB592" s="387"/>
      <c r="AC592" s="387"/>
      <c r="AD592" s="387"/>
      <c r="AE592" s="387"/>
      <c r="AF592" s="387"/>
      <c r="AG592" s="387"/>
      <c r="AH592" s="387"/>
      <c r="AI592" s="387"/>
      <c r="AJ592" s="387"/>
      <c r="AK592" s="387"/>
    </row>
    <row r="593" spans="2:37">
      <c r="B593" s="108"/>
      <c r="C593" s="20"/>
      <c r="D593" s="20" t="s">
        <v>2057</v>
      </c>
      <c r="E593" s="110">
        <f t="shared" si="112"/>
        <v>280.20333333333332</v>
      </c>
      <c r="F593" s="110">
        <f t="shared" si="110"/>
        <v>210.15249999999997</v>
      </c>
      <c r="G593" s="110">
        <f t="shared" si="114"/>
        <v>140.10166666666666</v>
      </c>
      <c r="H593" s="110">
        <f t="shared" si="115"/>
        <v>70.05083333333333</v>
      </c>
      <c r="I593" s="110">
        <f t="shared" si="116"/>
        <v>28.020333333333326</v>
      </c>
      <c r="K593" s="205"/>
      <c r="L593" s="20" t="s">
        <v>2046</v>
      </c>
      <c r="M593" s="21">
        <v>76.12</v>
      </c>
      <c r="N593" s="21">
        <v>76.12</v>
      </c>
      <c r="O593" s="21">
        <v>74.040000000000006</v>
      </c>
      <c r="P593" s="19">
        <f t="shared" si="113"/>
        <v>75.426666666666677</v>
      </c>
      <c r="R593" s="387"/>
      <c r="S593" s="387"/>
      <c r="T593" s="387"/>
      <c r="U593" s="387"/>
      <c r="V593" s="387"/>
      <c r="W593" s="387"/>
      <c r="X593" s="387"/>
      <c r="Y593" s="387"/>
      <c r="Z593" s="387"/>
      <c r="AA593" s="387"/>
      <c r="AB593" s="387"/>
      <c r="AC593" s="387"/>
      <c r="AD593" s="387"/>
      <c r="AE593" s="387"/>
      <c r="AF593" s="387"/>
      <c r="AG593" s="387"/>
      <c r="AH593" s="387"/>
      <c r="AI593" s="387"/>
      <c r="AJ593" s="387"/>
      <c r="AK593" s="387"/>
    </row>
    <row r="594" spans="2:37">
      <c r="B594" s="108"/>
      <c r="C594" s="20"/>
      <c r="D594" s="20" t="s">
        <v>2058</v>
      </c>
      <c r="E594" s="110">
        <f t="shared" si="112"/>
        <v>365.44</v>
      </c>
      <c r="F594" s="110">
        <f t="shared" si="110"/>
        <v>274.08</v>
      </c>
      <c r="G594" s="110">
        <f t="shared" si="114"/>
        <v>182.72</v>
      </c>
      <c r="H594" s="110">
        <f t="shared" si="115"/>
        <v>91.36</v>
      </c>
      <c r="I594" s="110">
        <f t="shared" si="116"/>
        <v>36.54399999999999</v>
      </c>
      <c r="K594" s="205"/>
      <c r="L594" s="20" t="s">
        <v>2047</v>
      </c>
      <c r="M594" s="21">
        <v>101.79</v>
      </c>
      <c r="N594" s="21">
        <v>101.79</v>
      </c>
      <c r="O594" s="21">
        <v>95.9</v>
      </c>
      <c r="P594" s="19">
        <f t="shared" si="113"/>
        <v>99.826666666666668</v>
      </c>
      <c r="R594" s="387"/>
      <c r="S594" s="387"/>
      <c r="T594" s="387"/>
      <c r="U594" s="387"/>
      <c r="V594" s="387"/>
      <c r="W594" s="387"/>
      <c r="X594" s="387"/>
      <c r="Y594" s="387"/>
      <c r="Z594" s="387"/>
      <c r="AA594" s="387"/>
      <c r="AB594" s="387"/>
      <c r="AC594" s="387"/>
      <c r="AD594" s="387"/>
      <c r="AE594" s="387"/>
      <c r="AF594" s="387"/>
      <c r="AG594" s="387"/>
      <c r="AH594" s="387"/>
      <c r="AI594" s="387"/>
      <c r="AJ594" s="387"/>
      <c r="AK594" s="387"/>
    </row>
    <row r="595" spans="2:37">
      <c r="B595" s="108"/>
      <c r="C595" s="20"/>
      <c r="D595" s="20" t="s">
        <v>2059</v>
      </c>
      <c r="E595" s="110">
        <f t="shared" si="112"/>
        <v>612.94499999999994</v>
      </c>
      <c r="F595" s="110">
        <f t="shared" si="110"/>
        <v>459.70874999999995</v>
      </c>
      <c r="G595" s="110">
        <f t="shared" si="114"/>
        <v>306.47249999999997</v>
      </c>
      <c r="H595" s="110">
        <f t="shared" si="115"/>
        <v>153.23624999999998</v>
      </c>
      <c r="I595" s="110">
        <f t="shared" si="116"/>
        <v>61.294499999999978</v>
      </c>
      <c r="K595" s="205"/>
      <c r="L595" s="20" t="s">
        <v>2048</v>
      </c>
      <c r="M595" s="21">
        <v>124</v>
      </c>
      <c r="N595" s="21">
        <v>124</v>
      </c>
      <c r="O595" s="21">
        <v>124</v>
      </c>
      <c r="P595" s="19">
        <f t="shared" si="113"/>
        <v>124</v>
      </c>
      <c r="R595" s="387"/>
      <c r="S595" s="387"/>
      <c r="T595" s="387"/>
      <c r="U595" s="387"/>
      <c r="V595" s="387"/>
      <c r="W595" s="387"/>
      <c r="X595" s="387"/>
      <c r="Y595" s="387"/>
      <c r="Z595" s="387"/>
      <c r="AA595" s="387"/>
      <c r="AB595" s="387"/>
      <c r="AC595" s="387"/>
      <c r="AD595" s="387"/>
      <c r="AE595" s="387"/>
      <c r="AF595" s="387"/>
      <c r="AG595" s="387"/>
      <c r="AH595" s="387"/>
      <c r="AI595" s="387"/>
      <c r="AJ595" s="387"/>
      <c r="AK595" s="387"/>
    </row>
    <row r="596" spans="2:37">
      <c r="B596" s="108"/>
      <c r="C596" s="20" t="s">
        <v>111</v>
      </c>
      <c r="D596" s="20" t="s">
        <v>2060</v>
      </c>
      <c r="E596" s="110">
        <f t="shared" si="112"/>
        <v>779.5</v>
      </c>
      <c r="F596" s="110">
        <f t="shared" si="110"/>
        <v>584.625</v>
      </c>
      <c r="G596" s="110">
        <f t="shared" si="114"/>
        <v>389.75</v>
      </c>
      <c r="H596" s="110">
        <f t="shared" si="115"/>
        <v>194.875</v>
      </c>
      <c r="I596" s="110">
        <f t="shared" si="116"/>
        <v>77.949999999999989</v>
      </c>
      <c r="K596" s="205"/>
      <c r="L596" s="20" t="s">
        <v>2049</v>
      </c>
      <c r="M596" s="21">
        <v>86.61</v>
      </c>
      <c r="N596" s="21">
        <v>143.9</v>
      </c>
      <c r="O596" s="21">
        <v>152.9</v>
      </c>
      <c r="P596" s="19">
        <f t="shared" si="113"/>
        <v>127.80333333333333</v>
      </c>
      <c r="R596" s="387"/>
      <c r="S596" s="387"/>
      <c r="T596" s="387"/>
      <c r="U596" s="387"/>
      <c r="V596" s="387"/>
      <c r="W596" s="387"/>
      <c r="X596" s="387"/>
      <c r="Y596" s="387"/>
      <c r="Z596" s="387"/>
      <c r="AA596" s="387"/>
      <c r="AB596" s="387"/>
      <c r="AC596" s="387"/>
      <c r="AD596" s="387"/>
      <c r="AE596" s="387"/>
      <c r="AF596" s="387"/>
      <c r="AG596" s="387"/>
      <c r="AH596" s="387"/>
      <c r="AI596" s="387"/>
      <c r="AJ596" s="387"/>
      <c r="AK596" s="387"/>
    </row>
    <row r="597" spans="2:37">
      <c r="B597" s="108"/>
      <c r="C597" s="20"/>
      <c r="D597" s="20" t="s">
        <v>1848</v>
      </c>
      <c r="E597" s="110">
        <f t="shared" si="112"/>
        <v>250.09</v>
      </c>
      <c r="F597" s="110">
        <f t="shared" si="110"/>
        <v>187.5675</v>
      </c>
      <c r="G597" s="110">
        <f t="shared" si="114"/>
        <v>125.045</v>
      </c>
      <c r="H597" s="110">
        <f t="shared" si="115"/>
        <v>62.522500000000001</v>
      </c>
      <c r="I597" s="110">
        <f t="shared" si="116"/>
        <v>25.008999999999993</v>
      </c>
      <c r="K597" s="205"/>
      <c r="L597" s="20" t="s">
        <v>2050</v>
      </c>
      <c r="M597" s="21">
        <v>134.9</v>
      </c>
      <c r="N597" s="21">
        <v>155.9</v>
      </c>
      <c r="O597" s="21">
        <v>166.31</v>
      </c>
      <c r="P597" s="19">
        <f>AVERAGE(M597:N597)</f>
        <v>145.4</v>
      </c>
      <c r="R597" s="387"/>
      <c r="S597" s="387"/>
      <c r="T597" s="387"/>
      <c r="U597" s="387"/>
      <c r="V597" s="387"/>
      <c r="W597" s="387"/>
      <c r="X597" s="387"/>
      <c r="Y597" s="387"/>
      <c r="Z597" s="387"/>
      <c r="AA597" s="387"/>
      <c r="AB597" s="387"/>
      <c r="AC597" s="387"/>
      <c r="AD597" s="387"/>
      <c r="AE597" s="387"/>
      <c r="AF597" s="387"/>
      <c r="AG597" s="387"/>
      <c r="AH597" s="387"/>
      <c r="AI597" s="387"/>
      <c r="AJ597" s="387"/>
      <c r="AK597" s="387"/>
    </row>
    <row r="598" spans="2:37">
      <c r="B598" s="108"/>
      <c r="C598" s="20"/>
      <c r="D598" s="20" t="s">
        <v>2061</v>
      </c>
      <c r="E598" s="110">
        <f t="shared" si="112"/>
        <v>221.94</v>
      </c>
      <c r="F598" s="110">
        <f t="shared" ref="F598:F661" si="117">SUM(E598*(1-0.25))</f>
        <v>166.45499999999998</v>
      </c>
      <c r="G598" s="110">
        <f t="shared" si="114"/>
        <v>110.97</v>
      </c>
      <c r="H598" s="110">
        <f t="shared" si="115"/>
        <v>55.484999999999999</v>
      </c>
      <c r="I598" s="110">
        <f t="shared" si="116"/>
        <v>22.193999999999996</v>
      </c>
      <c r="K598" s="205"/>
      <c r="L598" s="20" t="s">
        <v>2051</v>
      </c>
      <c r="M598" s="21">
        <v>134.9</v>
      </c>
      <c r="N598" s="21">
        <v>181.71</v>
      </c>
      <c r="O598" s="21">
        <v>152.9</v>
      </c>
      <c r="P598" s="19">
        <f>AVERAGE(M598:N598)</f>
        <v>158.30500000000001</v>
      </c>
      <c r="R598" s="387"/>
      <c r="S598" s="387"/>
      <c r="T598" s="387"/>
      <c r="U598" s="387"/>
      <c r="V598" s="387"/>
      <c r="W598" s="387"/>
      <c r="X598" s="387"/>
      <c r="Y598" s="387"/>
      <c r="Z598" s="387"/>
      <c r="AA598" s="387"/>
      <c r="AB598" s="387"/>
      <c r="AC598" s="387"/>
      <c r="AD598" s="387"/>
      <c r="AE598" s="387"/>
      <c r="AF598" s="387"/>
      <c r="AG598" s="387"/>
      <c r="AH598" s="387"/>
      <c r="AI598" s="387"/>
      <c r="AJ598" s="387"/>
      <c r="AK598" s="387"/>
    </row>
    <row r="599" spans="2:37">
      <c r="B599" s="108"/>
      <c r="C599" s="20"/>
      <c r="D599" s="20" t="s">
        <v>2062</v>
      </c>
      <c r="E599" s="110">
        <f t="shared" si="112"/>
        <v>231.34666666666666</v>
      </c>
      <c r="F599" s="110">
        <f t="shared" si="117"/>
        <v>173.51</v>
      </c>
      <c r="G599" s="110">
        <f t="shared" si="114"/>
        <v>115.67333333333333</v>
      </c>
      <c r="H599" s="110">
        <f t="shared" si="115"/>
        <v>57.836666666666666</v>
      </c>
      <c r="I599" s="110">
        <f t="shared" si="116"/>
        <v>23.134666666666661</v>
      </c>
      <c r="K599" s="205"/>
      <c r="L599" s="20" t="s">
        <v>2052</v>
      </c>
      <c r="M599" s="21">
        <v>156.81</v>
      </c>
      <c r="N599" s="21">
        <v>156.81</v>
      </c>
      <c r="O599" s="21">
        <v>132.9</v>
      </c>
      <c r="P599" s="19">
        <f t="shared" si="113"/>
        <v>148.84</v>
      </c>
      <c r="R599" s="387"/>
      <c r="S599" s="387"/>
      <c r="T599" s="387"/>
      <c r="U599" s="387"/>
      <c r="V599" s="387"/>
      <c r="W599" s="387"/>
      <c r="X599" s="387"/>
      <c r="Y599" s="387"/>
      <c r="Z599" s="387"/>
      <c r="AA599" s="387"/>
      <c r="AB599" s="387"/>
      <c r="AC599" s="387"/>
      <c r="AD599" s="387"/>
      <c r="AE599" s="387"/>
      <c r="AF599" s="387"/>
      <c r="AG599" s="387"/>
      <c r="AH599" s="387"/>
      <c r="AI599" s="387"/>
      <c r="AJ599" s="387"/>
      <c r="AK599" s="387"/>
    </row>
    <row r="600" spans="2:37">
      <c r="B600" s="108"/>
      <c r="C600" s="20"/>
      <c r="D600" s="20" t="s">
        <v>2063</v>
      </c>
      <c r="E600" s="110">
        <f t="shared" si="112"/>
        <v>235.83333333333334</v>
      </c>
      <c r="F600" s="110">
        <f t="shared" si="117"/>
        <v>176.875</v>
      </c>
      <c r="G600" s="110">
        <f t="shared" si="114"/>
        <v>117.91666666666667</v>
      </c>
      <c r="H600" s="110">
        <f t="shared" si="115"/>
        <v>58.958333333333336</v>
      </c>
      <c r="I600" s="110">
        <f t="shared" si="116"/>
        <v>23.583333333333329</v>
      </c>
      <c r="K600" s="205"/>
      <c r="L600" s="20" t="s">
        <v>2053</v>
      </c>
      <c r="M600" s="21">
        <v>191.88</v>
      </c>
      <c r="N600" s="21">
        <v>134.9</v>
      </c>
      <c r="O600" s="21">
        <v>153.9</v>
      </c>
      <c r="P600" s="19">
        <f t="shared" si="113"/>
        <v>160.22666666666666</v>
      </c>
      <c r="R600" s="387"/>
      <c r="S600" s="387"/>
      <c r="T600" s="387"/>
      <c r="U600" s="387"/>
      <c r="V600" s="387"/>
      <c r="W600" s="387"/>
      <c r="X600" s="387"/>
      <c r="Y600" s="387"/>
      <c r="Z600" s="387"/>
      <c r="AA600" s="387"/>
      <c r="AB600" s="387"/>
      <c r="AC600" s="387"/>
      <c r="AD600" s="387"/>
      <c r="AE600" s="387"/>
      <c r="AF600" s="387"/>
      <c r="AG600" s="387"/>
      <c r="AH600" s="387"/>
      <c r="AI600" s="387"/>
      <c r="AJ600" s="387"/>
      <c r="AK600" s="387"/>
    </row>
    <row r="601" spans="2:37">
      <c r="B601" s="108"/>
      <c r="C601" s="20"/>
      <c r="D601" s="20" t="s">
        <v>2064</v>
      </c>
      <c r="E601" s="110">
        <f t="shared" si="112"/>
        <v>327</v>
      </c>
      <c r="F601" s="110">
        <f t="shared" si="117"/>
        <v>245.25</v>
      </c>
      <c r="G601" s="110">
        <f t="shared" si="114"/>
        <v>163.5</v>
      </c>
      <c r="H601" s="110">
        <f t="shared" si="115"/>
        <v>81.75</v>
      </c>
      <c r="I601" s="110">
        <f t="shared" si="116"/>
        <v>32.699999999999996</v>
      </c>
      <c r="K601" s="205"/>
      <c r="L601" s="20" t="s">
        <v>2054</v>
      </c>
      <c r="M601" s="21">
        <v>134.9</v>
      </c>
      <c r="N601" s="21">
        <v>161.41</v>
      </c>
      <c r="O601" s="21">
        <v>273.89999999999998</v>
      </c>
      <c r="P601" s="19">
        <f>AVERAGE(M601:O601)</f>
        <v>190.07000000000002</v>
      </c>
      <c r="R601" s="387"/>
      <c r="S601" s="387"/>
      <c r="T601" s="387"/>
      <c r="U601" s="387"/>
      <c r="V601" s="387"/>
      <c r="W601" s="387"/>
      <c r="X601" s="387"/>
      <c r="Y601" s="387"/>
      <c r="Z601" s="387"/>
      <c r="AA601" s="387"/>
      <c r="AB601" s="387"/>
      <c r="AC601" s="387"/>
      <c r="AD601" s="387"/>
      <c r="AE601" s="387"/>
      <c r="AF601" s="387"/>
      <c r="AG601" s="387"/>
      <c r="AH601" s="387"/>
      <c r="AI601" s="387"/>
      <c r="AJ601" s="387"/>
      <c r="AK601" s="387"/>
    </row>
    <row r="602" spans="2:37">
      <c r="B602" s="108"/>
      <c r="C602" s="20"/>
      <c r="D602" s="20" t="s">
        <v>2065</v>
      </c>
      <c r="E602" s="110">
        <f t="shared" si="112"/>
        <v>411.29</v>
      </c>
      <c r="F602" s="110">
        <f t="shared" si="117"/>
        <v>308.46750000000003</v>
      </c>
      <c r="G602" s="110">
        <f t="shared" si="114"/>
        <v>205.64500000000001</v>
      </c>
      <c r="H602" s="110">
        <f t="shared" si="115"/>
        <v>102.82250000000001</v>
      </c>
      <c r="I602" s="110">
        <f t="shared" si="116"/>
        <v>41.128999999999991</v>
      </c>
      <c r="K602" s="205"/>
      <c r="L602" s="20" t="s">
        <v>2055</v>
      </c>
      <c r="M602" s="21">
        <v>215.88</v>
      </c>
      <c r="N602" s="21">
        <v>134.9</v>
      </c>
      <c r="O602" s="21">
        <v>197.89</v>
      </c>
      <c r="P602" s="19">
        <f t="shared" si="113"/>
        <v>182.89</v>
      </c>
      <c r="R602" s="387"/>
      <c r="S602" s="387"/>
      <c r="T602" s="387"/>
      <c r="U602" s="387"/>
      <c r="V602" s="387"/>
      <c r="W602" s="387"/>
      <c r="X602" s="387"/>
      <c r="Y602" s="387"/>
      <c r="Z602" s="387"/>
      <c r="AA602" s="387"/>
      <c r="AB602" s="387"/>
      <c r="AC602" s="387"/>
      <c r="AD602" s="387"/>
      <c r="AE602" s="387"/>
      <c r="AF602" s="387"/>
      <c r="AG602" s="387"/>
      <c r="AH602" s="387"/>
      <c r="AI602" s="387"/>
      <c r="AJ602" s="387"/>
      <c r="AK602" s="387"/>
    </row>
    <row r="603" spans="2:37">
      <c r="B603" s="108"/>
      <c r="C603" s="20"/>
      <c r="D603" s="20" t="s">
        <v>2066</v>
      </c>
      <c r="E603" s="110">
        <f t="shared" si="112"/>
        <v>419.23500000000001</v>
      </c>
      <c r="F603" s="110">
        <f t="shared" si="117"/>
        <v>314.42624999999998</v>
      </c>
      <c r="G603" s="110">
        <f t="shared" si="114"/>
        <v>209.61750000000001</v>
      </c>
      <c r="H603" s="110">
        <f t="shared" si="115"/>
        <v>104.80875</v>
      </c>
      <c r="I603" s="110">
        <f t="shared" si="116"/>
        <v>41.92349999999999</v>
      </c>
      <c r="K603" s="205"/>
      <c r="L603" s="20" t="s">
        <v>2056</v>
      </c>
      <c r="M603" s="21">
        <v>158.9</v>
      </c>
      <c r="N603" s="21">
        <v>158.9</v>
      </c>
      <c r="O603" s="21">
        <v>147.99</v>
      </c>
      <c r="P603" s="19">
        <f>AVERAGE(M603:N603)</f>
        <v>158.9</v>
      </c>
      <c r="R603" s="387"/>
      <c r="S603" s="387"/>
      <c r="T603" s="387"/>
      <c r="U603" s="387"/>
      <c r="V603" s="387"/>
      <c r="W603" s="387"/>
      <c r="X603" s="387"/>
      <c r="Y603" s="387"/>
      <c r="Z603" s="387"/>
      <c r="AA603" s="387"/>
      <c r="AB603" s="387"/>
      <c r="AC603" s="387"/>
      <c r="AD603" s="387"/>
      <c r="AE603" s="387"/>
      <c r="AF603" s="387"/>
      <c r="AG603" s="387"/>
      <c r="AH603" s="387"/>
      <c r="AI603" s="387"/>
      <c r="AJ603" s="387"/>
      <c r="AK603" s="387"/>
    </row>
    <row r="604" spans="2:37">
      <c r="B604" s="108"/>
      <c r="C604" s="20"/>
      <c r="D604" s="20" t="s">
        <v>2067</v>
      </c>
      <c r="E604" s="110">
        <f t="shared" si="112"/>
        <v>395.82499999999999</v>
      </c>
      <c r="F604" s="110">
        <f t="shared" si="117"/>
        <v>296.86874999999998</v>
      </c>
      <c r="G604" s="110">
        <f t="shared" si="114"/>
        <v>197.91249999999999</v>
      </c>
      <c r="H604" s="110">
        <f t="shared" si="115"/>
        <v>98.956249999999997</v>
      </c>
      <c r="I604" s="110">
        <f t="shared" si="116"/>
        <v>39.582499999999989</v>
      </c>
      <c r="K604" s="205"/>
      <c r="L604" s="20" t="s">
        <v>2057</v>
      </c>
      <c r="M604" s="21">
        <v>298.93</v>
      </c>
      <c r="N604" s="21">
        <v>326.58999999999997</v>
      </c>
      <c r="O604" s="21">
        <v>215.09</v>
      </c>
      <c r="P604" s="19">
        <f t="shared" si="113"/>
        <v>280.20333333333332</v>
      </c>
      <c r="R604" s="387"/>
      <c r="S604" s="387"/>
      <c r="T604" s="387"/>
      <c r="U604" s="387"/>
      <c r="V604" s="387"/>
      <c r="W604" s="387"/>
      <c r="X604" s="387"/>
      <c r="Y604" s="387"/>
      <c r="Z604" s="387"/>
      <c r="AA604" s="387"/>
      <c r="AB604" s="387"/>
      <c r="AC604" s="387"/>
      <c r="AD604" s="387"/>
      <c r="AE604" s="387"/>
      <c r="AF604" s="387"/>
      <c r="AG604" s="387"/>
      <c r="AH604" s="387"/>
      <c r="AI604" s="387"/>
      <c r="AJ604" s="387"/>
      <c r="AK604" s="387"/>
    </row>
    <row r="605" spans="2:37">
      <c r="B605" s="108"/>
      <c r="C605" s="20"/>
      <c r="D605" s="20" t="s">
        <v>2068</v>
      </c>
      <c r="E605" s="110">
        <f t="shared" si="112"/>
        <v>372.93333333333334</v>
      </c>
      <c r="F605" s="110">
        <f t="shared" si="117"/>
        <v>279.7</v>
      </c>
      <c r="G605" s="110">
        <f t="shared" si="114"/>
        <v>186.46666666666667</v>
      </c>
      <c r="H605" s="110">
        <f t="shared" si="115"/>
        <v>93.233333333333334</v>
      </c>
      <c r="I605" s="110">
        <f t="shared" si="116"/>
        <v>37.293333333333322</v>
      </c>
      <c r="K605" s="205"/>
      <c r="L605" s="20" t="s">
        <v>2058</v>
      </c>
      <c r="M605" s="21">
        <v>372.9</v>
      </c>
      <c r="N605" s="21">
        <v>350.52</v>
      </c>
      <c r="O605" s="21">
        <v>372.9</v>
      </c>
      <c r="P605" s="19">
        <f t="shared" si="113"/>
        <v>365.44</v>
      </c>
      <c r="R605" s="387"/>
      <c r="S605" s="387"/>
      <c r="T605" s="387"/>
      <c r="U605" s="387"/>
      <c r="V605" s="387"/>
      <c r="W605" s="387"/>
      <c r="X605" s="387"/>
      <c r="Y605" s="387"/>
      <c r="Z605" s="387"/>
      <c r="AA605" s="387"/>
      <c r="AB605" s="387"/>
      <c r="AC605" s="387"/>
      <c r="AD605" s="387"/>
      <c r="AE605" s="387"/>
      <c r="AF605" s="387"/>
      <c r="AG605" s="387"/>
      <c r="AH605" s="387"/>
      <c r="AI605" s="387"/>
      <c r="AJ605" s="387"/>
      <c r="AK605" s="387"/>
    </row>
    <row r="606" spans="2:37">
      <c r="B606" s="108"/>
      <c r="C606" s="20"/>
      <c r="D606" s="20" t="s">
        <v>2069</v>
      </c>
      <c r="E606" s="110">
        <f t="shared" si="112"/>
        <v>363.77333333333331</v>
      </c>
      <c r="F606" s="110">
        <f t="shared" si="117"/>
        <v>272.83</v>
      </c>
      <c r="G606" s="110">
        <f t="shared" si="114"/>
        <v>181.88666666666666</v>
      </c>
      <c r="H606" s="110">
        <f t="shared" si="115"/>
        <v>90.943333333333328</v>
      </c>
      <c r="I606" s="110">
        <f t="shared" si="116"/>
        <v>36.377333333333326</v>
      </c>
      <c r="K606" s="205"/>
      <c r="L606" s="20" t="s">
        <v>2059</v>
      </c>
      <c r="M606" s="21">
        <v>575.99</v>
      </c>
      <c r="N606" s="21">
        <v>649.9</v>
      </c>
      <c r="O606" s="21">
        <v>679</v>
      </c>
      <c r="P606" s="19">
        <f>AVERAGE(M606:N606)</f>
        <v>612.94499999999994</v>
      </c>
      <c r="R606" s="387"/>
      <c r="S606" s="387"/>
      <c r="T606" s="387"/>
      <c r="U606" s="387"/>
      <c r="V606" s="387"/>
      <c r="W606" s="387"/>
      <c r="X606" s="387"/>
      <c r="Y606" s="387"/>
      <c r="Z606" s="387"/>
      <c r="AA606" s="387"/>
      <c r="AB606" s="387"/>
      <c r="AC606" s="387"/>
      <c r="AD606" s="387"/>
      <c r="AE606" s="387"/>
      <c r="AF606" s="387"/>
      <c r="AG606" s="387"/>
      <c r="AH606" s="387"/>
      <c r="AI606" s="387"/>
      <c r="AJ606" s="387"/>
      <c r="AK606" s="387"/>
    </row>
    <row r="607" spans="2:37">
      <c r="B607" s="108"/>
      <c r="C607" s="20"/>
      <c r="D607" s="20" t="s">
        <v>2070</v>
      </c>
      <c r="E607" s="110">
        <f t="shared" si="112"/>
        <v>181.86333333333334</v>
      </c>
      <c r="F607" s="110">
        <f t="shared" si="117"/>
        <v>136.39750000000001</v>
      </c>
      <c r="G607" s="110">
        <f t="shared" si="114"/>
        <v>90.931666666666672</v>
      </c>
      <c r="H607" s="110">
        <f t="shared" si="115"/>
        <v>45.465833333333336</v>
      </c>
      <c r="I607" s="110">
        <f t="shared" si="116"/>
        <v>18.18633333333333</v>
      </c>
      <c r="K607" s="205" t="s">
        <v>111</v>
      </c>
      <c r="L607" s="20" t="s">
        <v>2060</v>
      </c>
      <c r="M607" s="21">
        <v>769</v>
      </c>
      <c r="N607" s="21">
        <v>790</v>
      </c>
      <c r="O607" s="21">
        <v>648.99</v>
      </c>
      <c r="P607" s="19">
        <f>AVERAGE(M607:N607)</f>
        <v>779.5</v>
      </c>
      <c r="R607" s="387"/>
      <c r="S607" s="387"/>
      <c r="T607" s="387"/>
      <c r="U607" s="387"/>
      <c r="V607" s="387"/>
      <c r="W607" s="387"/>
      <c r="X607" s="387"/>
      <c r="Y607" s="387"/>
      <c r="Z607" s="387"/>
      <c r="AA607" s="387"/>
      <c r="AB607" s="387"/>
      <c r="AC607" s="387"/>
      <c r="AD607" s="387"/>
      <c r="AE607" s="387"/>
      <c r="AF607" s="387"/>
      <c r="AG607" s="387"/>
      <c r="AH607" s="387"/>
      <c r="AI607" s="387"/>
      <c r="AJ607" s="387"/>
      <c r="AK607" s="387"/>
    </row>
    <row r="608" spans="2:37">
      <c r="B608" s="108"/>
      <c r="C608" s="20"/>
      <c r="D608" s="20" t="s">
        <v>2071</v>
      </c>
      <c r="E608" s="110">
        <f t="shared" si="112"/>
        <v>263.745</v>
      </c>
      <c r="F608" s="110">
        <f t="shared" si="117"/>
        <v>197.80875</v>
      </c>
      <c r="G608" s="110">
        <f t="shared" si="114"/>
        <v>131.8725</v>
      </c>
      <c r="H608" s="110">
        <f t="shared" si="115"/>
        <v>65.936250000000001</v>
      </c>
      <c r="I608" s="110">
        <f t="shared" si="116"/>
        <v>26.374499999999994</v>
      </c>
      <c r="K608" s="205"/>
      <c r="L608" s="20" t="s">
        <v>1848</v>
      </c>
      <c r="M608" s="21">
        <v>250.09</v>
      </c>
      <c r="N608" s="21">
        <v>250.09</v>
      </c>
      <c r="O608" s="21">
        <v>250.09</v>
      </c>
      <c r="P608" s="19">
        <f t="shared" si="113"/>
        <v>250.09</v>
      </c>
      <c r="R608" s="387"/>
      <c r="S608" s="387"/>
      <c r="T608" s="387"/>
      <c r="U608" s="387"/>
      <c r="V608" s="387"/>
      <c r="W608" s="387"/>
      <c r="X608" s="387"/>
      <c r="Y608" s="387"/>
      <c r="Z608" s="387"/>
      <c r="AA608" s="387"/>
      <c r="AB608" s="387"/>
      <c r="AC608" s="387"/>
      <c r="AD608" s="387"/>
      <c r="AE608" s="387"/>
      <c r="AF608" s="387"/>
      <c r="AG608" s="387"/>
      <c r="AH608" s="387"/>
      <c r="AI608" s="387"/>
      <c r="AJ608" s="387"/>
      <c r="AK608" s="387"/>
    </row>
    <row r="609" spans="2:37">
      <c r="B609" s="108"/>
      <c r="C609" s="20"/>
      <c r="D609" s="20" t="s">
        <v>2072</v>
      </c>
      <c r="E609" s="110">
        <f t="shared" si="112"/>
        <v>164.4</v>
      </c>
      <c r="F609" s="110">
        <f t="shared" si="117"/>
        <v>123.30000000000001</v>
      </c>
      <c r="G609" s="110">
        <f t="shared" si="114"/>
        <v>82.2</v>
      </c>
      <c r="H609" s="110">
        <f t="shared" si="115"/>
        <v>41.1</v>
      </c>
      <c r="I609" s="110">
        <f t="shared" si="116"/>
        <v>16.439999999999998</v>
      </c>
      <c r="K609" s="205"/>
      <c r="L609" s="20" t="s">
        <v>2061</v>
      </c>
      <c r="M609" s="21">
        <v>214.9</v>
      </c>
      <c r="N609" s="21">
        <v>228.98</v>
      </c>
      <c r="O609" s="21">
        <v>220.5</v>
      </c>
      <c r="P609" s="19">
        <f>AVERAGE(M609:N609)</f>
        <v>221.94</v>
      </c>
      <c r="R609" s="387"/>
      <c r="S609" s="387"/>
      <c r="T609" s="387"/>
      <c r="U609" s="387"/>
      <c r="V609" s="387"/>
      <c r="W609" s="387"/>
      <c r="X609" s="387"/>
      <c r="Y609" s="387"/>
      <c r="Z609" s="387"/>
      <c r="AA609" s="387"/>
      <c r="AB609" s="387"/>
      <c r="AC609" s="387"/>
      <c r="AD609" s="387"/>
      <c r="AE609" s="387"/>
      <c r="AF609" s="387"/>
      <c r="AG609" s="387"/>
      <c r="AH609" s="387"/>
      <c r="AI609" s="387"/>
      <c r="AJ609" s="387"/>
      <c r="AK609" s="387"/>
    </row>
    <row r="610" spans="2:37">
      <c r="B610" s="108"/>
      <c r="C610" s="20"/>
      <c r="D610" s="20" t="s">
        <v>2073</v>
      </c>
      <c r="E610" s="110">
        <f t="shared" si="112"/>
        <v>171.19499999999999</v>
      </c>
      <c r="F610" s="110">
        <f t="shared" si="117"/>
        <v>128.39625000000001</v>
      </c>
      <c r="G610" s="110">
        <f t="shared" si="114"/>
        <v>85.597499999999997</v>
      </c>
      <c r="H610" s="110">
        <f t="shared" si="115"/>
        <v>42.798749999999998</v>
      </c>
      <c r="I610" s="110">
        <f t="shared" si="116"/>
        <v>17.119499999999995</v>
      </c>
      <c r="K610" s="205"/>
      <c r="L610" s="20" t="s">
        <v>2062</v>
      </c>
      <c r="M610" s="21">
        <v>234.56</v>
      </c>
      <c r="N610" s="21">
        <v>220.48</v>
      </c>
      <c r="O610" s="21">
        <v>239</v>
      </c>
      <c r="P610" s="19">
        <f t="shared" si="113"/>
        <v>231.34666666666666</v>
      </c>
      <c r="R610" s="387"/>
      <c r="S610" s="387"/>
      <c r="T610" s="387"/>
      <c r="U610" s="387"/>
      <c r="V610" s="387"/>
      <c r="W610" s="387"/>
      <c r="X610" s="387"/>
      <c r="Y610" s="387"/>
      <c r="Z610" s="387"/>
      <c r="AA610" s="387"/>
      <c r="AB610" s="387"/>
      <c r="AC610" s="387"/>
      <c r="AD610" s="387"/>
      <c r="AE610" s="387"/>
      <c r="AF610" s="387"/>
      <c r="AG610" s="387"/>
      <c r="AH610" s="387"/>
      <c r="AI610" s="387"/>
      <c r="AJ610" s="387"/>
      <c r="AK610" s="387"/>
    </row>
    <row r="611" spans="2:37">
      <c r="B611" s="108"/>
      <c r="C611" s="20"/>
      <c r="D611" s="20" t="s">
        <v>2074</v>
      </c>
      <c r="E611" s="110">
        <f t="shared" si="112"/>
        <v>364.09333333333331</v>
      </c>
      <c r="F611" s="110">
        <f t="shared" si="117"/>
        <v>273.07</v>
      </c>
      <c r="G611" s="110">
        <f t="shared" si="114"/>
        <v>182.04666666666665</v>
      </c>
      <c r="H611" s="110">
        <f t="shared" si="115"/>
        <v>91.023333333333326</v>
      </c>
      <c r="I611" s="110">
        <f t="shared" si="116"/>
        <v>36.409333333333322</v>
      </c>
      <c r="K611" s="205"/>
      <c r="L611" s="20" t="s">
        <v>2063</v>
      </c>
      <c r="M611" s="21">
        <v>239.25</v>
      </c>
      <c r="N611" s="21">
        <v>239.25</v>
      </c>
      <c r="O611" s="21">
        <v>229</v>
      </c>
      <c r="P611" s="19">
        <f t="shared" si="113"/>
        <v>235.83333333333334</v>
      </c>
      <c r="R611" s="387"/>
      <c r="S611" s="387"/>
      <c r="T611" s="387"/>
      <c r="U611" s="387"/>
      <c r="V611" s="387"/>
      <c r="W611" s="387"/>
      <c r="X611" s="387"/>
      <c r="Y611" s="387"/>
      <c r="Z611" s="387"/>
      <c r="AA611" s="387"/>
      <c r="AB611" s="387"/>
      <c r="AC611" s="387"/>
      <c r="AD611" s="387"/>
      <c r="AE611" s="387"/>
      <c r="AF611" s="387"/>
      <c r="AG611" s="387"/>
      <c r="AH611" s="387"/>
      <c r="AI611" s="387"/>
      <c r="AJ611" s="387"/>
      <c r="AK611" s="387"/>
    </row>
    <row r="612" spans="2:37">
      <c r="B612" s="108"/>
      <c r="C612" s="20"/>
      <c r="D612" s="20" t="s">
        <v>2075</v>
      </c>
      <c r="E612" s="110">
        <f t="shared" si="112"/>
        <v>206.77333333333331</v>
      </c>
      <c r="F612" s="110">
        <f t="shared" si="117"/>
        <v>155.07999999999998</v>
      </c>
      <c r="G612" s="110">
        <f t="shared" si="114"/>
        <v>103.38666666666666</v>
      </c>
      <c r="H612" s="110">
        <f t="shared" si="115"/>
        <v>51.693333333333328</v>
      </c>
      <c r="I612" s="110">
        <f t="shared" si="116"/>
        <v>20.677333333333326</v>
      </c>
      <c r="K612" s="205"/>
      <c r="L612" s="20" t="s">
        <v>2064</v>
      </c>
      <c r="M612" s="21">
        <v>275</v>
      </c>
      <c r="N612" s="21">
        <v>379</v>
      </c>
      <c r="O612" s="21">
        <v>475.19</v>
      </c>
      <c r="P612" s="19">
        <f>AVERAGE(M612:N612)</f>
        <v>327</v>
      </c>
      <c r="R612" s="387"/>
      <c r="S612" s="387"/>
      <c r="T612" s="387"/>
      <c r="U612" s="387"/>
      <c r="V612" s="387"/>
      <c r="W612" s="387"/>
      <c r="X612" s="387"/>
      <c r="Y612" s="387"/>
      <c r="Z612" s="387"/>
      <c r="AA612" s="387"/>
      <c r="AB612" s="387"/>
      <c r="AC612" s="387"/>
      <c r="AD612" s="387"/>
      <c r="AE612" s="387"/>
      <c r="AF612" s="387"/>
      <c r="AG612" s="387"/>
      <c r="AH612" s="387"/>
      <c r="AI612" s="387"/>
      <c r="AJ612" s="387"/>
      <c r="AK612" s="387"/>
    </row>
    <row r="613" spans="2:37">
      <c r="B613" s="108"/>
      <c r="C613" s="20"/>
      <c r="D613" s="20" t="s">
        <v>2076</v>
      </c>
      <c r="E613" s="110">
        <f t="shared" si="112"/>
        <v>119.5</v>
      </c>
      <c r="F613" s="110">
        <f t="shared" si="117"/>
        <v>89.625</v>
      </c>
      <c r="G613" s="110">
        <f t="shared" si="114"/>
        <v>59.75</v>
      </c>
      <c r="H613" s="110">
        <f t="shared" si="115"/>
        <v>29.875</v>
      </c>
      <c r="I613" s="110">
        <f t="shared" si="116"/>
        <v>11.949999999999998</v>
      </c>
      <c r="K613" s="205"/>
      <c r="L613" s="20" t="s">
        <v>2065</v>
      </c>
      <c r="M613" s="21">
        <v>411.29</v>
      </c>
      <c r="N613" s="21">
        <v>411.29</v>
      </c>
      <c r="O613" s="21">
        <v>411.29</v>
      </c>
      <c r="P613" s="19">
        <f t="shared" si="113"/>
        <v>411.29</v>
      </c>
      <c r="R613" s="387"/>
      <c r="S613" s="387"/>
      <c r="T613" s="387"/>
      <c r="U613" s="387"/>
      <c r="V613" s="387"/>
      <c r="W613" s="387"/>
      <c r="X613" s="387"/>
      <c r="Y613" s="387"/>
      <c r="Z613" s="387"/>
      <c r="AA613" s="387"/>
      <c r="AB613" s="387"/>
      <c r="AC613" s="387"/>
      <c r="AD613" s="387"/>
      <c r="AE613" s="387"/>
      <c r="AF613" s="387"/>
      <c r="AG613" s="387"/>
      <c r="AH613" s="387"/>
      <c r="AI613" s="387"/>
      <c r="AJ613" s="387"/>
      <c r="AK613" s="387"/>
    </row>
    <row r="614" spans="2:37">
      <c r="B614" s="108"/>
      <c r="C614" s="20"/>
      <c r="D614" s="20" t="s">
        <v>2077</v>
      </c>
      <c r="E614" s="110">
        <f t="shared" ref="E614:E641" si="118">P625</f>
        <v>993.005</v>
      </c>
      <c r="F614" s="110">
        <f t="shared" si="117"/>
        <v>744.75374999999997</v>
      </c>
      <c r="G614" s="110">
        <f t="shared" si="114"/>
        <v>496.5025</v>
      </c>
      <c r="H614" s="110">
        <f t="shared" si="115"/>
        <v>248.25125</v>
      </c>
      <c r="I614" s="110">
        <f t="shared" si="116"/>
        <v>99.300499999999971</v>
      </c>
      <c r="K614" s="205"/>
      <c r="L614" s="20" t="s">
        <v>2066</v>
      </c>
      <c r="M614" s="21">
        <v>459.47</v>
      </c>
      <c r="N614" s="21">
        <v>379</v>
      </c>
      <c r="O614" s="21">
        <v>599.99</v>
      </c>
      <c r="P614" s="19">
        <f>AVERAGE(M614:N614)</f>
        <v>419.23500000000001</v>
      </c>
      <c r="R614" s="387"/>
      <c r="S614" s="387"/>
      <c r="T614" s="387"/>
      <c r="U614" s="387"/>
      <c r="V614" s="387"/>
      <c r="W614" s="387"/>
      <c r="X614" s="387"/>
      <c r="Y614" s="387"/>
      <c r="Z614" s="387"/>
      <c r="AA614" s="387"/>
      <c r="AB614" s="387"/>
      <c r="AC614" s="387"/>
      <c r="AD614" s="387"/>
      <c r="AE614" s="387"/>
      <c r="AF614" s="387"/>
      <c r="AG614" s="387"/>
      <c r="AH614" s="387"/>
      <c r="AI614" s="387"/>
      <c r="AJ614" s="387"/>
      <c r="AK614" s="387"/>
    </row>
    <row r="615" spans="2:37">
      <c r="B615" s="108"/>
      <c r="C615" s="20"/>
      <c r="D615" s="20" t="s">
        <v>2078</v>
      </c>
      <c r="E615" s="110">
        <f t="shared" si="118"/>
        <v>993.005</v>
      </c>
      <c r="F615" s="110">
        <f t="shared" si="117"/>
        <v>744.75374999999997</v>
      </c>
      <c r="G615" s="110">
        <f t="shared" si="114"/>
        <v>496.5025</v>
      </c>
      <c r="H615" s="110">
        <f t="shared" si="115"/>
        <v>248.25125</v>
      </c>
      <c r="I615" s="110">
        <f t="shared" si="116"/>
        <v>99.300499999999971</v>
      </c>
      <c r="K615" s="205"/>
      <c r="L615" s="20" t="s">
        <v>2067</v>
      </c>
      <c r="M615" s="21">
        <v>379</v>
      </c>
      <c r="N615" s="21">
        <v>412.65</v>
      </c>
      <c r="O615" s="21">
        <v>329</v>
      </c>
      <c r="P615" s="19">
        <f>AVERAGE(M615:N615)</f>
        <v>395.82499999999999</v>
      </c>
      <c r="R615" s="387"/>
      <c r="S615" s="387"/>
      <c r="T615" s="387"/>
      <c r="U615" s="387"/>
      <c r="V615" s="387"/>
      <c r="W615" s="387"/>
      <c r="X615" s="387"/>
      <c r="Y615" s="387"/>
      <c r="Z615" s="387"/>
      <c r="AA615" s="387"/>
      <c r="AB615" s="387"/>
      <c r="AC615" s="387"/>
      <c r="AD615" s="387"/>
      <c r="AE615" s="387"/>
      <c r="AF615" s="387"/>
      <c r="AG615" s="387"/>
      <c r="AH615" s="387"/>
      <c r="AI615" s="387"/>
      <c r="AJ615" s="387"/>
      <c r="AK615" s="387"/>
    </row>
    <row r="616" spans="2:37">
      <c r="B616" s="108"/>
      <c r="C616" s="20"/>
      <c r="D616" s="20" t="s">
        <v>2079</v>
      </c>
      <c r="E616" s="110">
        <f t="shared" si="118"/>
        <v>542.69000000000005</v>
      </c>
      <c r="F616" s="110">
        <f t="shared" si="117"/>
        <v>407.01750000000004</v>
      </c>
      <c r="G616" s="110">
        <f t="shared" si="114"/>
        <v>271.34500000000003</v>
      </c>
      <c r="H616" s="110">
        <f t="shared" si="115"/>
        <v>135.67250000000001</v>
      </c>
      <c r="I616" s="110">
        <f t="shared" si="116"/>
        <v>54.268999999999991</v>
      </c>
      <c r="K616" s="205"/>
      <c r="L616" s="20" t="s">
        <v>2068</v>
      </c>
      <c r="M616" s="21">
        <v>394.9</v>
      </c>
      <c r="N616" s="21">
        <v>394.9</v>
      </c>
      <c r="O616" s="21">
        <v>329</v>
      </c>
      <c r="P616" s="19">
        <f t="shared" ref="P616:P652" si="119">AVERAGE(M616:O616)</f>
        <v>372.93333333333334</v>
      </c>
      <c r="R616" s="387"/>
      <c r="S616" s="387"/>
      <c r="T616" s="387"/>
      <c r="U616" s="387"/>
      <c r="V616" s="387"/>
      <c r="W616" s="387"/>
      <c r="X616" s="387"/>
      <c r="Y616" s="387"/>
      <c r="Z616" s="387"/>
      <c r="AA616" s="387"/>
      <c r="AB616" s="387"/>
      <c r="AC616" s="387"/>
      <c r="AD616" s="387"/>
      <c r="AE616" s="387"/>
      <c r="AF616" s="387"/>
      <c r="AG616" s="387"/>
      <c r="AH616" s="387"/>
      <c r="AI616" s="387"/>
      <c r="AJ616" s="387"/>
      <c r="AK616" s="387"/>
    </row>
    <row r="617" spans="2:37">
      <c r="B617" s="108"/>
      <c r="C617" s="20"/>
      <c r="D617" s="20" t="s">
        <v>2080</v>
      </c>
      <c r="E617" s="110">
        <f t="shared" si="118"/>
        <v>458.92333333333335</v>
      </c>
      <c r="F617" s="110">
        <f t="shared" si="117"/>
        <v>344.1925</v>
      </c>
      <c r="G617" s="110">
        <f t="shared" si="114"/>
        <v>229.46166666666667</v>
      </c>
      <c r="H617" s="110">
        <f t="shared" si="115"/>
        <v>114.73083333333334</v>
      </c>
      <c r="I617" s="110">
        <f t="shared" si="116"/>
        <v>45.892333333333326</v>
      </c>
      <c r="K617" s="205"/>
      <c r="L617" s="20" t="s">
        <v>2069</v>
      </c>
      <c r="M617" s="21">
        <v>345</v>
      </c>
      <c r="N617" s="21">
        <v>345</v>
      </c>
      <c r="O617" s="21">
        <v>401.32</v>
      </c>
      <c r="P617" s="19">
        <f t="shared" si="119"/>
        <v>363.77333333333331</v>
      </c>
      <c r="R617" s="387"/>
      <c r="S617" s="387"/>
      <c r="T617" s="387"/>
      <c r="U617" s="387"/>
      <c r="V617" s="387"/>
      <c r="W617" s="387"/>
      <c r="X617" s="387"/>
      <c r="Y617" s="387"/>
      <c r="Z617" s="387"/>
      <c r="AA617" s="387"/>
      <c r="AB617" s="387"/>
      <c r="AC617" s="387"/>
      <c r="AD617" s="387"/>
      <c r="AE617" s="387"/>
      <c r="AF617" s="387"/>
      <c r="AG617" s="387"/>
      <c r="AH617" s="387"/>
      <c r="AI617" s="387"/>
      <c r="AJ617" s="387"/>
      <c r="AK617" s="387"/>
    </row>
    <row r="618" spans="2:37">
      <c r="B618" s="108"/>
      <c r="C618" s="20"/>
      <c r="D618" s="20" t="s">
        <v>2081</v>
      </c>
      <c r="E618" s="110">
        <f t="shared" si="118"/>
        <v>510.89000000000004</v>
      </c>
      <c r="F618" s="110">
        <f t="shared" si="117"/>
        <v>383.16750000000002</v>
      </c>
      <c r="G618" s="110">
        <f t="shared" si="114"/>
        <v>255.44500000000002</v>
      </c>
      <c r="H618" s="110">
        <f t="shared" si="115"/>
        <v>127.72250000000001</v>
      </c>
      <c r="I618" s="110">
        <f t="shared" si="116"/>
        <v>51.088999999999992</v>
      </c>
      <c r="K618" s="205"/>
      <c r="L618" s="20" t="s">
        <v>2070</v>
      </c>
      <c r="M618" s="21">
        <v>201.6</v>
      </c>
      <c r="N618" s="21">
        <v>189</v>
      </c>
      <c r="O618" s="21">
        <v>154.99</v>
      </c>
      <c r="P618" s="19">
        <f t="shared" si="119"/>
        <v>181.86333333333334</v>
      </c>
      <c r="R618" s="387"/>
      <c r="S618" s="387"/>
      <c r="T618" s="387"/>
      <c r="U618" s="387"/>
      <c r="V618" s="387"/>
      <c r="W618" s="387"/>
      <c r="X618" s="387"/>
      <c r="Y618" s="387"/>
      <c r="Z618" s="387"/>
      <c r="AA618" s="387"/>
      <c r="AB618" s="387"/>
      <c r="AC618" s="387"/>
      <c r="AD618" s="387"/>
      <c r="AE618" s="387"/>
      <c r="AF618" s="387"/>
      <c r="AG618" s="387"/>
      <c r="AH618" s="387"/>
      <c r="AI618" s="387"/>
      <c r="AJ618" s="387"/>
      <c r="AK618" s="387"/>
    </row>
    <row r="619" spans="2:37">
      <c r="B619" s="108"/>
      <c r="C619" s="20"/>
      <c r="D619" s="20" t="s">
        <v>2082</v>
      </c>
      <c r="E619" s="110">
        <f t="shared" si="118"/>
        <v>565.66666666666663</v>
      </c>
      <c r="F619" s="110">
        <f t="shared" si="117"/>
        <v>424.25</v>
      </c>
      <c r="G619" s="110">
        <f t="shared" si="114"/>
        <v>282.83333333333331</v>
      </c>
      <c r="H619" s="110">
        <f t="shared" si="115"/>
        <v>141.41666666666666</v>
      </c>
      <c r="I619" s="110">
        <f t="shared" si="116"/>
        <v>56.566666666666649</v>
      </c>
      <c r="K619" s="205"/>
      <c r="L619" s="20" t="s">
        <v>2071</v>
      </c>
      <c r="M619" s="21">
        <v>308.49</v>
      </c>
      <c r="N619" s="21">
        <v>219</v>
      </c>
      <c r="O619" s="21">
        <v>229.9</v>
      </c>
      <c r="P619" s="19">
        <f>AVERAGE(M619:N619)</f>
        <v>263.745</v>
      </c>
      <c r="R619" s="387"/>
      <c r="S619" s="387"/>
      <c r="T619" s="387"/>
      <c r="U619" s="387"/>
      <c r="V619" s="387"/>
      <c r="W619" s="387"/>
      <c r="X619" s="387"/>
      <c r="Y619" s="387"/>
      <c r="Z619" s="387"/>
      <c r="AA619" s="387"/>
      <c r="AB619" s="387"/>
      <c r="AC619" s="387"/>
      <c r="AD619" s="387"/>
      <c r="AE619" s="387"/>
      <c r="AF619" s="387"/>
      <c r="AG619" s="387"/>
      <c r="AH619" s="387"/>
      <c r="AI619" s="387"/>
      <c r="AJ619" s="387"/>
      <c r="AK619" s="387"/>
    </row>
    <row r="620" spans="2:37">
      <c r="B620" s="108"/>
      <c r="C620" s="20"/>
      <c r="D620" s="20" t="s">
        <v>2083</v>
      </c>
      <c r="E620" s="110">
        <f t="shared" si="118"/>
        <v>565.66666666666663</v>
      </c>
      <c r="F620" s="110">
        <f t="shared" si="117"/>
        <v>424.25</v>
      </c>
      <c r="G620" s="110">
        <f t="shared" si="114"/>
        <v>282.83333333333331</v>
      </c>
      <c r="H620" s="110">
        <f t="shared" si="115"/>
        <v>141.41666666666666</v>
      </c>
      <c r="I620" s="110">
        <f t="shared" si="116"/>
        <v>56.566666666666649</v>
      </c>
      <c r="K620" s="205"/>
      <c r="L620" s="20" t="s">
        <v>2072</v>
      </c>
      <c r="M620" s="21">
        <v>165.9</v>
      </c>
      <c r="N620" s="21">
        <v>162.9</v>
      </c>
      <c r="O620" s="21">
        <v>169</v>
      </c>
      <c r="P620" s="19">
        <f>AVERAGE(M620:N620)</f>
        <v>164.4</v>
      </c>
      <c r="R620" s="387"/>
      <c r="S620" s="387"/>
      <c r="T620" s="387"/>
      <c r="U620" s="387"/>
      <c r="V620" s="387"/>
      <c r="W620" s="387"/>
      <c r="X620" s="387"/>
      <c r="Y620" s="387"/>
      <c r="Z620" s="387"/>
      <c r="AA620" s="387"/>
      <c r="AB620" s="387"/>
      <c r="AC620" s="387"/>
      <c r="AD620" s="387"/>
      <c r="AE620" s="387"/>
      <c r="AF620" s="387"/>
      <c r="AG620" s="387"/>
      <c r="AH620" s="387"/>
      <c r="AI620" s="387"/>
      <c r="AJ620" s="387"/>
      <c r="AK620" s="387"/>
    </row>
    <row r="621" spans="2:37">
      <c r="B621" s="108"/>
      <c r="C621" s="20"/>
      <c r="D621" s="20" t="s">
        <v>2084</v>
      </c>
      <c r="E621" s="110">
        <f t="shared" si="118"/>
        <v>892.93333333333339</v>
      </c>
      <c r="F621" s="110">
        <f t="shared" si="117"/>
        <v>669.7</v>
      </c>
      <c r="G621" s="110">
        <f t="shared" si="114"/>
        <v>446.4666666666667</v>
      </c>
      <c r="H621" s="110">
        <f t="shared" si="115"/>
        <v>223.23333333333335</v>
      </c>
      <c r="I621" s="110">
        <f t="shared" si="116"/>
        <v>89.293333333333322</v>
      </c>
      <c r="K621" s="205"/>
      <c r="L621" s="20" t="s">
        <v>2073</v>
      </c>
      <c r="M621" s="21">
        <v>184.9</v>
      </c>
      <c r="N621" s="21">
        <v>157.49</v>
      </c>
      <c r="O621" s="21">
        <v>218.1</v>
      </c>
      <c r="P621" s="19">
        <f>AVERAGE(M621:N621)</f>
        <v>171.19499999999999</v>
      </c>
      <c r="R621" s="387"/>
      <c r="S621" s="387"/>
      <c r="T621" s="387"/>
      <c r="U621" s="387"/>
      <c r="V621" s="387"/>
      <c r="W621" s="387"/>
      <c r="X621" s="387"/>
      <c r="Y621" s="387"/>
      <c r="Z621" s="387"/>
      <c r="AA621" s="387"/>
      <c r="AB621" s="387"/>
      <c r="AC621" s="387"/>
      <c r="AD621" s="387"/>
      <c r="AE621" s="387"/>
      <c r="AF621" s="387"/>
      <c r="AG621" s="387"/>
      <c r="AH621" s="387"/>
      <c r="AI621" s="387"/>
      <c r="AJ621" s="387"/>
      <c r="AK621" s="387"/>
    </row>
    <row r="622" spans="2:37">
      <c r="B622" s="108"/>
      <c r="C622" s="20"/>
      <c r="D622" s="20" t="s">
        <v>2085</v>
      </c>
      <c r="E622" s="110">
        <f t="shared" si="118"/>
        <v>919.93</v>
      </c>
      <c r="F622" s="110">
        <f t="shared" si="117"/>
        <v>689.94749999999999</v>
      </c>
      <c r="G622" s="110">
        <f t="shared" si="114"/>
        <v>459.96499999999997</v>
      </c>
      <c r="H622" s="110">
        <f t="shared" si="115"/>
        <v>229.98249999999999</v>
      </c>
      <c r="I622" s="110">
        <f t="shared" si="116"/>
        <v>91.992999999999981</v>
      </c>
      <c r="K622" s="205"/>
      <c r="L622" s="20" t="s">
        <v>2074</v>
      </c>
      <c r="M622" s="21">
        <v>373.38</v>
      </c>
      <c r="N622" s="21">
        <v>329</v>
      </c>
      <c r="O622" s="21">
        <v>389.9</v>
      </c>
      <c r="P622" s="19">
        <f t="shared" si="119"/>
        <v>364.09333333333331</v>
      </c>
      <c r="R622" s="387"/>
      <c r="S622" s="387"/>
      <c r="T622" s="387"/>
      <c r="U622" s="387"/>
      <c r="V622" s="387"/>
      <c r="W622" s="387"/>
      <c r="X622" s="387"/>
      <c r="Y622" s="387"/>
      <c r="Z622" s="387"/>
      <c r="AA622" s="387"/>
      <c r="AB622" s="387"/>
      <c r="AC622" s="387"/>
      <c r="AD622" s="387"/>
      <c r="AE622" s="387"/>
      <c r="AF622" s="387"/>
      <c r="AG622" s="387"/>
      <c r="AH622" s="387"/>
      <c r="AI622" s="387"/>
      <c r="AJ622" s="387"/>
      <c r="AK622" s="387"/>
    </row>
    <row r="623" spans="2:37">
      <c r="B623" s="108"/>
      <c r="C623" s="20"/>
      <c r="D623" s="20" t="s">
        <v>2086</v>
      </c>
      <c r="E623" s="110">
        <f t="shared" si="118"/>
        <v>699.99666666666656</v>
      </c>
      <c r="F623" s="110">
        <f t="shared" si="117"/>
        <v>524.99749999999995</v>
      </c>
      <c r="G623" s="110">
        <f t="shared" si="114"/>
        <v>349.99833333333328</v>
      </c>
      <c r="H623" s="110">
        <f t="shared" si="115"/>
        <v>174.99916666666664</v>
      </c>
      <c r="I623" s="110">
        <f t="shared" si="116"/>
        <v>69.999666666666641</v>
      </c>
      <c r="K623" s="205"/>
      <c r="L623" s="20" t="s">
        <v>2075</v>
      </c>
      <c r="M623" s="21">
        <v>244.14</v>
      </c>
      <c r="N623" s="21">
        <v>257.18</v>
      </c>
      <c r="O623" s="21">
        <v>119</v>
      </c>
      <c r="P623" s="19">
        <f t="shared" si="119"/>
        <v>206.77333333333331</v>
      </c>
      <c r="R623" s="387"/>
      <c r="S623" s="387"/>
      <c r="T623" s="387"/>
      <c r="U623" s="387"/>
      <c r="V623" s="387"/>
      <c r="W623" s="387"/>
      <c r="X623" s="387"/>
      <c r="Y623" s="387"/>
      <c r="Z623" s="387"/>
      <c r="AA623" s="387"/>
      <c r="AB623" s="387"/>
      <c r="AC623" s="387"/>
      <c r="AD623" s="387"/>
      <c r="AE623" s="387"/>
      <c r="AF623" s="387"/>
      <c r="AG623" s="387"/>
      <c r="AH623" s="387"/>
      <c r="AI623" s="387"/>
      <c r="AJ623" s="387"/>
      <c r="AK623" s="387"/>
    </row>
    <row r="624" spans="2:37">
      <c r="B624" s="108"/>
      <c r="C624" s="20"/>
      <c r="D624" s="20" t="s">
        <v>2087</v>
      </c>
      <c r="E624" s="110">
        <f t="shared" si="118"/>
        <v>656.6633333333333</v>
      </c>
      <c r="F624" s="110">
        <f t="shared" si="117"/>
        <v>492.49749999999995</v>
      </c>
      <c r="G624" s="110">
        <f t="shared" si="114"/>
        <v>328.33166666666665</v>
      </c>
      <c r="H624" s="110">
        <f t="shared" si="115"/>
        <v>164.16583333333332</v>
      </c>
      <c r="I624" s="110">
        <f t="shared" si="116"/>
        <v>65.666333333333313</v>
      </c>
      <c r="K624" s="205"/>
      <c r="L624" s="20" t="s">
        <v>2076</v>
      </c>
      <c r="M624" s="21">
        <v>119</v>
      </c>
      <c r="N624" s="21">
        <v>120</v>
      </c>
      <c r="O624" s="21">
        <v>148.5</v>
      </c>
      <c r="P624" s="19">
        <f>AVERAGE(M624:N624)</f>
        <v>119.5</v>
      </c>
      <c r="R624" s="387"/>
      <c r="S624" s="387"/>
      <c r="T624" s="387"/>
      <c r="U624" s="387"/>
      <c r="V624" s="387"/>
      <c r="W624" s="387"/>
      <c r="X624" s="387"/>
      <c r="Y624" s="387"/>
      <c r="Z624" s="387"/>
      <c r="AA624" s="387"/>
      <c r="AB624" s="387"/>
      <c r="AC624" s="387"/>
      <c r="AD624" s="387"/>
      <c r="AE624" s="387"/>
      <c r="AF624" s="387"/>
      <c r="AG624" s="387"/>
      <c r="AH624" s="387"/>
      <c r="AI624" s="387"/>
      <c r="AJ624" s="387"/>
      <c r="AK624" s="387"/>
    </row>
    <row r="625" spans="2:37">
      <c r="B625" s="108"/>
      <c r="C625" s="20"/>
      <c r="D625" s="20" t="s">
        <v>2088</v>
      </c>
      <c r="E625" s="110">
        <f t="shared" si="118"/>
        <v>749.45</v>
      </c>
      <c r="F625" s="110">
        <f t="shared" si="117"/>
        <v>562.08750000000009</v>
      </c>
      <c r="G625" s="110">
        <f t="shared" si="114"/>
        <v>374.72500000000002</v>
      </c>
      <c r="H625" s="110">
        <f t="shared" si="115"/>
        <v>187.36250000000001</v>
      </c>
      <c r="I625" s="110">
        <f t="shared" si="116"/>
        <v>74.944999999999993</v>
      </c>
      <c r="K625" s="205"/>
      <c r="L625" s="20" t="s">
        <v>2077</v>
      </c>
      <c r="M625" s="21">
        <v>815.01</v>
      </c>
      <c r="N625" s="21">
        <v>1171</v>
      </c>
      <c r="O625" s="21">
        <v>1648.9</v>
      </c>
      <c r="P625" s="19">
        <f>AVERAGE(M625:N625)</f>
        <v>993.005</v>
      </c>
      <c r="R625" s="387"/>
      <c r="S625" s="387"/>
      <c r="T625" s="387"/>
      <c r="U625" s="387"/>
      <c r="V625" s="387"/>
      <c r="W625" s="387"/>
      <c r="X625" s="387"/>
      <c r="Y625" s="387"/>
      <c r="Z625" s="387"/>
      <c r="AA625" s="387"/>
      <c r="AB625" s="387"/>
      <c r="AC625" s="387"/>
      <c r="AD625" s="387"/>
      <c r="AE625" s="387"/>
      <c r="AF625" s="387"/>
      <c r="AG625" s="387"/>
      <c r="AH625" s="387"/>
      <c r="AI625" s="387"/>
      <c r="AJ625" s="387"/>
      <c r="AK625" s="387"/>
    </row>
    <row r="626" spans="2:37">
      <c r="B626" s="108"/>
      <c r="C626" s="20"/>
      <c r="D626" s="20" t="s">
        <v>2089</v>
      </c>
      <c r="E626" s="110">
        <f t="shared" si="118"/>
        <v>2189.86</v>
      </c>
      <c r="F626" s="110">
        <f t="shared" si="117"/>
        <v>1642.395</v>
      </c>
      <c r="G626" s="110">
        <f t="shared" si="114"/>
        <v>1094.93</v>
      </c>
      <c r="H626" s="110">
        <f t="shared" si="115"/>
        <v>547.46500000000003</v>
      </c>
      <c r="I626" s="110">
        <f t="shared" si="116"/>
        <v>218.98599999999996</v>
      </c>
      <c r="K626" s="205"/>
      <c r="L626" s="20" t="s">
        <v>2078</v>
      </c>
      <c r="M626" s="21">
        <v>815.01</v>
      </c>
      <c r="N626" s="21">
        <v>1171</v>
      </c>
      <c r="O626" s="21">
        <v>667.58</v>
      </c>
      <c r="P626" s="19">
        <f>AVERAGE(M626:N626)</f>
        <v>993.005</v>
      </c>
      <c r="R626" s="387"/>
      <c r="S626" s="387"/>
      <c r="T626" s="387"/>
      <c r="U626" s="387"/>
      <c r="V626" s="387"/>
      <c r="W626" s="387"/>
      <c r="X626" s="387"/>
      <c r="Y626" s="387"/>
      <c r="Z626" s="387"/>
      <c r="AA626" s="387"/>
      <c r="AB626" s="387"/>
      <c r="AC626" s="387"/>
      <c r="AD626" s="387"/>
      <c r="AE626" s="387"/>
      <c r="AF626" s="387"/>
      <c r="AG626" s="387"/>
      <c r="AH626" s="387"/>
      <c r="AI626" s="387"/>
      <c r="AJ626" s="387"/>
      <c r="AK626" s="387"/>
    </row>
    <row r="627" spans="2:37">
      <c r="B627" s="108"/>
      <c r="C627" s="20"/>
      <c r="D627" s="20" t="s">
        <v>2090</v>
      </c>
      <c r="E627" s="110">
        <f t="shared" si="118"/>
        <v>2315.2566666666667</v>
      </c>
      <c r="F627" s="110">
        <f t="shared" si="117"/>
        <v>1736.4425000000001</v>
      </c>
      <c r="G627" s="110">
        <f t="shared" si="114"/>
        <v>1157.6283333333333</v>
      </c>
      <c r="H627" s="110">
        <f t="shared" si="115"/>
        <v>578.81416666666667</v>
      </c>
      <c r="I627" s="110">
        <f t="shared" si="116"/>
        <v>231.52566666666661</v>
      </c>
      <c r="K627" s="205"/>
      <c r="L627" s="20" t="s">
        <v>2079</v>
      </c>
      <c r="M627" s="21">
        <v>519</v>
      </c>
      <c r="N627" s="21">
        <v>566.38</v>
      </c>
      <c r="O627" s="21">
        <v>520.9</v>
      </c>
      <c r="P627" s="19">
        <f>AVERAGE(M627:N627)</f>
        <v>542.69000000000005</v>
      </c>
      <c r="R627" s="387"/>
      <c r="S627" s="387"/>
      <c r="T627" s="387"/>
      <c r="U627" s="387"/>
      <c r="V627" s="387"/>
      <c r="W627" s="387"/>
      <c r="X627" s="387"/>
      <c r="Y627" s="387"/>
      <c r="Z627" s="387"/>
      <c r="AA627" s="387"/>
      <c r="AB627" s="387"/>
      <c r="AC627" s="387"/>
      <c r="AD627" s="387"/>
      <c r="AE627" s="387"/>
      <c r="AF627" s="387"/>
      <c r="AG627" s="387"/>
      <c r="AH627" s="387"/>
      <c r="AI627" s="387"/>
      <c r="AJ627" s="387"/>
      <c r="AK627" s="387"/>
    </row>
    <row r="628" spans="2:37">
      <c r="B628" s="108"/>
      <c r="C628" s="20"/>
      <c r="D628" s="20" t="s">
        <v>2091</v>
      </c>
      <c r="E628" s="110">
        <f t="shared" si="118"/>
        <v>3105.95</v>
      </c>
      <c r="F628" s="110">
        <f t="shared" si="117"/>
        <v>2329.4624999999996</v>
      </c>
      <c r="G628" s="110">
        <f t="shared" si="114"/>
        <v>1552.9749999999999</v>
      </c>
      <c r="H628" s="110">
        <f t="shared" si="115"/>
        <v>776.48749999999995</v>
      </c>
      <c r="I628" s="110">
        <f t="shared" si="116"/>
        <v>310.59499999999991</v>
      </c>
      <c r="K628" s="205"/>
      <c r="L628" s="20" t="s">
        <v>2080</v>
      </c>
      <c r="M628" s="21">
        <v>449</v>
      </c>
      <c r="N628" s="21">
        <v>449</v>
      </c>
      <c r="O628" s="21">
        <v>478.77</v>
      </c>
      <c r="P628" s="19">
        <f t="shared" si="119"/>
        <v>458.92333333333335</v>
      </c>
      <c r="R628" s="387"/>
      <c r="S628" s="387"/>
      <c r="T628" s="387"/>
      <c r="U628" s="387"/>
      <c r="V628" s="387"/>
      <c r="W628" s="387"/>
      <c r="X628" s="387"/>
      <c r="Y628" s="387"/>
      <c r="Z628" s="387"/>
      <c r="AA628" s="387"/>
      <c r="AB628" s="387"/>
      <c r="AC628" s="387"/>
      <c r="AD628" s="387"/>
      <c r="AE628" s="387"/>
      <c r="AF628" s="387"/>
      <c r="AG628" s="387"/>
      <c r="AH628" s="387"/>
      <c r="AI628" s="387"/>
      <c r="AJ628" s="387"/>
      <c r="AK628" s="387"/>
    </row>
    <row r="629" spans="2:37">
      <c r="B629" s="108"/>
      <c r="C629" s="20"/>
      <c r="D629" s="20" t="s">
        <v>2092</v>
      </c>
      <c r="E629" s="110">
        <f t="shared" si="118"/>
        <v>563</v>
      </c>
      <c r="F629" s="110">
        <f t="shared" si="117"/>
        <v>422.25</v>
      </c>
      <c r="G629" s="110">
        <f t="shared" si="114"/>
        <v>281.5</v>
      </c>
      <c r="H629" s="110">
        <f t="shared" si="115"/>
        <v>140.75</v>
      </c>
      <c r="I629" s="110">
        <f t="shared" si="116"/>
        <v>56.29999999999999</v>
      </c>
      <c r="K629" s="205"/>
      <c r="L629" s="20" t="s">
        <v>2081</v>
      </c>
      <c r="M629" s="21">
        <v>478.77</v>
      </c>
      <c r="N629" s="21">
        <v>519</v>
      </c>
      <c r="O629" s="21">
        <v>534.9</v>
      </c>
      <c r="P629" s="19">
        <f t="shared" si="119"/>
        <v>510.89000000000004</v>
      </c>
      <c r="R629" s="387"/>
      <c r="S629" s="387"/>
      <c r="T629" s="387"/>
      <c r="U629" s="387"/>
      <c r="V629" s="387"/>
      <c r="W629" s="387"/>
      <c r="X629" s="387"/>
      <c r="Y629" s="387"/>
      <c r="Z629" s="387"/>
      <c r="AA629" s="387"/>
      <c r="AB629" s="387"/>
      <c r="AC629" s="387"/>
      <c r="AD629" s="387"/>
      <c r="AE629" s="387"/>
      <c r="AF629" s="387"/>
      <c r="AG629" s="387"/>
      <c r="AH629" s="387"/>
      <c r="AI629" s="387"/>
      <c r="AJ629" s="387"/>
      <c r="AK629" s="387"/>
    </row>
    <row r="630" spans="2:37">
      <c r="B630" s="108"/>
      <c r="C630" s="20"/>
      <c r="D630" s="20" t="s">
        <v>2093</v>
      </c>
      <c r="E630" s="110">
        <f t="shared" si="118"/>
        <v>616.26666666666665</v>
      </c>
      <c r="F630" s="110">
        <f t="shared" si="117"/>
        <v>462.2</v>
      </c>
      <c r="G630" s="110">
        <f t="shared" si="114"/>
        <v>308.13333333333333</v>
      </c>
      <c r="H630" s="110">
        <f t="shared" si="115"/>
        <v>154.06666666666666</v>
      </c>
      <c r="I630" s="110">
        <f t="shared" si="116"/>
        <v>61.626666666666651</v>
      </c>
      <c r="K630" s="205"/>
      <c r="L630" s="20" t="s">
        <v>2082</v>
      </c>
      <c r="M630" s="21">
        <v>539</v>
      </c>
      <c r="N630" s="21">
        <v>539</v>
      </c>
      <c r="O630" s="21">
        <v>619</v>
      </c>
      <c r="P630" s="19">
        <f t="shared" si="119"/>
        <v>565.66666666666663</v>
      </c>
      <c r="R630" s="387"/>
      <c r="S630" s="387"/>
      <c r="T630" s="387"/>
      <c r="U630" s="387"/>
      <c r="V630" s="387"/>
      <c r="W630" s="387"/>
      <c r="X630" s="387"/>
      <c r="Y630" s="387"/>
      <c r="Z630" s="387"/>
      <c r="AA630" s="387"/>
      <c r="AB630" s="387"/>
      <c r="AC630" s="387"/>
      <c r="AD630" s="387"/>
      <c r="AE630" s="387"/>
      <c r="AF630" s="387"/>
      <c r="AG630" s="387"/>
      <c r="AH630" s="387"/>
      <c r="AI630" s="387"/>
      <c r="AJ630" s="387"/>
      <c r="AK630" s="387"/>
    </row>
    <row r="631" spans="2:37">
      <c r="B631" s="108"/>
      <c r="C631" s="20"/>
      <c r="D631" s="20" t="s">
        <v>2094</v>
      </c>
      <c r="E631" s="110">
        <f t="shared" si="118"/>
        <v>564.27</v>
      </c>
      <c r="F631" s="110">
        <f t="shared" si="117"/>
        <v>423.20249999999999</v>
      </c>
      <c r="G631" s="110">
        <f t="shared" si="114"/>
        <v>282.13499999999999</v>
      </c>
      <c r="H631" s="110">
        <f t="shared" si="115"/>
        <v>141.0675</v>
      </c>
      <c r="I631" s="110">
        <f t="shared" si="116"/>
        <v>56.426999999999985</v>
      </c>
      <c r="K631" s="205"/>
      <c r="L631" s="20" t="s">
        <v>2083</v>
      </c>
      <c r="M631" s="21">
        <v>539</v>
      </c>
      <c r="N631" s="21">
        <v>539</v>
      </c>
      <c r="O631" s="21">
        <v>619</v>
      </c>
      <c r="P631" s="19">
        <f t="shared" si="119"/>
        <v>565.66666666666663</v>
      </c>
      <c r="R631" s="387"/>
      <c r="S631" s="387"/>
      <c r="T631" s="387"/>
      <c r="U631" s="387"/>
      <c r="V631" s="387"/>
      <c r="W631" s="387"/>
      <c r="X631" s="387"/>
      <c r="Y631" s="387"/>
      <c r="Z631" s="387"/>
      <c r="AA631" s="387"/>
      <c r="AB631" s="387"/>
      <c r="AC631" s="387"/>
      <c r="AD631" s="387"/>
      <c r="AE631" s="387"/>
      <c r="AF631" s="387"/>
      <c r="AG631" s="387"/>
      <c r="AH631" s="387"/>
      <c r="AI631" s="387"/>
      <c r="AJ631" s="387"/>
      <c r="AK631" s="387"/>
    </row>
    <row r="632" spans="2:37">
      <c r="B632" s="108"/>
      <c r="C632" s="20"/>
      <c r="D632" s="20" t="s">
        <v>2095</v>
      </c>
      <c r="E632" s="110">
        <f t="shared" si="118"/>
        <v>538.54666666666662</v>
      </c>
      <c r="F632" s="110">
        <f t="shared" si="117"/>
        <v>403.90999999999997</v>
      </c>
      <c r="G632" s="110">
        <f t="shared" si="114"/>
        <v>269.27333333333331</v>
      </c>
      <c r="H632" s="110">
        <f t="shared" si="115"/>
        <v>134.63666666666666</v>
      </c>
      <c r="I632" s="110">
        <f t="shared" si="116"/>
        <v>53.854666666666652</v>
      </c>
      <c r="K632" s="205"/>
      <c r="L632" s="20" t="s">
        <v>2084</v>
      </c>
      <c r="M632" s="21">
        <v>1019.9</v>
      </c>
      <c r="N632" s="21">
        <v>1019.9</v>
      </c>
      <c r="O632" s="21">
        <v>639</v>
      </c>
      <c r="P632" s="19">
        <f t="shared" si="119"/>
        <v>892.93333333333339</v>
      </c>
      <c r="R632" s="387"/>
      <c r="S632" s="387"/>
      <c r="T632" s="387"/>
      <c r="U632" s="387"/>
      <c r="V632" s="387"/>
      <c r="W632" s="387"/>
      <c r="X632" s="387"/>
      <c r="Y632" s="387"/>
      <c r="Z632" s="387"/>
      <c r="AA632" s="387"/>
      <c r="AB632" s="387"/>
      <c r="AC632" s="387"/>
      <c r="AD632" s="387"/>
      <c r="AE632" s="387"/>
      <c r="AF632" s="387"/>
      <c r="AG632" s="387"/>
      <c r="AH632" s="387"/>
      <c r="AI632" s="387"/>
      <c r="AJ632" s="387"/>
      <c r="AK632" s="387"/>
    </row>
    <row r="633" spans="2:37">
      <c r="B633" s="108"/>
      <c r="C633" s="20"/>
      <c r="D633" s="20" t="s">
        <v>2096</v>
      </c>
      <c r="E633" s="110">
        <f t="shared" si="118"/>
        <v>609.45000000000005</v>
      </c>
      <c r="F633" s="110">
        <f t="shared" si="117"/>
        <v>457.08750000000003</v>
      </c>
      <c r="G633" s="110">
        <f t="shared" si="114"/>
        <v>304.72500000000002</v>
      </c>
      <c r="H633" s="110">
        <f t="shared" si="115"/>
        <v>152.36250000000001</v>
      </c>
      <c r="I633" s="110">
        <f t="shared" si="116"/>
        <v>60.944999999999993</v>
      </c>
      <c r="K633" s="205"/>
      <c r="L633" s="20" t="s">
        <v>2085</v>
      </c>
      <c r="M633" s="21">
        <v>1019.9</v>
      </c>
      <c r="N633" s="21">
        <v>1019.9</v>
      </c>
      <c r="O633" s="21">
        <v>719.99</v>
      </c>
      <c r="P633" s="19">
        <f t="shared" si="119"/>
        <v>919.93</v>
      </c>
      <c r="R633" s="387"/>
      <c r="S633" s="387"/>
      <c r="T633" s="387"/>
      <c r="U633" s="387"/>
      <c r="V633" s="387"/>
      <c r="W633" s="387"/>
      <c r="X633" s="387"/>
      <c r="Y633" s="387"/>
      <c r="Z633" s="387"/>
      <c r="AA633" s="387"/>
      <c r="AB633" s="387"/>
      <c r="AC633" s="387"/>
      <c r="AD633" s="387"/>
      <c r="AE633" s="387"/>
      <c r="AF633" s="387"/>
      <c r="AG633" s="387"/>
      <c r="AH633" s="387"/>
      <c r="AI633" s="387"/>
      <c r="AJ633" s="387"/>
      <c r="AK633" s="387"/>
    </row>
    <row r="634" spans="2:37">
      <c r="B634" s="108"/>
      <c r="C634" s="20"/>
      <c r="D634" s="20" t="s">
        <v>2097</v>
      </c>
      <c r="E634" s="110">
        <f t="shared" si="118"/>
        <v>851.67333333333329</v>
      </c>
      <c r="F634" s="110">
        <f t="shared" si="117"/>
        <v>638.755</v>
      </c>
      <c r="G634" s="110">
        <f t="shared" si="114"/>
        <v>425.83666666666664</v>
      </c>
      <c r="H634" s="110">
        <f t="shared" si="115"/>
        <v>212.91833333333332</v>
      </c>
      <c r="I634" s="110">
        <f t="shared" si="116"/>
        <v>85.167333333333303</v>
      </c>
      <c r="K634" s="205"/>
      <c r="L634" s="20" t="s">
        <v>2086</v>
      </c>
      <c r="M634" s="21">
        <v>690</v>
      </c>
      <c r="N634" s="21">
        <v>690</v>
      </c>
      <c r="O634" s="21">
        <v>719.99</v>
      </c>
      <c r="P634" s="19">
        <f t="shared" si="119"/>
        <v>699.99666666666656</v>
      </c>
      <c r="R634" s="387"/>
      <c r="S634" s="387"/>
      <c r="T634" s="387"/>
      <c r="U634" s="387"/>
      <c r="V634" s="387"/>
      <c r="W634" s="387"/>
      <c r="X634" s="387"/>
      <c r="Y634" s="387"/>
      <c r="Z634" s="387"/>
      <c r="AA634" s="387"/>
      <c r="AB634" s="387"/>
      <c r="AC634" s="387"/>
      <c r="AD634" s="387"/>
      <c r="AE634" s="387"/>
      <c r="AF634" s="387"/>
      <c r="AG634" s="387"/>
      <c r="AH634" s="387"/>
      <c r="AI634" s="387"/>
      <c r="AJ634" s="387"/>
      <c r="AK634" s="387"/>
    </row>
    <row r="635" spans="2:37">
      <c r="B635" s="108"/>
      <c r="C635" s="20"/>
      <c r="D635" s="20" t="s">
        <v>2098</v>
      </c>
      <c r="E635" s="110">
        <f t="shared" si="118"/>
        <v>869.95</v>
      </c>
      <c r="F635" s="110">
        <f t="shared" si="117"/>
        <v>652.46250000000009</v>
      </c>
      <c r="G635" s="110">
        <f t="shared" si="114"/>
        <v>434.97500000000002</v>
      </c>
      <c r="H635" s="110">
        <f t="shared" si="115"/>
        <v>217.48750000000001</v>
      </c>
      <c r="I635" s="110">
        <f t="shared" si="116"/>
        <v>86.99499999999999</v>
      </c>
      <c r="K635" s="205"/>
      <c r="L635" s="20" t="s">
        <v>2087</v>
      </c>
      <c r="M635" s="21">
        <v>625</v>
      </c>
      <c r="N635" s="21">
        <v>625</v>
      </c>
      <c r="O635" s="21">
        <v>719.99</v>
      </c>
      <c r="P635" s="19">
        <f t="shared" si="119"/>
        <v>656.6633333333333</v>
      </c>
      <c r="R635" s="387"/>
      <c r="S635" s="387"/>
      <c r="T635" s="387"/>
      <c r="U635" s="387"/>
      <c r="V635" s="387"/>
      <c r="W635" s="387"/>
      <c r="X635" s="387"/>
      <c r="Y635" s="387"/>
      <c r="Z635" s="387"/>
      <c r="AA635" s="387"/>
      <c r="AB635" s="387"/>
      <c r="AC635" s="387"/>
      <c r="AD635" s="387"/>
      <c r="AE635" s="387"/>
      <c r="AF635" s="387"/>
      <c r="AG635" s="387"/>
      <c r="AH635" s="387"/>
      <c r="AI635" s="387"/>
      <c r="AJ635" s="387"/>
      <c r="AK635" s="387"/>
    </row>
    <row r="636" spans="2:37">
      <c r="B636" s="108"/>
      <c r="C636" s="20"/>
      <c r="D636" s="20" t="s">
        <v>2099</v>
      </c>
      <c r="E636" s="110">
        <f t="shared" si="118"/>
        <v>881.32999999999993</v>
      </c>
      <c r="F636" s="110">
        <f t="shared" si="117"/>
        <v>660.99749999999995</v>
      </c>
      <c r="G636" s="110">
        <f t="shared" si="114"/>
        <v>440.66499999999996</v>
      </c>
      <c r="H636" s="110">
        <f t="shared" si="115"/>
        <v>220.33249999999998</v>
      </c>
      <c r="I636" s="110">
        <f t="shared" si="116"/>
        <v>88.132999999999967</v>
      </c>
      <c r="K636" s="205"/>
      <c r="L636" s="20" t="s">
        <v>2088</v>
      </c>
      <c r="M636" s="21">
        <v>699.9</v>
      </c>
      <c r="N636" s="21">
        <v>799</v>
      </c>
      <c r="O636" s="263">
        <v>664.2</v>
      </c>
      <c r="P636" s="19">
        <f>AVERAGE(M636:N636)</f>
        <v>749.45</v>
      </c>
      <c r="R636" s="387"/>
      <c r="S636" s="387"/>
      <c r="T636" s="387"/>
      <c r="U636" s="387"/>
      <c r="V636" s="387"/>
      <c r="W636" s="387"/>
      <c r="X636" s="387"/>
      <c r="Y636" s="387"/>
      <c r="Z636" s="387"/>
      <c r="AA636" s="387"/>
      <c r="AB636" s="387"/>
      <c r="AC636" s="387"/>
      <c r="AD636" s="387"/>
      <c r="AE636" s="387"/>
      <c r="AF636" s="387"/>
      <c r="AG636" s="387"/>
      <c r="AH636" s="387"/>
      <c r="AI636" s="387"/>
      <c r="AJ636" s="387"/>
      <c r="AK636" s="387"/>
    </row>
    <row r="637" spans="2:37">
      <c r="B637" s="108"/>
      <c r="C637" s="20"/>
      <c r="D637" s="20" t="s">
        <v>2100</v>
      </c>
      <c r="E637" s="110">
        <f t="shared" si="118"/>
        <v>319.76666666666665</v>
      </c>
      <c r="F637" s="110">
        <f t="shared" si="117"/>
        <v>239.82499999999999</v>
      </c>
      <c r="G637" s="110">
        <f t="shared" si="114"/>
        <v>159.88333333333333</v>
      </c>
      <c r="H637" s="110">
        <f t="shared" si="115"/>
        <v>79.941666666666663</v>
      </c>
      <c r="I637" s="110">
        <f t="shared" si="116"/>
        <v>31.976666666666659</v>
      </c>
      <c r="K637" s="205"/>
      <c r="L637" s="20" t="s">
        <v>2089</v>
      </c>
      <c r="M637" s="21">
        <v>2139.79</v>
      </c>
      <c r="N637" s="21">
        <v>2290</v>
      </c>
      <c r="O637" s="21">
        <v>2139.79</v>
      </c>
      <c r="P637" s="19">
        <f t="shared" si="119"/>
        <v>2189.86</v>
      </c>
      <c r="R637" s="387"/>
      <c r="S637" s="387"/>
      <c r="T637" s="387"/>
      <c r="U637" s="387"/>
      <c r="V637" s="387"/>
      <c r="W637" s="387"/>
      <c r="X637" s="387"/>
      <c r="Y637" s="387"/>
      <c r="Z637" s="387"/>
      <c r="AA637" s="387"/>
      <c r="AB637" s="387"/>
      <c r="AC637" s="387"/>
      <c r="AD637" s="387"/>
      <c r="AE637" s="387"/>
      <c r="AF637" s="387"/>
      <c r="AG637" s="387"/>
      <c r="AH637" s="387"/>
      <c r="AI637" s="387"/>
      <c r="AJ637" s="387"/>
      <c r="AK637" s="387"/>
    </row>
    <row r="638" spans="2:37">
      <c r="B638" s="108"/>
      <c r="C638" s="20"/>
      <c r="D638" s="20" t="s">
        <v>2101</v>
      </c>
      <c r="E638" s="110">
        <f t="shared" si="118"/>
        <v>377.19666666666672</v>
      </c>
      <c r="F638" s="110">
        <f t="shared" si="117"/>
        <v>282.89750000000004</v>
      </c>
      <c r="G638" s="110">
        <f t="shared" si="114"/>
        <v>188.59833333333336</v>
      </c>
      <c r="H638" s="110">
        <f t="shared" si="115"/>
        <v>94.299166666666679</v>
      </c>
      <c r="I638" s="110">
        <f t="shared" si="116"/>
        <v>37.719666666666662</v>
      </c>
      <c r="K638" s="205"/>
      <c r="L638" s="20" t="s">
        <v>2090</v>
      </c>
      <c r="M638" s="21">
        <v>2246.7800000000002</v>
      </c>
      <c r="N638" s="21">
        <v>2599</v>
      </c>
      <c r="O638" s="21">
        <v>2099.9899999999998</v>
      </c>
      <c r="P638" s="19">
        <f t="shared" si="119"/>
        <v>2315.2566666666667</v>
      </c>
      <c r="R638" s="387"/>
      <c r="S638" s="387"/>
      <c r="T638" s="387"/>
      <c r="U638" s="387"/>
      <c r="V638" s="387"/>
      <c r="W638" s="387"/>
      <c r="X638" s="387"/>
      <c r="Y638" s="387"/>
      <c r="Z638" s="387"/>
      <c r="AA638" s="387"/>
      <c r="AB638" s="387"/>
      <c r="AC638" s="387"/>
      <c r="AD638" s="387"/>
      <c r="AE638" s="387"/>
      <c r="AF638" s="387"/>
      <c r="AG638" s="387"/>
      <c r="AH638" s="387"/>
      <c r="AI638" s="387"/>
      <c r="AJ638" s="387"/>
      <c r="AK638" s="387"/>
    </row>
    <row r="639" spans="2:37">
      <c r="B639" s="108"/>
      <c r="C639" s="20"/>
      <c r="D639" s="20" t="s">
        <v>2102</v>
      </c>
      <c r="E639" s="110">
        <f t="shared" si="118"/>
        <v>1406.95</v>
      </c>
      <c r="F639" s="110">
        <f t="shared" si="117"/>
        <v>1055.2125000000001</v>
      </c>
      <c r="G639" s="110">
        <f t="shared" si="114"/>
        <v>703.47500000000002</v>
      </c>
      <c r="H639" s="110">
        <f t="shared" si="115"/>
        <v>351.73750000000001</v>
      </c>
      <c r="I639" s="110">
        <f t="shared" si="116"/>
        <v>140.69499999999996</v>
      </c>
      <c r="K639" s="205"/>
      <c r="L639" s="20" t="s">
        <v>2091</v>
      </c>
      <c r="M639" s="21">
        <v>2999</v>
      </c>
      <c r="N639" s="21">
        <v>3212.9</v>
      </c>
      <c r="O639" s="263">
        <v>1200</v>
      </c>
      <c r="P639" s="19">
        <f>AVERAGE(M639:N639)</f>
        <v>3105.95</v>
      </c>
      <c r="R639" s="387"/>
      <c r="S639" s="387"/>
      <c r="T639" s="387"/>
      <c r="U639" s="387"/>
      <c r="V639" s="387"/>
      <c r="W639" s="387"/>
      <c r="X639" s="387"/>
      <c r="Y639" s="387"/>
      <c r="Z639" s="387"/>
      <c r="AA639" s="387"/>
      <c r="AB639" s="387"/>
      <c r="AC639" s="387"/>
      <c r="AD639" s="387"/>
      <c r="AE639" s="387"/>
      <c r="AF639" s="387"/>
      <c r="AG639" s="387"/>
      <c r="AH639" s="387"/>
      <c r="AI639" s="387"/>
      <c r="AJ639" s="387"/>
      <c r="AK639" s="387"/>
    </row>
    <row r="640" spans="2:37">
      <c r="B640" s="108"/>
      <c r="C640" s="20"/>
      <c r="D640" s="20" t="s">
        <v>2103</v>
      </c>
      <c r="E640" s="110">
        <f t="shared" si="118"/>
        <v>403.57333333333332</v>
      </c>
      <c r="F640" s="110">
        <f t="shared" si="117"/>
        <v>302.68</v>
      </c>
      <c r="G640" s="110">
        <f>SUM(E640*(1-0.5))</f>
        <v>201.78666666666666</v>
      </c>
      <c r="H640" s="110">
        <f>SUM(E640*(1-0.75))</f>
        <v>100.89333333333333</v>
      </c>
      <c r="I640" s="110">
        <f>SUM(E640*(1-0.9))</f>
        <v>40.357333333333322</v>
      </c>
      <c r="K640" s="205"/>
      <c r="L640" s="20" t="s">
        <v>2092</v>
      </c>
      <c r="M640" s="21">
        <v>525</v>
      </c>
      <c r="N640" s="21">
        <v>525</v>
      </c>
      <c r="O640" s="21">
        <v>639</v>
      </c>
      <c r="P640" s="19">
        <f t="shared" si="119"/>
        <v>563</v>
      </c>
      <c r="R640" s="387"/>
      <c r="S640" s="387"/>
      <c r="T640" s="387"/>
      <c r="U640" s="387"/>
      <c r="V640" s="387"/>
      <c r="W640" s="387"/>
      <c r="X640" s="387"/>
      <c r="Y640" s="387"/>
      <c r="Z640" s="387"/>
      <c r="AA640" s="387"/>
      <c r="AB640" s="387"/>
      <c r="AC640" s="387"/>
      <c r="AD640" s="387"/>
      <c r="AE640" s="387"/>
      <c r="AF640" s="387"/>
      <c r="AG640" s="387"/>
      <c r="AH640" s="387"/>
      <c r="AI640" s="387"/>
      <c r="AJ640" s="387"/>
      <c r="AK640" s="387"/>
    </row>
    <row r="641" spans="2:37">
      <c r="B641" s="108"/>
      <c r="C641" s="20"/>
      <c r="D641" s="20" t="s">
        <v>2104</v>
      </c>
      <c r="E641" s="110">
        <f t="shared" si="118"/>
        <v>391.16</v>
      </c>
      <c r="F641" s="110">
        <f t="shared" si="117"/>
        <v>293.37</v>
      </c>
      <c r="G641" s="110">
        <f>SUM(E641*(1-0.5))</f>
        <v>195.58</v>
      </c>
      <c r="H641" s="110">
        <f>SUM(E641*(1-0.75))</f>
        <v>97.79</v>
      </c>
      <c r="I641" s="110">
        <f>SUM(E641*(1-0.9))</f>
        <v>39.115999999999993</v>
      </c>
      <c r="K641" s="205"/>
      <c r="L641" s="20" t="s">
        <v>2093</v>
      </c>
      <c r="M641" s="21">
        <v>579.9</v>
      </c>
      <c r="N641" s="21">
        <v>579.9</v>
      </c>
      <c r="O641" s="21">
        <v>689</v>
      </c>
      <c r="P641" s="19">
        <f t="shared" si="119"/>
        <v>616.26666666666665</v>
      </c>
      <c r="R641" s="387"/>
      <c r="S641" s="387"/>
      <c r="T641" s="387"/>
      <c r="U641" s="387"/>
      <c r="V641" s="387"/>
      <c r="W641" s="387"/>
      <c r="X641" s="387"/>
      <c r="Y641" s="387"/>
      <c r="Z641" s="387"/>
      <c r="AA641" s="387"/>
      <c r="AB641" s="387"/>
      <c r="AC641" s="387"/>
      <c r="AD641" s="387"/>
      <c r="AE641" s="387"/>
      <c r="AF641" s="387"/>
      <c r="AG641" s="387"/>
      <c r="AH641" s="387"/>
      <c r="AI641" s="387"/>
      <c r="AJ641" s="387"/>
      <c r="AK641" s="387"/>
    </row>
    <row r="642" spans="2:37">
      <c r="B642" s="205">
        <v>3</v>
      </c>
      <c r="C642" s="180" t="s">
        <v>116</v>
      </c>
      <c r="D642" s="17"/>
      <c r="E642" s="20"/>
      <c r="F642" s="20"/>
      <c r="G642" s="20"/>
      <c r="H642" s="20"/>
      <c r="I642" s="20"/>
      <c r="K642" s="205"/>
      <c r="L642" s="20" t="s">
        <v>2094</v>
      </c>
      <c r="M642" s="21">
        <v>559.9</v>
      </c>
      <c r="N642" s="263">
        <v>449</v>
      </c>
      <c r="O642" s="21">
        <v>683.91</v>
      </c>
      <c r="P642" s="19">
        <f>AVERAGE(M642:O642)</f>
        <v>564.27</v>
      </c>
      <c r="R642" s="387"/>
      <c r="S642" s="387"/>
      <c r="T642" s="387"/>
      <c r="U642" s="387"/>
      <c r="V642" s="387"/>
      <c r="W642" s="387"/>
      <c r="X642" s="387"/>
      <c r="Y642" s="387"/>
      <c r="Z642" s="387"/>
      <c r="AA642" s="387"/>
      <c r="AB642" s="387"/>
      <c r="AC642" s="387"/>
      <c r="AD642" s="387"/>
      <c r="AE642" s="387"/>
      <c r="AF642" s="387"/>
      <c r="AG642" s="387"/>
      <c r="AH642" s="387"/>
      <c r="AI642" s="387"/>
      <c r="AJ642" s="387"/>
      <c r="AK642" s="387"/>
    </row>
    <row r="643" spans="2:37">
      <c r="B643" s="108"/>
      <c r="C643" s="20" t="s">
        <v>77</v>
      </c>
      <c r="D643" s="20" t="s">
        <v>2105</v>
      </c>
      <c r="E643" s="110">
        <f t="shared" ref="E643:E674" si="120">P657</f>
        <v>406</v>
      </c>
      <c r="F643" s="110">
        <f t="shared" si="117"/>
        <v>304.5</v>
      </c>
      <c r="G643" s="110">
        <f>SUM(E643*(1-0.5))</f>
        <v>203</v>
      </c>
      <c r="H643" s="110">
        <f>SUM(E643*(1-0.75))</f>
        <v>101.5</v>
      </c>
      <c r="I643" s="110">
        <f>SUM(E643*(1-0.9))</f>
        <v>40.599999999999994</v>
      </c>
      <c r="K643" s="205"/>
      <c r="L643" s="20" t="s">
        <v>2095</v>
      </c>
      <c r="M643" s="21">
        <v>535</v>
      </c>
      <c r="N643" s="21">
        <v>535</v>
      </c>
      <c r="O643" s="21">
        <v>545.64</v>
      </c>
      <c r="P643" s="19">
        <f t="shared" si="119"/>
        <v>538.54666666666662</v>
      </c>
      <c r="R643" s="387"/>
      <c r="S643" s="387"/>
      <c r="T643" s="387"/>
      <c r="U643" s="387"/>
      <c r="V643" s="387"/>
      <c r="W643" s="387"/>
      <c r="X643" s="387"/>
      <c r="Y643" s="387"/>
      <c r="Z643" s="387"/>
      <c r="AA643" s="387"/>
      <c r="AB643" s="387"/>
      <c r="AC643" s="387"/>
      <c r="AD643" s="387"/>
      <c r="AE643" s="387"/>
      <c r="AF643" s="387"/>
      <c r="AG643" s="387"/>
      <c r="AH643" s="387"/>
      <c r="AI643" s="387"/>
      <c r="AJ643" s="387"/>
      <c r="AK643" s="387"/>
    </row>
    <row r="644" spans="2:37">
      <c r="B644" s="108"/>
      <c r="C644" s="20"/>
      <c r="D644" s="20" t="s">
        <v>2106</v>
      </c>
      <c r="E644" s="110">
        <f t="shared" si="120"/>
        <v>447</v>
      </c>
      <c r="F644" s="110">
        <f t="shared" si="117"/>
        <v>335.25</v>
      </c>
      <c r="G644" s="110">
        <f t="shared" ref="G644:G662" si="121">SUM(E644*(1-0.5))</f>
        <v>223.5</v>
      </c>
      <c r="H644" s="110">
        <f t="shared" ref="H644:H662" si="122">SUM(E644*(1-0.75))</f>
        <v>111.75</v>
      </c>
      <c r="I644" s="110">
        <f t="shared" ref="I644:I662" si="123">SUM(E644*(1-0.9))</f>
        <v>44.699999999999989</v>
      </c>
      <c r="K644" s="205"/>
      <c r="L644" s="20" t="s">
        <v>2096</v>
      </c>
      <c r="M644" s="21">
        <v>639</v>
      </c>
      <c r="N644" s="21">
        <v>579.9</v>
      </c>
      <c r="O644" s="263">
        <v>400</v>
      </c>
      <c r="P644" s="19">
        <f>AVERAGE(M644:N644)</f>
        <v>609.45000000000005</v>
      </c>
      <c r="R644" s="387"/>
      <c r="S644" s="387"/>
      <c r="T644" s="387"/>
      <c r="U644" s="387"/>
      <c r="V644" s="387"/>
      <c r="W644" s="387"/>
      <c r="X644" s="387"/>
      <c r="Y644" s="387"/>
      <c r="Z644" s="387"/>
      <c r="AA644" s="387"/>
      <c r="AB644" s="387"/>
      <c r="AC644" s="387"/>
      <c r="AD644" s="387"/>
      <c r="AE644" s="387"/>
      <c r="AF644" s="387"/>
      <c r="AG644" s="387"/>
      <c r="AH644" s="387"/>
      <c r="AI644" s="387"/>
      <c r="AJ644" s="387"/>
      <c r="AK644" s="387"/>
    </row>
    <row r="645" spans="2:37">
      <c r="B645" s="108"/>
      <c r="C645" s="20"/>
      <c r="D645" s="20" t="s">
        <v>2107</v>
      </c>
      <c r="E645" s="110">
        <f t="shared" si="120"/>
        <v>665.98666666666668</v>
      </c>
      <c r="F645" s="110">
        <f t="shared" si="117"/>
        <v>499.49</v>
      </c>
      <c r="G645" s="110">
        <f t="shared" si="121"/>
        <v>332.99333333333334</v>
      </c>
      <c r="H645" s="110">
        <f t="shared" si="122"/>
        <v>166.49666666666667</v>
      </c>
      <c r="I645" s="110">
        <f t="shared" si="123"/>
        <v>66.598666666666659</v>
      </c>
      <c r="K645" s="205"/>
      <c r="L645" s="20" t="s">
        <v>2097</v>
      </c>
      <c r="M645" s="21">
        <v>958.01</v>
      </c>
      <c r="N645" s="21">
        <v>958.01</v>
      </c>
      <c r="O645" s="21">
        <v>639</v>
      </c>
      <c r="P645" s="19">
        <f t="shared" si="119"/>
        <v>851.67333333333329</v>
      </c>
      <c r="R645" s="387"/>
      <c r="S645" s="387"/>
      <c r="T645" s="387"/>
      <c r="U645" s="387"/>
      <c r="V645" s="387"/>
      <c r="W645" s="387"/>
      <c r="X645" s="387"/>
      <c r="Y645" s="387"/>
      <c r="Z645" s="387"/>
      <c r="AA645" s="387"/>
      <c r="AB645" s="387"/>
      <c r="AC645" s="387"/>
      <c r="AD645" s="387"/>
      <c r="AE645" s="387"/>
      <c r="AF645" s="387"/>
      <c r="AG645" s="387"/>
      <c r="AH645" s="387"/>
      <c r="AI645" s="387"/>
      <c r="AJ645" s="387"/>
      <c r="AK645" s="387"/>
    </row>
    <row r="646" spans="2:37">
      <c r="B646" s="108"/>
      <c r="C646" s="20"/>
      <c r="D646" s="20" t="s">
        <v>2108</v>
      </c>
      <c r="E646" s="110">
        <f t="shared" si="120"/>
        <v>696.15333333333331</v>
      </c>
      <c r="F646" s="110">
        <f t="shared" si="117"/>
        <v>522.11500000000001</v>
      </c>
      <c r="G646" s="110">
        <f t="shared" si="121"/>
        <v>348.07666666666665</v>
      </c>
      <c r="H646" s="110">
        <f t="shared" si="122"/>
        <v>174.03833333333333</v>
      </c>
      <c r="I646" s="110">
        <f t="shared" si="123"/>
        <v>69.615333333333311</v>
      </c>
      <c r="K646" s="205"/>
      <c r="L646" s="20" t="s">
        <v>2098</v>
      </c>
      <c r="M646" s="21">
        <v>789.99</v>
      </c>
      <c r="N646" s="21">
        <v>949.91</v>
      </c>
      <c r="O646" s="21">
        <v>999</v>
      </c>
      <c r="P646" s="19">
        <f>AVERAGE(M646:N646)</f>
        <v>869.95</v>
      </c>
      <c r="R646" s="387"/>
      <c r="S646" s="387"/>
      <c r="T646" s="387"/>
      <c r="U646" s="387"/>
      <c r="V646" s="387"/>
      <c r="W646" s="387"/>
      <c r="X646" s="387"/>
      <c r="Y646" s="387"/>
      <c r="Z646" s="387"/>
      <c r="AA646" s="387"/>
      <c r="AB646" s="387"/>
      <c r="AC646" s="387"/>
      <c r="AD646" s="387"/>
      <c r="AE646" s="387"/>
      <c r="AF646" s="387"/>
      <c r="AG646" s="387"/>
      <c r="AH646" s="387"/>
      <c r="AI646" s="387"/>
      <c r="AJ646" s="387"/>
      <c r="AK646" s="387"/>
    </row>
    <row r="647" spans="2:37">
      <c r="B647" s="108"/>
      <c r="C647" s="20"/>
      <c r="D647" s="20" t="s">
        <v>2109</v>
      </c>
      <c r="E647" s="110">
        <f t="shared" si="120"/>
        <v>797</v>
      </c>
      <c r="F647" s="110">
        <f t="shared" si="117"/>
        <v>597.75</v>
      </c>
      <c r="G647" s="110">
        <f t="shared" si="121"/>
        <v>398.5</v>
      </c>
      <c r="H647" s="110">
        <f t="shared" si="122"/>
        <v>199.25</v>
      </c>
      <c r="I647" s="110">
        <f t="shared" si="123"/>
        <v>79.699999999999989</v>
      </c>
      <c r="K647" s="205"/>
      <c r="L647" s="20" t="s">
        <v>2099</v>
      </c>
      <c r="M647" s="21">
        <v>775</v>
      </c>
      <c r="N647" s="21">
        <v>869.99</v>
      </c>
      <c r="O647" s="21">
        <v>999</v>
      </c>
      <c r="P647" s="19">
        <f t="shared" si="119"/>
        <v>881.32999999999993</v>
      </c>
      <c r="R647" s="387"/>
      <c r="S647" s="387"/>
      <c r="T647" s="387"/>
      <c r="U647" s="387"/>
      <c r="V647" s="387"/>
      <c r="W647" s="387"/>
      <c r="X647" s="387"/>
      <c r="Y647" s="387"/>
      <c r="Z647" s="387"/>
      <c r="AA647" s="387"/>
      <c r="AB647" s="387"/>
      <c r="AC647" s="387"/>
      <c r="AD647" s="387"/>
      <c r="AE647" s="387"/>
      <c r="AF647" s="387"/>
      <c r="AG647" s="387"/>
      <c r="AH647" s="387"/>
      <c r="AI647" s="387"/>
      <c r="AJ647" s="387"/>
      <c r="AK647" s="387"/>
    </row>
    <row r="648" spans="2:37">
      <c r="B648" s="108"/>
      <c r="C648" s="20"/>
      <c r="D648" s="20" t="s">
        <v>2110</v>
      </c>
      <c r="E648" s="110">
        <f t="shared" si="120"/>
        <v>345.95</v>
      </c>
      <c r="F648" s="110">
        <f t="shared" si="117"/>
        <v>259.46249999999998</v>
      </c>
      <c r="G648" s="110">
        <f t="shared" si="121"/>
        <v>172.97499999999999</v>
      </c>
      <c r="H648" s="110">
        <f t="shared" si="122"/>
        <v>86.487499999999997</v>
      </c>
      <c r="I648" s="110">
        <f t="shared" si="123"/>
        <v>34.594999999999992</v>
      </c>
      <c r="K648" s="205"/>
      <c r="L648" s="20" t="s">
        <v>2100</v>
      </c>
      <c r="M648" s="21">
        <v>379.5</v>
      </c>
      <c r="N648" s="21">
        <v>289.89999999999998</v>
      </c>
      <c r="O648" s="21">
        <v>289.89999999999998</v>
      </c>
      <c r="P648" s="19">
        <f t="shared" si="119"/>
        <v>319.76666666666665</v>
      </c>
      <c r="R648" s="387"/>
      <c r="S648" s="387"/>
      <c r="T648" s="387"/>
      <c r="U648" s="387"/>
      <c r="V648" s="387"/>
      <c r="W648" s="387"/>
      <c r="X648" s="387"/>
      <c r="Y648" s="387"/>
      <c r="Z648" s="387"/>
      <c r="AA648" s="387"/>
      <c r="AB648" s="387"/>
      <c r="AC648" s="387"/>
      <c r="AD648" s="387"/>
      <c r="AE648" s="387"/>
      <c r="AF648" s="387"/>
      <c r="AG648" s="387"/>
      <c r="AH648" s="387"/>
      <c r="AI648" s="387"/>
      <c r="AJ648" s="387"/>
      <c r="AK648" s="387"/>
    </row>
    <row r="649" spans="2:37">
      <c r="B649" s="108"/>
      <c r="C649" s="20"/>
      <c r="D649" s="20" t="s">
        <v>2111</v>
      </c>
      <c r="E649" s="110">
        <f t="shared" si="120"/>
        <v>332.33</v>
      </c>
      <c r="F649" s="110">
        <f t="shared" si="117"/>
        <v>249.2475</v>
      </c>
      <c r="G649" s="110">
        <f t="shared" si="121"/>
        <v>166.16499999999999</v>
      </c>
      <c r="H649" s="110">
        <f t="shared" si="122"/>
        <v>83.082499999999996</v>
      </c>
      <c r="I649" s="110">
        <f t="shared" si="123"/>
        <v>33.23299999999999</v>
      </c>
      <c r="K649" s="205"/>
      <c r="L649" s="20" t="s">
        <v>2101</v>
      </c>
      <c r="M649" s="21">
        <v>415.8</v>
      </c>
      <c r="N649" s="21">
        <v>415.8</v>
      </c>
      <c r="O649" s="21">
        <v>299.99</v>
      </c>
      <c r="P649" s="19">
        <f t="shared" si="119"/>
        <v>377.19666666666672</v>
      </c>
      <c r="R649" s="387"/>
      <c r="S649" s="387"/>
      <c r="T649" s="387"/>
      <c r="U649" s="387"/>
      <c r="V649" s="387"/>
      <c r="W649" s="387"/>
      <c r="X649" s="387"/>
      <c r="Y649" s="387"/>
      <c r="Z649" s="387"/>
      <c r="AA649" s="387"/>
      <c r="AB649" s="387"/>
      <c r="AC649" s="387"/>
      <c r="AD649" s="387"/>
      <c r="AE649" s="387"/>
      <c r="AF649" s="387"/>
      <c r="AG649" s="387"/>
      <c r="AH649" s="387"/>
      <c r="AI649" s="387"/>
      <c r="AJ649" s="387"/>
      <c r="AK649" s="387"/>
    </row>
    <row r="650" spans="2:37">
      <c r="B650" s="108"/>
      <c r="C650" s="20"/>
      <c r="D650" s="20" t="s">
        <v>2112</v>
      </c>
      <c r="E650" s="110">
        <f t="shared" si="120"/>
        <v>473.03999999999996</v>
      </c>
      <c r="F650" s="110">
        <f t="shared" si="117"/>
        <v>354.78</v>
      </c>
      <c r="G650" s="110">
        <f t="shared" si="121"/>
        <v>236.51999999999998</v>
      </c>
      <c r="H650" s="110">
        <f t="shared" si="122"/>
        <v>118.25999999999999</v>
      </c>
      <c r="I650" s="110">
        <f t="shared" si="123"/>
        <v>47.303999999999988</v>
      </c>
      <c r="K650" s="205"/>
      <c r="L650" s="20" t="s">
        <v>2102</v>
      </c>
      <c r="M650" s="21">
        <v>1561.95</v>
      </c>
      <c r="N650" s="21">
        <v>1199</v>
      </c>
      <c r="O650" s="21">
        <v>1459.9</v>
      </c>
      <c r="P650" s="19">
        <f t="shared" si="119"/>
        <v>1406.95</v>
      </c>
      <c r="R650" s="387"/>
      <c r="S650" s="387"/>
      <c r="T650" s="387"/>
      <c r="U650" s="387"/>
      <c r="V650" s="387"/>
      <c r="W650" s="387"/>
      <c r="X650" s="387"/>
      <c r="Y650" s="387"/>
      <c r="Z650" s="387"/>
      <c r="AA650" s="387"/>
      <c r="AB650" s="387"/>
      <c r="AC650" s="387"/>
      <c r="AD650" s="387"/>
      <c r="AE650" s="387"/>
      <c r="AF650" s="387"/>
      <c r="AG650" s="387"/>
      <c r="AH650" s="387"/>
      <c r="AI650" s="387"/>
      <c r="AJ650" s="387"/>
      <c r="AK650" s="387"/>
    </row>
    <row r="651" spans="2:37">
      <c r="B651" s="108"/>
      <c r="C651" s="17"/>
      <c r="D651" s="20" t="s">
        <v>2113</v>
      </c>
      <c r="E651" s="110">
        <f t="shared" si="120"/>
        <v>336.33333333333331</v>
      </c>
      <c r="F651" s="110">
        <f t="shared" si="117"/>
        <v>252.25</v>
      </c>
      <c r="G651" s="110">
        <f t="shared" si="121"/>
        <v>168.16666666666666</v>
      </c>
      <c r="H651" s="110">
        <f t="shared" si="122"/>
        <v>84.083333333333329</v>
      </c>
      <c r="I651" s="110">
        <f t="shared" si="123"/>
        <v>33.633333333333326</v>
      </c>
      <c r="K651" s="205"/>
      <c r="L651" s="20" t="s">
        <v>2103</v>
      </c>
      <c r="M651" s="21">
        <v>389.9</v>
      </c>
      <c r="N651" s="21">
        <v>389.9</v>
      </c>
      <c r="O651" s="21">
        <v>430.92</v>
      </c>
      <c r="P651" s="19">
        <f t="shared" si="119"/>
        <v>403.57333333333332</v>
      </c>
      <c r="R651" s="387"/>
      <c r="S651" s="387"/>
      <c r="T651" s="387"/>
      <c r="U651" s="387"/>
      <c r="V651" s="387"/>
      <c r="W651" s="387"/>
      <c r="X651" s="387"/>
      <c r="Y651" s="387"/>
      <c r="Z651" s="387"/>
      <c r="AA651" s="387"/>
      <c r="AB651" s="387"/>
      <c r="AC651" s="387"/>
      <c r="AD651" s="387"/>
      <c r="AE651" s="387"/>
      <c r="AF651" s="387"/>
      <c r="AG651" s="387"/>
      <c r="AH651" s="387"/>
      <c r="AI651" s="387"/>
      <c r="AJ651" s="387"/>
      <c r="AK651" s="387"/>
    </row>
    <row r="652" spans="2:37">
      <c r="B652" s="108"/>
      <c r="C652" s="20"/>
      <c r="D652" s="20" t="s">
        <v>2114</v>
      </c>
      <c r="E652" s="110">
        <f t="shared" si="120"/>
        <v>362.63333333333338</v>
      </c>
      <c r="F652" s="110">
        <f t="shared" si="117"/>
        <v>271.97500000000002</v>
      </c>
      <c r="G652" s="110">
        <f t="shared" si="121"/>
        <v>181.31666666666669</v>
      </c>
      <c r="H652" s="110">
        <f t="shared" si="122"/>
        <v>90.658333333333346</v>
      </c>
      <c r="I652" s="110">
        <f t="shared" si="123"/>
        <v>36.263333333333328</v>
      </c>
      <c r="K652" s="205"/>
      <c r="L652" s="20" t="s">
        <v>2104</v>
      </c>
      <c r="M652" s="21">
        <v>382.69</v>
      </c>
      <c r="N652" s="21">
        <v>382.69</v>
      </c>
      <c r="O652" s="21">
        <v>408.1</v>
      </c>
      <c r="P652" s="19">
        <f t="shared" si="119"/>
        <v>391.16</v>
      </c>
      <c r="R652" s="387"/>
      <c r="S652" s="387"/>
      <c r="T652" s="387"/>
      <c r="U652" s="387"/>
      <c r="V652" s="387"/>
      <c r="W652" s="387"/>
      <c r="X652" s="387"/>
      <c r="Y652" s="387"/>
      <c r="Z652" s="387"/>
      <c r="AA652" s="387"/>
      <c r="AB652" s="387"/>
      <c r="AC652" s="387"/>
      <c r="AD652" s="387"/>
      <c r="AE652" s="387"/>
      <c r="AF652" s="387"/>
      <c r="AG652" s="387"/>
      <c r="AH652" s="387"/>
      <c r="AI652" s="387"/>
      <c r="AJ652" s="387"/>
      <c r="AK652" s="387"/>
    </row>
    <row r="653" spans="2:37">
      <c r="B653" s="108"/>
      <c r="C653" s="20"/>
      <c r="D653" s="20" t="s">
        <v>2115</v>
      </c>
      <c r="E653" s="110">
        <f t="shared" si="120"/>
        <v>427.995</v>
      </c>
      <c r="F653" s="110">
        <f t="shared" si="117"/>
        <v>320.99625000000003</v>
      </c>
      <c r="G653" s="110">
        <f t="shared" si="121"/>
        <v>213.9975</v>
      </c>
      <c r="H653" s="110">
        <f t="shared" si="122"/>
        <v>106.99875</v>
      </c>
      <c r="I653" s="110">
        <f t="shared" si="123"/>
        <v>42.799499999999988</v>
      </c>
      <c r="R653" s="387"/>
      <c r="S653" s="387"/>
      <c r="T653" s="387"/>
      <c r="U653" s="387"/>
      <c r="V653" s="387"/>
      <c r="W653" s="387"/>
      <c r="X653" s="387"/>
      <c r="Y653" s="387"/>
      <c r="Z653" s="387"/>
      <c r="AA653" s="387"/>
      <c r="AB653" s="387"/>
      <c r="AC653" s="387"/>
      <c r="AD653" s="387"/>
      <c r="AE653" s="387"/>
      <c r="AF653" s="387"/>
      <c r="AG653" s="387"/>
      <c r="AH653" s="387"/>
      <c r="AI653" s="387"/>
      <c r="AJ653" s="387"/>
      <c r="AK653" s="387"/>
    </row>
    <row r="654" spans="2:37" ht="15.75">
      <c r="B654" s="108"/>
      <c r="C654" s="20"/>
      <c r="D654" s="20" t="s">
        <v>2116</v>
      </c>
      <c r="E654" s="110">
        <f t="shared" si="120"/>
        <v>92.14</v>
      </c>
      <c r="F654" s="110">
        <f t="shared" si="117"/>
        <v>69.105000000000004</v>
      </c>
      <c r="G654" s="110">
        <f t="shared" si="121"/>
        <v>46.07</v>
      </c>
      <c r="H654" s="110">
        <f t="shared" si="122"/>
        <v>23.035</v>
      </c>
      <c r="I654" s="110">
        <f t="shared" si="123"/>
        <v>9.2139999999999986</v>
      </c>
      <c r="K654" s="1114" t="s">
        <v>2117</v>
      </c>
      <c r="L654" s="1115"/>
      <c r="M654" s="1115"/>
      <c r="N654" s="1115"/>
      <c r="O654" s="1115"/>
      <c r="P654" s="1116"/>
      <c r="R654" s="387"/>
      <c r="S654" s="387"/>
      <c r="T654" s="387"/>
      <c r="U654" s="387"/>
      <c r="V654" s="387"/>
      <c r="W654" s="387"/>
      <c r="X654" s="387"/>
      <c r="Y654" s="387"/>
      <c r="Z654" s="387"/>
      <c r="AA654" s="387"/>
      <c r="AB654" s="387"/>
      <c r="AC654" s="387"/>
      <c r="AD654" s="387"/>
      <c r="AE654" s="387"/>
      <c r="AF654" s="387"/>
      <c r="AG654" s="387"/>
      <c r="AH654" s="387"/>
      <c r="AI654" s="387"/>
      <c r="AJ654" s="387"/>
      <c r="AK654" s="387"/>
    </row>
    <row r="655" spans="2:37" ht="30">
      <c r="B655" s="108"/>
      <c r="C655" s="20"/>
      <c r="D655" s="20" t="s">
        <v>2118</v>
      </c>
      <c r="E655" s="110">
        <f t="shared" si="120"/>
        <v>89.43</v>
      </c>
      <c r="F655" s="110">
        <f t="shared" si="117"/>
        <v>67.072500000000005</v>
      </c>
      <c r="G655" s="110">
        <f t="shared" si="121"/>
        <v>44.715000000000003</v>
      </c>
      <c r="H655" s="110">
        <f t="shared" si="122"/>
        <v>22.357500000000002</v>
      </c>
      <c r="I655" s="110">
        <f t="shared" si="123"/>
        <v>8.9429999999999978</v>
      </c>
      <c r="K655" s="505" t="s">
        <v>1239</v>
      </c>
      <c r="L655" s="506" t="s">
        <v>1082</v>
      </c>
      <c r="M655" s="506" t="s">
        <v>683</v>
      </c>
      <c r="N655" s="506" t="s">
        <v>676</v>
      </c>
      <c r="O655" s="506" t="s">
        <v>677</v>
      </c>
      <c r="P655" s="723" t="s">
        <v>1234</v>
      </c>
      <c r="R655" s="387"/>
      <c r="S655" s="387"/>
      <c r="T655" s="387"/>
      <c r="U655" s="387"/>
      <c r="V655" s="387"/>
      <c r="W655" s="387"/>
      <c r="X655" s="387"/>
      <c r="Y655" s="387"/>
      <c r="Z655" s="387"/>
      <c r="AA655" s="387"/>
      <c r="AB655" s="387"/>
      <c r="AC655" s="387"/>
      <c r="AD655" s="387"/>
      <c r="AE655" s="387"/>
      <c r="AF655" s="387"/>
      <c r="AG655" s="387"/>
      <c r="AH655" s="387"/>
      <c r="AI655" s="387"/>
      <c r="AJ655" s="387"/>
      <c r="AK655" s="387"/>
    </row>
    <row r="656" spans="2:37">
      <c r="B656" s="108"/>
      <c r="C656" s="20"/>
      <c r="D656" s="20" t="s">
        <v>2119</v>
      </c>
      <c r="E656" s="110">
        <f t="shared" si="120"/>
        <v>285.59999999999997</v>
      </c>
      <c r="F656" s="110">
        <f t="shared" si="117"/>
        <v>214.2</v>
      </c>
      <c r="G656" s="110">
        <f t="shared" si="121"/>
        <v>142.79999999999998</v>
      </c>
      <c r="H656" s="110">
        <f t="shared" si="122"/>
        <v>71.399999999999991</v>
      </c>
      <c r="I656" s="110">
        <f t="shared" si="123"/>
        <v>28.559999999999992</v>
      </c>
      <c r="K656" s="871"/>
      <c r="L656" s="433"/>
      <c r="M656" s="433"/>
      <c r="N656" s="433"/>
      <c r="O656" s="433"/>
      <c r="P656" s="719"/>
      <c r="R656" s="387"/>
      <c r="S656" s="387"/>
      <c r="T656" s="387"/>
      <c r="U656" s="387"/>
      <c r="V656" s="387"/>
      <c r="W656" s="387"/>
      <c r="X656" s="387"/>
      <c r="Y656" s="387"/>
      <c r="Z656" s="387"/>
      <c r="AA656" s="387"/>
      <c r="AB656" s="387"/>
      <c r="AC656" s="387"/>
      <c r="AD656" s="387"/>
      <c r="AE656" s="387"/>
      <c r="AF656" s="387"/>
      <c r="AG656" s="387"/>
      <c r="AH656" s="387"/>
      <c r="AI656" s="387"/>
      <c r="AJ656" s="387"/>
      <c r="AK656" s="387"/>
    </row>
    <row r="657" spans="2:37">
      <c r="B657" s="108"/>
      <c r="C657" s="20"/>
      <c r="D657" s="20" t="s">
        <v>2120</v>
      </c>
      <c r="E657" s="110">
        <f t="shared" si="120"/>
        <v>455.02499999999998</v>
      </c>
      <c r="F657" s="110">
        <f t="shared" si="117"/>
        <v>341.26874999999995</v>
      </c>
      <c r="G657" s="110">
        <f t="shared" si="121"/>
        <v>227.51249999999999</v>
      </c>
      <c r="H657" s="110">
        <f t="shared" si="122"/>
        <v>113.75624999999999</v>
      </c>
      <c r="I657" s="110">
        <f t="shared" si="123"/>
        <v>45.502499999999991</v>
      </c>
      <c r="K657" s="211" t="s">
        <v>77</v>
      </c>
      <c r="L657" s="181" t="s">
        <v>2105</v>
      </c>
      <c r="M657" s="182">
        <v>406</v>
      </c>
      <c r="N657" s="182">
        <v>406</v>
      </c>
      <c r="O657" s="182">
        <v>406</v>
      </c>
      <c r="P657" s="184">
        <f t="shared" ref="P657:P676" si="124">AVERAGE(M657:O657)</f>
        <v>406</v>
      </c>
      <c r="R657" s="387"/>
      <c r="S657" s="387"/>
      <c r="T657" s="387"/>
      <c r="U657" s="387"/>
      <c r="V657" s="387"/>
      <c r="W657" s="387"/>
      <c r="X657" s="387"/>
      <c r="Y657" s="387"/>
      <c r="Z657" s="387"/>
      <c r="AA657" s="387"/>
      <c r="AB657" s="387"/>
      <c r="AC657" s="387"/>
      <c r="AD657" s="387"/>
      <c r="AE657" s="387"/>
      <c r="AF657" s="387"/>
      <c r="AG657" s="387"/>
      <c r="AH657" s="387"/>
      <c r="AI657" s="387"/>
      <c r="AJ657" s="387"/>
      <c r="AK657" s="387"/>
    </row>
    <row r="658" spans="2:37">
      <c r="B658" s="108"/>
      <c r="C658" s="20"/>
      <c r="D658" s="20" t="s">
        <v>2121</v>
      </c>
      <c r="E658" s="110">
        <f t="shared" si="120"/>
        <v>293.33</v>
      </c>
      <c r="F658" s="110">
        <f t="shared" si="117"/>
        <v>219.9975</v>
      </c>
      <c r="G658" s="110">
        <f t="shared" si="121"/>
        <v>146.66499999999999</v>
      </c>
      <c r="H658" s="110">
        <f t="shared" si="122"/>
        <v>73.332499999999996</v>
      </c>
      <c r="I658" s="110">
        <f t="shared" si="123"/>
        <v>29.332999999999991</v>
      </c>
      <c r="K658" s="205"/>
      <c r="L658" s="20" t="s">
        <v>2106</v>
      </c>
      <c r="M658" s="110">
        <v>447</v>
      </c>
      <c r="N658" s="110">
        <v>447</v>
      </c>
      <c r="O658" s="110">
        <v>447</v>
      </c>
      <c r="P658" s="112">
        <f t="shared" si="124"/>
        <v>447</v>
      </c>
      <c r="R658" s="387"/>
      <c r="S658" s="387"/>
      <c r="T658" s="387"/>
      <c r="U658" s="387"/>
      <c r="V658" s="387"/>
      <c r="W658" s="387"/>
      <c r="X658" s="387"/>
      <c r="Y658" s="387"/>
      <c r="Z658" s="387"/>
      <c r="AA658" s="387"/>
      <c r="AB658" s="387"/>
      <c r="AC658" s="387"/>
      <c r="AD658" s="387"/>
      <c r="AE658" s="387"/>
      <c r="AF658" s="387"/>
      <c r="AG658" s="387"/>
      <c r="AH658" s="387"/>
      <c r="AI658" s="387"/>
      <c r="AJ658" s="387"/>
      <c r="AK658" s="387"/>
    </row>
    <row r="659" spans="2:37">
      <c r="B659" s="108"/>
      <c r="C659" s="20"/>
      <c r="D659" s="20" t="s">
        <v>2122</v>
      </c>
      <c r="E659" s="110">
        <f t="shared" si="120"/>
        <v>352.5</v>
      </c>
      <c r="F659" s="110">
        <f t="shared" si="117"/>
        <v>264.375</v>
      </c>
      <c r="G659" s="110">
        <f t="shared" si="121"/>
        <v>176.25</v>
      </c>
      <c r="H659" s="110">
        <f t="shared" si="122"/>
        <v>88.125</v>
      </c>
      <c r="I659" s="110">
        <f t="shared" si="123"/>
        <v>35.249999999999993</v>
      </c>
      <c r="K659" s="205"/>
      <c r="L659" s="20" t="s">
        <v>2107</v>
      </c>
      <c r="M659" s="110">
        <v>620.39</v>
      </c>
      <c r="N659" s="110">
        <v>799.9</v>
      </c>
      <c r="O659" s="110">
        <v>577.66999999999996</v>
      </c>
      <c r="P659" s="112">
        <f>AVERAGE(M659:O659)</f>
        <v>665.98666666666668</v>
      </c>
      <c r="R659" s="387"/>
      <c r="S659" s="387"/>
      <c r="T659" s="387"/>
      <c r="U659" s="387"/>
      <c r="V659" s="387"/>
      <c r="W659" s="387"/>
      <c r="X659" s="387"/>
      <c r="Y659" s="387"/>
      <c r="Z659" s="387"/>
      <c r="AA659" s="387"/>
      <c r="AB659" s="387"/>
      <c r="AC659" s="387"/>
      <c r="AD659" s="387"/>
      <c r="AE659" s="387"/>
      <c r="AF659" s="387"/>
      <c r="AG659" s="387"/>
      <c r="AH659" s="387"/>
      <c r="AI659" s="387"/>
      <c r="AJ659" s="387"/>
      <c r="AK659" s="387"/>
    </row>
    <row r="660" spans="2:37">
      <c r="B660" s="108"/>
      <c r="C660" s="20"/>
      <c r="D660" s="20" t="s">
        <v>2123</v>
      </c>
      <c r="E660" s="110">
        <f t="shared" si="120"/>
        <v>280</v>
      </c>
      <c r="F660" s="110">
        <f t="shared" si="117"/>
        <v>210</v>
      </c>
      <c r="G660" s="110">
        <f t="shared" si="121"/>
        <v>140</v>
      </c>
      <c r="H660" s="110">
        <f t="shared" si="122"/>
        <v>70</v>
      </c>
      <c r="I660" s="110">
        <f t="shared" si="123"/>
        <v>27.999999999999993</v>
      </c>
      <c r="K660" s="205"/>
      <c r="L660" s="20" t="s">
        <v>2108</v>
      </c>
      <c r="M660" s="110">
        <v>596.55999999999995</v>
      </c>
      <c r="N660" s="110">
        <v>777</v>
      </c>
      <c r="O660" s="110">
        <v>714.9</v>
      </c>
      <c r="P660" s="112">
        <f t="shared" si="124"/>
        <v>696.15333333333331</v>
      </c>
      <c r="R660" s="387"/>
      <c r="S660" s="387"/>
      <c r="T660" s="387"/>
      <c r="U660" s="387"/>
      <c r="V660" s="387"/>
      <c r="W660" s="387"/>
      <c r="X660" s="387"/>
      <c r="Y660" s="387"/>
      <c r="Z660" s="387"/>
      <c r="AA660" s="387"/>
      <c r="AB660" s="387"/>
      <c r="AC660" s="387"/>
      <c r="AD660" s="387"/>
      <c r="AE660" s="387"/>
      <c r="AF660" s="387"/>
      <c r="AG660" s="387"/>
      <c r="AH660" s="387"/>
      <c r="AI660" s="387"/>
      <c r="AJ660" s="387"/>
      <c r="AK660" s="387"/>
    </row>
    <row r="661" spans="2:37">
      <c r="B661" s="108"/>
      <c r="C661" s="20"/>
      <c r="D661" s="20" t="s">
        <v>2124</v>
      </c>
      <c r="E661" s="110">
        <f t="shared" si="120"/>
        <v>290.66666666666669</v>
      </c>
      <c r="F661" s="110">
        <f t="shared" si="117"/>
        <v>218</v>
      </c>
      <c r="G661" s="110">
        <f t="shared" si="121"/>
        <v>145.33333333333334</v>
      </c>
      <c r="H661" s="110">
        <f t="shared" si="122"/>
        <v>72.666666666666671</v>
      </c>
      <c r="I661" s="110">
        <f t="shared" si="123"/>
        <v>29.066666666666663</v>
      </c>
      <c r="K661" s="205"/>
      <c r="L661" s="20" t="s">
        <v>2109</v>
      </c>
      <c r="M661" s="110">
        <v>836</v>
      </c>
      <c r="N661" s="110">
        <v>836</v>
      </c>
      <c r="O661" s="110">
        <v>719</v>
      </c>
      <c r="P661" s="112">
        <f t="shared" si="124"/>
        <v>797</v>
      </c>
      <c r="R661" s="387"/>
      <c r="S661" s="387"/>
      <c r="T661" s="387"/>
      <c r="U661" s="387"/>
      <c r="V661" s="387"/>
      <c r="W661" s="387"/>
      <c r="X661" s="387"/>
      <c r="Y661" s="387"/>
      <c r="Z661" s="387"/>
      <c r="AA661" s="387"/>
      <c r="AB661" s="387"/>
      <c r="AC661" s="387"/>
      <c r="AD661" s="387"/>
      <c r="AE661" s="387"/>
      <c r="AF661" s="387"/>
      <c r="AG661" s="387"/>
      <c r="AH661" s="387"/>
      <c r="AI661" s="387"/>
      <c r="AJ661" s="387"/>
      <c r="AK661" s="387"/>
    </row>
    <row r="662" spans="2:37">
      <c r="B662" s="108"/>
      <c r="C662" s="20"/>
      <c r="D662" s="20" t="s">
        <v>2125</v>
      </c>
      <c r="E662" s="110">
        <f t="shared" si="120"/>
        <v>244.32333333333335</v>
      </c>
      <c r="F662" s="110">
        <f t="shared" ref="F662:F725" si="125">SUM(E662*(1-0.25))</f>
        <v>183.24250000000001</v>
      </c>
      <c r="G662" s="110">
        <f t="shared" si="121"/>
        <v>122.16166666666668</v>
      </c>
      <c r="H662" s="110">
        <f t="shared" si="122"/>
        <v>61.080833333333338</v>
      </c>
      <c r="I662" s="110">
        <f t="shared" si="123"/>
        <v>24.432333333333329</v>
      </c>
      <c r="K662" s="205"/>
      <c r="L662" s="20" t="s">
        <v>2110</v>
      </c>
      <c r="M662" s="110">
        <v>312</v>
      </c>
      <c r="N662" s="110">
        <v>379.9</v>
      </c>
      <c r="O662" s="110">
        <v>379.9</v>
      </c>
      <c r="P662" s="112">
        <f>AVERAGE(M662:N662)</f>
        <v>345.95</v>
      </c>
      <c r="R662" s="387"/>
      <c r="S662" s="387"/>
      <c r="T662" s="387"/>
      <c r="U662" s="387"/>
      <c r="V662" s="387"/>
      <c r="W662" s="387"/>
      <c r="X662" s="387"/>
      <c r="Y662" s="387"/>
      <c r="Z662" s="387"/>
      <c r="AA662" s="387"/>
      <c r="AB662" s="387"/>
      <c r="AC662" s="387"/>
      <c r="AD662" s="387"/>
      <c r="AE662" s="387"/>
      <c r="AF662" s="387"/>
      <c r="AG662" s="387"/>
      <c r="AH662" s="387"/>
      <c r="AI662" s="387"/>
      <c r="AJ662" s="387"/>
      <c r="AK662" s="387"/>
    </row>
    <row r="663" spans="2:37">
      <c r="B663" s="108"/>
      <c r="C663" s="20"/>
      <c r="D663" s="20" t="s">
        <v>2126</v>
      </c>
      <c r="E663" s="110">
        <f t="shared" si="120"/>
        <v>330.995</v>
      </c>
      <c r="F663" s="110">
        <f t="shared" si="125"/>
        <v>248.24625</v>
      </c>
      <c r="G663" s="110">
        <f t="shared" ref="G663:G683" si="126">SUM(E663*(1-0.5))</f>
        <v>165.4975</v>
      </c>
      <c r="H663" s="110">
        <f t="shared" ref="H663:H683" si="127">SUM(E663*(1-0.75))</f>
        <v>82.748750000000001</v>
      </c>
      <c r="I663" s="110">
        <f t="shared" ref="I663:I683" si="128">SUM(E663*(1-0.9))</f>
        <v>33.099499999999992</v>
      </c>
      <c r="K663" s="205"/>
      <c r="L663" s="20" t="s">
        <v>2111</v>
      </c>
      <c r="M663" s="110">
        <v>279.99</v>
      </c>
      <c r="N663" s="110">
        <v>378</v>
      </c>
      <c r="O663" s="110">
        <v>339</v>
      </c>
      <c r="P663" s="112">
        <f t="shared" si="124"/>
        <v>332.33</v>
      </c>
      <c r="R663" s="387"/>
      <c r="S663" s="387"/>
      <c r="T663" s="387"/>
      <c r="U663" s="387"/>
      <c r="V663" s="387"/>
      <c r="W663" s="387"/>
      <c r="X663" s="387"/>
      <c r="Y663" s="387"/>
      <c r="Z663" s="387"/>
      <c r="AA663" s="387"/>
      <c r="AB663" s="387"/>
      <c r="AC663" s="387"/>
      <c r="AD663" s="387"/>
      <c r="AE663" s="387"/>
      <c r="AF663" s="387"/>
      <c r="AG663" s="387"/>
      <c r="AH663" s="387"/>
      <c r="AI663" s="387"/>
      <c r="AJ663" s="387"/>
      <c r="AK663" s="387"/>
    </row>
    <row r="664" spans="2:37">
      <c r="B664" s="108"/>
      <c r="C664" s="20"/>
      <c r="D664" s="20" t="s">
        <v>2127</v>
      </c>
      <c r="E664" s="110">
        <f t="shared" si="120"/>
        <v>547.93333333333339</v>
      </c>
      <c r="F664" s="110">
        <f t="shared" si="125"/>
        <v>410.95000000000005</v>
      </c>
      <c r="G664" s="110">
        <f t="shared" si="126"/>
        <v>273.9666666666667</v>
      </c>
      <c r="H664" s="110">
        <f t="shared" si="127"/>
        <v>136.98333333333335</v>
      </c>
      <c r="I664" s="110">
        <f t="shared" si="128"/>
        <v>54.793333333333329</v>
      </c>
      <c r="K664" s="205"/>
      <c r="L664" s="20" t="s">
        <v>2112</v>
      </c>
      <c r="M664" s="110">
        <v>329.95</v>
      </c>
      <c r="N664" s="110">
        <v>616.13</v>
      </c>
      <c r="O664" s="110">
        <v>369.99</v>
      </c>
      <c r="P664" s="112">
        <f>AVERAGE(M664:N664)</f>
        <v>473.03999999999996</v>
      </c>
      <c r="R664" s="387"/>
      <c r="S664" s="387"/>
      <c r="T664" s="387"/>
      <c r="U664" s="387"/>
      <c r="V664" s="387"/>
      <c r="W664" s="387"/>
      <c r="X664" s="387"/>
      <c r="Y664" s="387"/>
      <c r="Z664" s="387"/>
      <c r="AA664" s="387"/>
      <c r="AB664" s="387"/>
      <c r="AC664" s="387"/>
      <c r="AD664" s="387"/>
      <c r="AE664" s="387"/>
      <c r="AF664" s="387"/>
      <c r="AG664" s="387"/>
      <c r="AH664" s="387"/>
      <c r="AI664" s="387"/>
      <c r="AJ664" s="387"/>
      <c r="AK664" s="387"/>
    </row>
    <row r="665" spans="2:37">
      <c r="B665" s="108"/>
      <c r="C665" s="20"/>
      <c r="D665" s="20" t="s">
        <v>2128</v>
      </c>
      <c r="E665" s="110">
        <f t="shared" si="120"/>
        <v>276.32666666666665</v>
      </c>
      <c r="F665" s="110">
        <f t="shared" si="125"/>
        <v>207.245</v>
      </c>
      <c r="G665" s="110">
        <f t="shared" si="126"/>
        <v>138.16333333333333</v>
      </c>
      <c r="H665" s="110">
        <f t="shared" si="127"/>
        <v>69.081666666666663</v>
      </c>
      <c r="I665" s="110">
        <f t="shared" si="128"/>
        <v>27.632666666666658</v>
      </c>
      <c r="K665" s="108"/>
      <c r="L665" s="20" t="s">
        <v>2113</v>
      </c>
      <c r="M665" s="110">
        <v>335</v>
      </c>
      <c r="N665" s="110">
        <v>335</v>
      </c>
      <c r="O665" s="110">
        <v>339</v>
      </c>
      <c r="P665" s="112">
        <f t="shared" si="124"/>
        <v>336.33333333333331</v>
      </c>
      <c r="R665" s="387"/>
      <c r="S665" s="387"/>
      <c r="T665" s="387"/>
      <c r="U665" s="387"/>
      <c r="V665" s="387"/>
      <c r="W665" s="387"/>
      <c r="X665" s="387"/>
      <c r="Y665" s="387"/>
      <c r="Z665" s="387"/>
      <c r="AA665" s="387"/>
      <c r="AB665" s="387"/>
      <c r="AC665" s="387"/>
      <c r="AD665" s="387"/>
      <c r="AE665" s="387"/>
      <c r="AF665" s="387"/>
      <c r="AG665" s="387"/>
      <c r="AH665" s="387"/>
      <c r="AI665" s="387"/>
      <c r="AJ665" s="387"/>
      <c r="AK665" s="387"/>
    </row>
    <row r="666" spans="2:37">
      <c r="B666" s="108"/>
      <c r="C666" s="20"/>
      <c r="D666" s="20" t="s">
        <v>2129</v>
      </c>
      <c r="E666" s="110">
        <f t="shared" si="120"/>
        <v>579.99333333333334</v>
      </c>
      <c r="F666" s="110">
        <f t="shared" si="125"/>
        <v>434.995</v>
      </c>
      <c r="G666" s="110">
        <f t="shared" si="126"/>
        <v>289.99666666666667</v>
      </c>
      <c r="H666" s="110">
        <f t="shared" si="127"/>
        <v>144.99833333333333</v>
      </c>
      <c r="I666" s="110">
        <f t="shared" si="128"/>
        <v>57.999333333333318</v>
      </c>
      <c r="K666" s="205"/>
      <c r="L666" s="20" t="s">
        <v>2114</v>
      </c>
      <c r="M666" s="110">
        <v>391</v>
      </c>
      <c r="N666" s="110">
        <v>391</v>
      </c>
      <c r="O666" s="110">
        <v>305.89999999999998</v>
      </c>
      <c r="P666" s="112">
        <f t="shared" si="124"/>
        <v>362.63333333333338</v>
      </c>
      <c r="R666" s="387"/>
      <c r="S666" s="387"/>
      <c r="T666" s="387"/>
      <c r="U666" s="387"/>
      <c r="V666" s="387"/>
      <c r="W666" s="387"/>
      <c r="X666" s="387"/>
      <c r="Y666" s="387"/>
      <c r="Z666" s="387"/>
      <c r="AA666" s="387"/>
      <c r="AB666" s="387"/>
      <c r="AC666" s="387"/>
      <c r="AD666" s="387"/>
      <c r="AE666" s="387"/>
      <c r="AF666" s="387"/>
      <c r="AG666" s="387"/>
      <c r="AH666" s="387"/>
      <c r="AI666" s="387"/>
      <c r="AJ666" s="387"/>
      <c r="AK666" s="387"/>
    </row>
    <row r="667" spans="2:37">
      <c r="B667" s="108"/>
      <c r="C667" s="20"/>
      <c r="D667" s="20" t="s">
        <v>2130</v>
      </c>
      <c r="E667" s="110">
        <f t="shared" si="120"/>
        <v>265.32333333333332</v>
      </c>
      <c r="F667" s="110">
        <f t="shared" si="125"/>
        <v>198.99250000000001</v>
      </c>
      <c r="G667" s="110">
        <f t="shared" si="126"/>
        <v>132.66166666666666</v>
      </c>
      <c r="H667" s="110">
        <f t="shared" si="127"/>
        <v>66.330833333333331</v>
      </c>
      <c r="I667" s="110">
        <f t="shared" si="128"/>
        <v>26.532333333333327</v>
      </c>
      <c r="K667" s="205"/>
      <c r="L667" s="20" t="s">
        <v>2115</v>
      </c>
      <c r="M667" s="110">
        <v>307.99</v>
      </c>
      <c r="N667" s="110">
        <v>548</v>
      </c>
      <c r="O667" s="110">
        <v>229</v>
      </c>
      <c r="P667" s="112">
        <f>AVERAGE(M667:N667)</f>
        <v>427.995</v>
      </c>
      <c r="R667" s="387"/>
      <c r="S667" s="387"/>
      <c r="T667" s="387"/>
      <c r="U667" s="387"/>
      <c r="V667" s="387"/>
      <c r="W667" s="387"/>
      <c r="X667" s="387"/>
      <c r="Y667" s="387"/>
      <c r="Z667" s="387"/>
      <c r="AA667" s="387"/>
      <c r="AB667" s="387"/>
      <c r="AC667" s="387"/>
      <c r="AD667" s="387"/>
      <c r="AE667" s="387"/>
      <c r="AF667" s="387"/>
      <c r="AG667" s="387"/>
      <c r="AH667" s="387"/>
      <c r="AI667" s="387"/>
      <c r="AJ667" s="387"/>
      <c r="AK667" s="387"/>
    </row>
    <row r="668" spans="2:37">
      <c r="B668" s="108"/>
      <c r="C668" s="20" t="s">
        <v>82</v>
      </c>
      <c r="D668" s="20" t="s">
        <v>2131</v>
      </c>
      <c r="E668" s="110">
        <f t="shared" si="120"/>
        <v>2851.69</v>
      </c>
      <c r="F668" s="110">
        <f t="shared" si="125"/>
        <v>2138.7674999999999</v>
      </c>
      <c r="G668" s="110">
        <f t="shared" si="126"/>
        <v>1425.845</v>
      </c>
      <c r="H668" s="110">
        <f t="shared" si="127"/>
        <v>712.92250000000001</v>
      </c>
      <c r="I668" s="110">
        <f t="shared" si="128"/>
        <v>285.16899999999993</v>
      </c>
      <c r="K668" s="205"/>
      <c r="L668" s="20" t="s">
        <v>2116</v>
      </c>
      <c r="M668" s="110">
        <v>103.95</v>
      </c>
      <c r="N668" s="110">
        <v>109.97</v>
      </c>
      <c r="O668" s="110">
        <v>62.5</v>
      </c>
      <c r="P668" s="112">
        <f t="shared" si="124"/>
        <v>92.14</v>
      </c>
      <c r="R668" s="387"/>
      <c r="S668" s="387"/>
      <c r="T668" s="387"/>
      <c r="U668" s="387"/>
      <c r="V668" s="387"/>
      <c r="W668" s="387"/>
      <c r="X668" s="387"/>
      <c r="Y668" s="387"/>
      <c r="Z668" s="387"/>
      <c r="AA668" s="387"/>
      <c r="AB668" s="387"/>
      <c r="AC668" s="387"/>
      <c r="AD668" s="387"/>
      <c r="AE668" s="387"/>
      <c r="AF668" s="387"/>
      <c r="AG668" s="387"/>
      <c r="AH668" s="387"/>
      <c r="AI668" s="387"/>
      <c r="AJ668" s="387"/>
      <c r="AK668" s="387"/>
    </row>
    <row r="669" spans="2:37">
      <c r="B669" s="108"/>
      <c r="C669" s="17"/>
      <c r="D669" s="20" t="s">
        <v>2132</v>
      </c>
      <c r="E669" s="110">
        <f t="shared" si="120"/>
        <v>654.6</v>
      </c>
      <c r="F669" s="110">
        <f t="shared" si="125"/>
        <v>490.95000000000005</v>
      </c>
      <c r="G669" s="110">
        <f t="shared" si="126"/>
        <v>327.3</v>
      </c>
      <c r="H669" s="110">
        <f t="shared" si="127"/>
        <v>163.65</v>
      </c>
      <c r="I669" s="110">
        <f t="shared" si="128"/>
        <v>65.459999999999994</v>
      </c>
      <c r="K669" s="205"/>
      <c r="L669" s="20" t="s">
        <v>2118</v>
      </c>
      <c r="M669" s="110">
        <v>84.9</v>
      </c>
      <c r="N669" s="110">
        <v>109.89</v>
      </c>
      <c r="O669" s="110">
        <v>73.5</v>
      </c>
      <c r="P669" s="112">
        <f t="shared" si="124"/>
        <v>89.43</v>
      </c>
      <c r="R669" s="387"/>
      <c r="S669" s="387"/>
      <c r="T669" s="387"/>
      <c r="U669" s="387"/>
      <c r="V669" s="387"/>
      <c r="W669" s="387"/>
      <c r="X669" s="387"/>
      <c r="Y669" s="387"/>
      <c r="Z669" s="387"/>
      <c r="AA669" s="387"/>
      <c r="AB669" s="387"/>
      <c r="AC669" s="387"/>
      <c r="AD669" s="387"/>
      <c r="AE669" s="387"/>
      <c r="AF669" s="387"/>
      <c r="AG669" s="387"/>
      <c r="AH669" s="387"/>
      <c r="AI669" s="387"/>
      <c r="AJ669" s="387"/>
      <c r="AK669" s="387"/>
    </row>
    <row r="670" spans="2:37">
      <c r="B670" s="108"/>
      <c r="C670" s="20"/>
      <c r="D670" s="20" t="s">
        <v>2133</v>
      </c>
      <c r="E670" s="110">
        <f t="shared" si="120"/>
        <v>493.63333333333338</v>
      </c>
      <c r="F670" s="110">
        <f t="shared" si="125"/>
        <v>370.22500000000002</v>
      </c>
      <c r="G670" s="110">
        <f t="shared" si="126"/>
        <v>246.81666666666669</v>
      </c>
      <c r="H670" s="110">
        <f t="shared" si="127"/>
        <v>123.40833333333335</v>
      </c>
      <c r="I670" s="110">
        <f t="shared" si="128"/>
        <v>49.36333333333333</v>
      </c>
      <c r="K670" s="205"/>
      <c r="L670" s="20" t="s">
        <v>2119</v>
      </c>
      <c r="M670" s="110">
        <v>220.4</v>
      </c>
      <c r="N670" s="110">
        <v>327</v>
      </c>
      <c r="O670" s="110">
        <v>309.39999999999998</v>
      </c>
      <c r="P670" s="112">
        <f t="shared" si="124"/>
        <v>285.59999999999997</v>
      </c>
      <c r="R670" s="387"/>
      <c r="S670" s="387"/>
      <c r="T670" s="387"/>
      <c r="U670" s="387"/>
      <c r="V670" s="387"/>
      <c r="W670" s="387"/>
      <c r="X670" s="387"/>
      <c r="Y670" s="387"/>
      <c r="Z670" s="387"/>
      <c r="AA670" s="387"/>
      <c r="AB670" s="387"/>
      <c r="AC670" s="387"/>
      <c r="AD670" s="387"/>
      <c r="AE670" s="387"/>
      <c r="AF670" s="387"/>
      <c r="AG670" s="387"/>
      <c r="AH670" s="387"/>
      <c r="AI670" s="387"/>
      <c r="AJ670" s="387"/>
      <c r="AK670" s="387"/>
    </row>
    <row r="671" spans="2:37">
      <c r="B671" s="108"/>
      <c r="C671" s="20"/>
      <c r="D671" s="20" t="s">
        <v>2134</v>
      </c>
      <c r="E671" s="110">
        <f t="shared" si="120"/>
        <v>418.13333333333338</v>
      </c>
      <c r="F671" s="110">
        <f t="shared" si="125"/>
        <v>313.60000000000002</v>
      </c>
      <c r="G671" s="110">
        <f t="shared" si="126"/>
        <v>209.06666666666669</v>
      </c>
      <c r="H671" s="110">
        <f t="shared" si="127"/>
        <v>104.53333333333335</v>
      </c>
      <c r="I671" s="110">
        <f t="shared" si="128"/>
        <v>41.813333333333325</v>
      </c>
      <c r="K671" s="205"/>
      <c r="L671" s="20" t="s">
        <v>2120</v>
      </c>
      <c r="M671" s="110">
        <v>429.9</v>
      </c>
      <c r="N671" s="110">
        <v>480.15</v>
      </c>
      <c r="O671" s="110">
        <v>480.15</v>
      </c>
      <c r="P671" s="112">
        <f>AVERAGE(M671:N671)</f>
        <v>455.02499999999998</v>
      </c>
      <c r="R671" s="387"/>
      <c r="S671" s="387"/>
      <c r="T671" s="387"/>
      <c r="U671" s="387"/>
      <c r="V671" s="387"/>
      <c r="W671" s="387"/>
      <c r="X671" s="387"/>
      <c r="Y671" s="387"/>
      <c r="Z671" s="387"/>
      <c r="AA671" s="387"/>
      <c r="AB671" s="387"/>
      <c r="AC671" s="387"/>
      <c r="AD671" s="387"/>
      <c r="AE671" s="387"/>
      <c r="AF671" s="387"/>
      <c r="AG671" s="387"/>
      <c r="AH671" s="387"/>
      <c r="AI671" s="387"/>
      <c r="AJ671" s="387"/>
      <c r="AK671" s="387"/>
    </row>
    <row r="672" spans="2:37">
      <c r="B672" s="108"/>
      <c r="C672" s="20"/>
      <c r="D672" s="20" t="s">
        <v>2135</v>
      </c>
      <c r="E672" s="110">
        <f t="shared" si="120"/>
        <v>543.30000000000007</v>
      </c>
      <c r="F672" s="110">
        <f t="shared" si="125"/>
        <v>407.47500000000002</v>
      </c>
      <c r="G672" s="110">
        <f t="shared" si="126"/>
        <v>271.65000000000003</v>
      </c>
      <c r="H672" s="110">
        <f t="shared" si="127"/>
        <v>135.82500000000002</v>
      </c>
      <c r="I672" s="110">
        <f t="shared" si="128"/>
        <v>54.33</v>
      </c>
      <c r="K672" s="205"/>
      <c r="L672" s="20" t="s">
        <v>2121</v>
      </c>
      <c r="M672" s="110">
        <v>315</v>
      </c>
      <c r="N672" s="110">
        <v>315</v>
      </c>
      <c r="O672" s="110">
        <v>249.99</v>
      </c>
      <c r="P672" s="112">
        <f t="shared" si="124"/>
        <v>293.33</v>
      </c>
      <c r="R672" s="387"/>
      <c r="S672" s="387"/>
      <c r="T672" s="387"/>
      <c r="U672" s="387"/>
      <c r="V672" s="387"/>
      <c r="W672" s="387"/>
      <c r="X672" s="387"/>
      <c r="Y672" s="387"/>
      <c r="Z672" s="387"/>
      <c r="AA672" s="387"/>
      <c r="AB672" s="387"/>
      <c r="AC672" s="387"/>
      <c r="AD672" s="387"/>
      <c r="AE672" s="387"/>
      <c r="AF672" s="387"/>
      <c r="AG672" s="387"/>
      <c r="AH672" s="387"/>
      <c r="AI672" s="387"/>
      <c r="AJ672" s="387"/>
      <c r="AK672" s="387"/>
    </row>
    <row r="673" spans="2:37">
      <c r="B673" s="108"/>
      <c r="C673" s="20"/>
      <c r="D673" s="20" t="s">
        <v>2136</v>
      </c>
      <c r="E673" s="110">
        <f t="shared" si="120"/>
        <v>471.63333333333338</v>
      </c>
      <c r="F673" s="110">
        <f t="shared" si="125"/>
        <v>353.72500000000002</v>
      </c>
      <c r="G673" s="110">
        <f t="shared" si="126"/>
        <v>235.81666666666669</v>
      </c>
      <c r="H673" s="110">
        <f t="shared" si="127"/>
        <v>117.90833333333335</v>
      </c>
      <c r="I673" s="110">
        <f t="shared" si="128"/>
        <v>47.163333333333327</v>
      </c>
      <c r="K673" s="205"/>
      <c r="L673" s="20" t="s">
        <v>2122</v>
      </c>
      <c r="M673" s="110">
        <v>390</v>
      </c>
      <c r="N673" s="110">
        <v>315</v>
      </c>
      <c r="O673" s="110">
        <v>519.9</v>
      </c>
      <c r="P673" s="112">
        <f>AVERAGE(M673:N673)</f>
        <v>352.5</v>
      </c>
      <c r="R673" s="387"/>
      <c r="S673" s="387"/>
      <c r="T673" s="387"/>
      <c r="U673" s="387"/>
      <c r="V673" s="387"/>
      <c r="W673" s="387"/>
      <c r="X673" s="387"/>
      <c r="Y673" s="387"/>
      <c r="Z673" s="387"/>
      <c r="AA673" s="387"/>
      <c r="AB673" s="387"/>
      <c r="AC673" s="387"/>
      <c r="AD673" s="387"/>
      <c r="AE673" s="387"/>
      <c r="AF673" s="387"/>
      <c r="AG673" s="387"/>
      <c r="AH673" s="387"/>
      <c r="AI673" s="387"/>
      <c r="AJ673" s="387"/>
      <c r="AK673" s="387"/>
    </row>
    <row r="674" spans="2:37">
      <c r="B674" s="108"/>
      <c r="C674" s="20"/>
      <c r="D674" s="20" t="s">
        <v>2137</v>
      </c>
      <c r="E674" s="110">
        <f t="shared" si="120"/>
        <v>592.1</v>
      </c>
      <c r="F674" s="110">
        <f t="shared" si="125"/>
        <v>444.07500000000005</v>
      </c>
      <c r="G674" s="110">
        <f t="shared" si="126"/>
        <v>296.05</v>
      </c>
      <c r="H674" s="110">
        <f t="shared" si="127"/>
        <v>148.02500000000001</v>
      </c>
      <c r="I674" s="110">
        <f t="shared" si="128"/>
        <v>59.209999999999987</v>
      </c>
      <c r="K674" s="205"/>
      <c r="L674" s="20" t="s">
        <v>2123</v>
      </c>
      <c r="M674" s="110">
        <v>280</v>
      </c>
      <c r="N674" s="110">
        <v>280</v>
      </c>
      <c r="O674" s="110">
        <v>280</v>
      </c>
      <c r="P674" s="112">
        <f t="shared" si="124"/>
        <v>280</v>
      </c>
      <c r="R674" s="387"/>
      <c r="S674" s="387"/>
      <c r="T674" s="387"/>
      <c r="U674" s="387"/>
      <c r="V674" s="387"/>
      <c r="W674" s="387"/>
      <c r="X674" s="387"/>
      <c r="Y674" s="387"/>
      <c r="Z674" s="387"/>
      <c r="AA674" s="387"/>
      <c r="AB674" s="387"/>
      <c r="AC674" s="387"/>
      <c r="AD674" s="387"/>
      <c r="AE674" s="387"/>
      <c r="AF674" s="387"/>
      <c r="AG674" s="387"/>
      <c r="AH674" s="387"/>
      <c r="AI674" s="387"/>
      <c r="AJ674" s="387"/>
      <c r="AK674" s="387"/>
    </row>
    <row r="675" spans="2:37">
      <c r="B675" s="108"/>
      <c r="C675" s="20"/>
      <c r="D675" s="20" t="s">
        <v>2138</v>
      </c>
      <c r="E675" s="110">
        <f t="shared" ref="E675:E706" si="129">P689</f>
        <v>826.34</v>
      </c>
      <c r="F675" s="110">
        <f t="shared" si="125"/>
        <v>619.755</v>
      </c>
      <c r="G675" s="110">
        <f t="shared" si="126"/>
        <v>413.17</v>
      </c>
      <c r="H675" s="110">
        <f t="shared" si="127"/>
        <v>206.58500000000001</v>
      </c>
      <c r="I675" s="110">
        <f t="shared" si="128"/>
        <v>82.633999999999986</v>
      </c>
      <c r="K675" s="205"/>
      <c r="L675" s="20" t="s">
        <v>2124</v>
      </c>
      <c r="M675" s="110">
        <v>304</v>
      </c>
      <c r="N675" s="110">
        <v>304</v>
      </c>
      <c r="O675" s="110">
        <v>264</v>
      </c>
      <c r="P675" s="112">
        <f t="shared" si="124"/>
        <v>290.66666666666669</v>
      </c>
      <c r="R675" s="387"/>
      <c r="S675" s="387"/>
      <c r="T675" s="387"/>
      <c r="U675" s="387"/>
      <c r="V675" s="387"/>
      <c r="W675" s="387"/>
      <c r="X675" s="387"/>
      <c r="Y675" s="387"/>
      <c r="Z675" s="387"/>
      <c r="AA675" s="387"/>
      <c r="AB675" s="387"/>
      <c r="AC675" s="387"/>
      <c r="AD675" s="387"/>
      <c r="AE675" s="387"/>
      <c r="AF675" s="387"/>
      <c r="AG675" s="387"/>
      <c r="AH675" s="387"/>
      <c r="AI675" s="387"/>
      <c r="AJ675" s="387"/>
      <c r="AK675" s="387"/>
    </row>
    <row r="676" spans="2:37">
      <c r="B676" s="108"/>
      <c r="C676" s="20"/>
      <c r="D676" s="20" t="s">
        <v>2139</v>
      </c>
      <c r="E676" s="110">
        <f t="shared" si="129"/>
        <v>675.16666666666663</v>
      </c>
      <c r="F676" s="110">
        <f t="shared" si="125"/>
        <v>506.375</v>
      </c>
      <c r="G676" s="110">
        <f t="shared" si="126"/>
        <v>337.58333333333331</v>
      </c>
      <c r="H676" s="110">
        <f t="shared" si="127"/>
        <v>168.79166666666666</v>
      </c>
      <c r="I676" s="110">
        <f t="shared" si="128"/>
        <v>67.516666666666652</v>
      </c>
      <c r="K676" s="205"/>
      <c r="L676" s="20" t="s">
        <v>2125</v>
      </c>
      <c r="M676" s="110">
        <v>229.99</v>
      </c>
      <c r="N676" s="110">
        <v>229.99</v>
      </c>
      <c r="O676" s="110">
        <v>272.99</v>
      </c>
      <c r="P676" s="112">
        <f t="shared" si="124"/>
        <v>244.32333333333335</v>
      </c>
      <c r="R676" s="387"/>
      <c r="S676" s="387"/>
      <c r="T676" s="387"/>
      <c r="U676" s="387"/>
      <c r="V676" s="387"/>
      <c r="W676" s="387"/>
      <c r="X676" s="387"/>
      <c r="Y676" s="387"/>
      <c r="Z676" s="387"/>
      <c r="AA676" s="387"/>
      <c r="AB676" s="387"/>
      <c r="AC676" s="387"/>
      <c r="AD676" s="387"/>
      <c r="AE676" s="387"/>
      <c r="AF676" s="387"/>
      <c r="AG676" s="387"/>
      <c r="AH676" s="387"/>
      <c r="AI676" s="387"/>
      <c r="AJ676" s="387"/>
      <c r="AK676" s="387"/>
    </row>
    <row r="677" spans="2:37">
      <c r="B677" s="108"/>
      <c r="C677" s="20"/>
      <c r="D677" s="20" t="s">
        <v>2140</v>
      </c>
      <c r="E677" s="110">
        <f t="shared" si="129"/>
        <v>349.9</v>
      </c>
      <c r="F677" s="110">
        <f t="shared" si="125"/>
        <v>262.42499999999995</v>
      </c>
      <c r="G677" s="110">
        <f t="shared" si="126"/>
        <v>174.95</v>
      </c>
      <c r="H677" s="110">
        <f t="shared" si="127"/>
        <v>87.474999999999994</v>
      </c>
      <c r="I677" s="110">
        <f t="shared" si="128"/>
        <v>34.989999999999988</v>
      </c>
      <c r="K677" s="205"/>
      <c r="L677" s="20" t="s">
        <v>2126</v>
      </c>
      <c r="M677" s="110">
        <v>372</v>
      </c>
      <c r="N677" s="110">
        <v>289.99</v>
      </c>
      <c r="O677" s="110">
        <v>368.28</v>
      </c>
      <c r="P677" s="112">
        <f>AVERAGE(M677:N677)</f>
        <v>330.995</v>
      </c>
      <c r="R677" s="387"/>
      <c r="S677" s="387"/>
      <c r="T677" s="387"/>
      <c r="U677" s="387"/>
      <c r="V677" s="387"/>
      <c r="W677" s="387"/>
      <c r="X677" s="387"/>
      <c r="Y677" s="387"/>
      <c r="Z677" s="387"/>
      <c r="AA677" s="387"/>
      <c r="AB677" s="387"/>
      <c r="AC677" s="387"/>
      <c r="AD677" s="387"/>
      <c r="AE677" s="387"/>
      <c r="AF677" s="387"/>
      <c r="AG677" s="387"/>
      <c r="AH677" s="387"/>
      <c r="AI677" s="387"/>
      <c r="AJ677" s="387"/>
      <c r="AK677" s="387"/>
    </row>
    <row r="678" spans="2:37">
      <c r="B678" s="108"/>
      <c r="C678" s="20"/>
      <c r="D678" s="20" t="s">
        <v>2141</v>
      </c>
      <c r="E678" s="110">
        <f t="shared" si="129"/>
        <v>2161.2650000000003</v>
      </c>
      <c r="F678" s="110">
        <f t="shared" si="125"/>
        <v>1620.9487500000002</v>
      </c>
      <c r="G678" s="110">
        <f t="shared" si="126"/>
        <v>1080.6325000000002</v>
      </c>
      <c r="H678" s="110">
        <f t="shared" si="127"/>
        <v>540.31625000000008</v>
      </c>
      <c r="I678" s="110">
        <f t="shared" si="128"/>
        <v>216.12649999999999</v>
      </c>
      <c r="K678" s="205"/>
      <c r="L678" s="20" t="s">
        <v>2127</v>
      </c>
      <c r="M678" s="110">
        <v>480.35</v>
      </c>
      <c r="N678" s="110">
        <v>480.35</v>
      </c>
      <c r="O678" s="110">
        <v>683.1</v>
      </c>
      <c r="P678" s="112">
        <f>AVERAGE(M678:O678)</f>
        <v>547.93333333333339</v>
      </c>
      <c r="R678" s="387"/>
      <c r="S678" s="387"/>
      <c r="T678" s="387"/>
      <c r="U678" s="387"/>
      <c r="V678" s="387"/>
      <c r="W678" s="387"/>
      <c r="X678" s="387"/>
      <c r="Y678" s="387"/>
      <c r="Z678" s="387"/>
      <c r="AA678" s="387"/>
      <c r="AB678" s="387"/>
      <c r="AC678" s="387"/>
      <c r="AD678" s="387"/>
      <c r="AE678" s="387"/>
      <c r="AF678" s="387"/>
      <c r="AG678" s="387"/>
      <c r="AH678" s="387"/>
      <c r="AI678" s="387"/>
      <c r="AJ678" s="387"/>
      <c r="AK678" s="387"/>
    </row>
    <row r="679" spans="2:37">
      <c r="B679" s="108"/>
      <c r="C679" s="20"/>
      <c r="D679" s="20" t="s">
        <v>2142</v>
      </c>
      <c r="E679" s="110">
        <f t="shared" si="129"/>
        <v>1725</v>
      </c>
      <c r="F679" s="110">
        <f t="shared" si="125"/>
        <v>1293.75</v>
      </c>
      <c r="G679" s="110">
        <f t="shared" si="126"/>
        <v>862.5</v>
      </c>
      <c r="H679" s="110">
        <f t="shared" si="127"/>
        <v>431.25</v>
      </c>
      <c r="I679" s="110">
        <f t="shared" si="128"/>
        <v>172.49999999999997</v>
      </c>
      <c r="K679" s="205"/>
      <c r="L679" s="20" t="s">
        <v>2128</v>
      </c>
      <c r="M679" s="110">
        <v>249.99</v>
      </c>
      <c r="N679" s="110">
        <v>249.99</v>
      </c>
      <c r="O679" s="110">
        <v>329</v>
      </c>
      <c r="P679" s="112">
        <f>AVERAGE(M679:O679)</f>
        <v>276.32666666666665</v>
      </c>
      <c r="R679" s="387"/>
      <c r="S679" s="387"/>
      <c r="T679" s="387"/>
      <c r="U679" s="387"/>
      <c r="V679" s="387"/>
      <c r="W679" s="387"/>
      <c r="X679" s="387"/>
      <c r="Y679" s="387"/>
      <c r="Z679" s="387"/>
      <c r="AA679" s="387"/>
      <c r="AB679" s="387"/>
      <c r="AC679" s="387"/>
      <c r="AD679" s="387"/>
      <c r="AE679" s="387"/>
      <c r="AF679" s="387"/>
      <c r="AG679" s="387"/>
      <c r="AH679" s="387"/>
      <c r="AI679" s="387"/>
      <c r="AJ679" s="387"/>
      <c r="AK679" s="387"/>
    </row>
    <row r="680" spans="2:37">
      <c r="B680" s="108"/>
      <c r="C680" s="20"/>
      <c r="D680" s="20" t="s">
        <v>2143</v>
      </c>
      <c r="E680" s="110">
        <f t="shared" si="129"/>
        <v>20233</v>
      </c>
      <c r="F680" s="110">
        <f t="shared" si="125"/>
        <v>15174.75</v>
      </c>
      <c r="G680" s="110">
        <f t="shared" si="126"/>
        <v>10116.5</v>
      </c>
      <c r="H680" s="110">
        <f t="shared" si="127"/>
        <v>5058.25</v>
      </c>
      <c r="I680" s="110">
        <f t="shared" si="128"/>
        <v>2023.2999999999995</v>
      </c>
      <c r="K680" s="205"/>
      <c r="L680" s="20" t="s">
        <v>2129</v>
      </c>
      <c r="M680" s="110">
        <v>469.99</v>
      </c>
      <c r="N680" s="110">
        <v>469.99</v>
      </c>
      <c r="O680" s="110">
        <v>800</v>
      </c>
      <c r="P680" s="112">
        <f t="shared" ref="P680:P687" si="130">AVERAGE(M680:O680)</f>
        <v>579.99333333333334</v>
      </c>
      <c r="R680" s="387"/>
      <c r="S680" s="387"/>
      <c r="T680" s="387"/>
      <c r="U680" s="387"/>
      <c r="V680" s="387"/>
      <c r="W680" s="387"/>
      <c r="X680" s="387"/>
      <c r="Y680" s="387"/>
      <c r="Z680" s="387"/>
      <c r="AA680" s="387"/>
      <c r="AB680" s="387"/>
      <c r="AC680" s="387"/>
      <c r="AD680" s="387"/>
      <c r="AE680" s="387"/>
      <c r="AF680" s="387"/>
      <c r="AG680" s="387"/>
      <c r="AH680" s="387"/>
      <c r="AI680" s="387"/>
      <c r="AJ680" s="387"/>
      <c r="AK680" s="387"/>
    </row>
    <row r="681" spans="2:37">
      <c r="B681" s="108"/>
      <c r="C681" s="20"/>
      <c r="D681" s="20" t="s">
        <v>2144</v>
      </c>
      <c r="E681" s="110">
        <f t="shared" si="129"/>
        <v>524.94499999999994</v>
      </c>
      <c r="F681" s="110">
        <f t="shared" si="125"/>
        <v>393.70874999999995</v>
      </c>
      <c r="G681" s="110">
        <f t="shared" si="126"/>
        <v>262.47249999999997</v>
      </c>
      <c r="H681" s="110">
        <f t="shared" si="127"/>
        <v>131.23624999999998</v>
      </c>
      <c r="I681" s="110">
        <f t="shared" si="128"/>
        <v>52.494499999999981</v>
      </c>
      <c r="K681" s="205"/>
      <c r="L681" s="20" t="s">
        <v>2130</v>
      </c>
      <c r="M681" s="110">
        <v>268.99</v>
      </c>
      <c r="N681" s="110">
        <v>268.99</v>
      </c>
      <c r="O681" s="110">
        <v>257.99</v>
      </c>
      <c r="P681" s="112">
        <f t="shared" si="130"/>
        <v>265.32333333333332</v>
      </c>
      <c r="R681" s="387"/>
      <c r="S681" s="387"/>
      <c r="T681" s="387"/>
      <c r="U681" s="387"/>
      <c r="V681" s="387"/>
      <c r="W681" s="387"/>
      <c r="X681" s="387"/>
      <c r="Y681" s="387"/>
      <c r="Z681" s="387"/>
      <c r="AA681" s="387"/>
      <c r="AB681" s="387"/>
      <c r="AC681" s="387"/>
      <c r="AD681" s="387"/>
      <c r="AE681" s="387"/>
      <c r="AF681" s="387"/>
      <c r="AG681" s="387"/>
      <c r="AH681" s="387"/>
      <c r="AI681" s="387"/>
      <c r="AJ681" s="387"/>
      <c r="AK681" s="387"/>
    </row>
    <row r="682" spans="2:37">
      <c r="B682" s="108"/>
      <c r="C682" s="20"/>
      <c r="D682" s="20" t="s">
        <v>2145</v>
      </c>
      <c r="E682" s="110">
        <f t="shared" si="129"/>
        <v>546.63333333333333</v>
      </c>
      <c r="F682" s="110">
        <f t="shared" si="125"/>
        <v>409.97500000000002</v>
      </c>
      <c r="G682" s="110">
        <f t="shared" si="126"/>
        <v>273.31666666666666</v>
      </c>
      <c r="H682" s="110">
        <f t="shared" si="127"/>
        <v>136.65833333333333</v>
      </c>
      <c r="I682" s="110">
        <f t="shared" si="128"/>
        <v>54.66333333333332</v>
      </c>
      <c r="K682" s="205" t="s">
        <v>82</v>
      </c>
      <c r="L682" s="20" t="s">
        <v>2131</v>
      </c>
      <c r="M682" s="110">
        <v>3133.86</v>
      </c>
      <c r="N682" s="110">
        <v>3271.31</v>
      </c>
      <c r="O682" s="110">
        <v>2149.9</v>
      </c>
      <c r="P682" s="112">
        <f t="shared" si="130"/>
        <v>2851.69</v>
      </c>
      <c r="R682" s="387"/>
      <c r="S682" s="387"/>
      <c r="T682" s="387"/>
      <c r="U682" s="387"/>
      <c r="V682" s="387"/>
      <c r="W682" s="387"/>
      <c r="X682" s="387"/>
      <c r="Y682" s="387"/>
      <c r="Z682" s="387"/>
      <c r="AA682" s="387"/>
      <c r="AB682" s="387"/>
      <c r="AC682" s="387"/>
      <c r="AD682" s="387"/>
      <c r="AE682" s="387"/>
      <c r="AF682" s="387"/>
      <c r="AG682" s="387"/>
      <c r="AH682" s="387"/>
      <c r="AI682" s="387"/>
      <c r="AJ682" s="387"/>
      <c r="AK682" s="387"/>
    </row>
    <row r="683" spans="2:37">
      <c r="B683" s="108"/>
      <c r="C683" s="20"/>
      <c r="D683" s="20" t="s">
        <v>2146</v>
      </c>
      <c r="E683" s="110">
        <f t="shared" si="129"/>
        <v>1960</v>
      </c>
      <c r="F683" s="110">
        <f t="shared" si="125"/>
        <v>1470</v>
      </c>
      <c r="G683" s="110">
        <f t="shared" si="126"/>
        <v>980</v>
      </c>
      <c r="H683" s="110">
        <f t="shared" si="127"/>
        <v>490</v>
      </c>
      <c r="I683" s="110">
        <f t="shared" si="128"/>
        <v>195.99999999999994</v>
      </c>
      <c r="K683" s="108"/>
      <c r="L683" s="20" t="s">
        <v>2132</v>
      </c>
      <c r="M683" s="110">
        <v>689</v>
      </c>
      <c r="N683" s="110">
        <v>689</v>
      </c>
      <c r="O683" s="110">
        <v>585.79999999999995</v>
      </c>
      <c r="P683" s="112">
        <f t="shared" si="130"/>
        <v>654.6</v>
      </c>
      <c r="R683" s="387"/>
      <c r="S683" s="387"/>
      <c r="T683" s="387"/>
      <c r="U683" s="387"/>
      <c r="V683" s="387"/>
      <c r="W683" s="387"/>
      <c r="X683" s="387"/>
      <c r="Y683" s="387"/>
      <c r="Z683" s="387"/>
      <c r="AA683" s="387"/>
      <c r="AB683" s="387"/>
      <c r="AC683" s="387"/>
      <c r="AD683" s="387"/>
      <c r="AE683" s="387"/>
      <c r="AF683" s="387"/>
      <c r="AG683" s="387"/>
      <c r="AH683" s="387"/>
      <c r="AI683" s="387"/>
      <c r="AJ683" s="387"/>
      <c r="AK683" s="387"/>
    </row>
    <row r="684" spans="2:37">
      <c r="B684" s="108"/>
      <c r="C684" s="20"/>
      <c r="D684" s="20" t="s">
        <v>2147</v>
      </c>
      <c r="E684" s="110">
        <f t="shared" si="129"/>
        <v>3362.7</v>
      </c>
      <c r="F684" s="110">
        <f t="shared" si="125"/>
        <v>2522.0249999999996</v>
      </c>
      <c r="G684" s="110">
        <f t="shared" ref="G684:G747" si="131">SUM(E684*(1-0.5))</f>
        <v>1681.35</v>
      </c>
      <c r="H684" s="110">
        <f t="shared" ref="H684:H747" si="132">SUM(E684*(1-0.75))</f>
        <v>840.67499999999995</v>
      </c>
      <c r="I684" s="110">
        <f t="shared" ref="I684:I747" si="133">SUM(E684*(1-0.9))</f>
        <v>336.26999999999992</v>
      </c>
      <c r="K684" s="205"/>
      <c r="L684" s="20" t="s">
        <v>2133</v>
      </c>
      <c r="M684" s="110">
        <v>467.9</v>
      </c>
      <c r="N684" s="110">
        <v>467.9</v>
      </c>
      <c r="O684" s="110">
        <v>545.1</v>
      </c>
      <c r="P684" s="112">
        <f t="shared" si="130"/>
        <v>493.63333333333338</v>
      </c>
      <c r="R684" s="387"/>
      <c r="S684" s="387"/>
      <c r="T684" s="387"/>
      <c r="U684" s="387"/>
      <c r="V684" s="387"/>
      <c r="W684" s="387"/>
      <c r="X684" s="387"/>
      <c r="Y684" s="387"/>
      <c r="Z684" s="387"/>
      <c r="AA684" s="387"/>
      <c r="AB684" s="387"/>
      <c r="AC684" s="387"/>
      <c r="AD684" s="387"/>
      <c r="AE684" s="387"/>
      <c r="AF684" s="387"/>
      <c r="AG684" s="387"/>
      <c r="AH684" s="387"/>
      <c r="AI684" s="387"/>
      <c r="AJ684" s="387"/>
      <c r="AK684" s="387"/>
    </row>
    <row r="685" spans="2:37">
      <c r="B685" s="108"/>
      <c r="C685" s="17"/>
      <c r="D685" s="20" t="s">
        <v>2148</v>
      </c>
      <c r="E685" s="110">
        <f t="shared" si="129"/>
        <v>13858.9</v>
      </c>
      <c r="F685" s="110">
        <f t="shared" si="125"/>
        <v>10394.174999999999</v>
      </c>
      <c r="G685" s="110">
        <f t="shared" si="131"/>
        <v>6929.45</v>
      </c>
      <c r="H685" s="110">
        <f t="shared" si="132"/>
        <v>3464.7249999999999</v>
      </c>
      <c r="I685" s="110">
        <f t="shared" si="133"/>
        <v>1385.8899999999996</v>
      </c>
      <c r="K685" s="205"/>
      <c r="L685" s="20" t="s">
        <v>2134</v>
      </c>
      <c r="M685" s="110">
        <v>398</v>
      </c>
      <c r="N685" s="110">
        <v>365.9</v>
      </c>
      <c r="O685" s="110">
        <v>490.5</v>
      </c>
      <c r="P685" s="112">
        <f t="shared" si="130"/>
        <v>418.13333333333338</v>
      </c>
      <c r="R685" s="387"/>
      <c r="S685" s="387"/>
      <c r="T685" s="387"/>
      <c r="U685" s="387"/>
      <c r="V685" s="387"/>
      <c r="W685" s="387"/>
      <c r="X685" s="387"/>
      <c r="Y685" s="387"/>
      <c r="Z685" s="387"/>
      <c r="AA685" s="387"/>
      <c r="AB685" s="387"/>
      <c r="AC685" s="387"/>
      <c r="AD685" s="387"/>
      <c r="AE685" s="387"/>
      <c r="AF685" s="387"/>
      <c r="AG685" s="387"/>
      <c r="AH685" s="387"/>
      <c r="AI685" s="387"/>
      <c r="AJ685" s="387"/>
      <c r="AK685" s="387"/>
    </row>
    <row r="686" spans="2:37">
      <c r="B686" s="108"/>
      <c r="C686" s="20"/>
      <c r="D686" s="20" t="s">
        <v>2149</v>
      </c>
      <c r="E686" s="110">
        <f t="shared" si="129"/>
        <v>1745.5466666666664</v>
      </c>
      <c r="F686" s="110">
        <f t="shared" si="125"/>
        <v>1309.1599999999999</v>
      </c>
      <c r="G686" s="110">
        <f t="shared" si="131"/>
        <v>872.7733333333332</v>
      </c>
      <c r="H686" s="110">
        <f t="shared" si="132"/>
        <v>436.3866666666666</v>
      </c>
      <c r="I686" s="110">
        <f t="shared" si="133"/>
        <v>174.55466666666661</v>
      </c>
      <c r="K686" s="205"/>
      <c r="L686" s="20" t="s">
        <v>2135</v>
      </c>
      <c r="M686" s="110">
        <v>605.9</v>
      </c>
      <c r="N686" s="110">
        <v>525</v>
      </c>
      <c r="O686" s="110">
        <v>499</v>
      </c>
      <c r="P686" s="112">
        <f t="shared" si="130"/>
        <v>543.30000000000007</v>
      </c>
      <c r="R686" s="387"/>
      <c r="S686" s="387"/>
      <c r="T686" s="387"/>
      <c r="U686" s="387"/>
      <c r="V686" s="387"/>
      <c r="W686" s="387"/>
      <c r="X686" s="387"/>
      <c r="Y686" s="387"/>
      <c r="Z686" s="387"/>
      <c r="AA686" s="387"/>
      <c r="AB686" s="387"/>
      <c r="AC686" s="387"/>
      <c r="AD686" s="387"/>
      <c r="AE686" s="387"/>
      <c r="AF686" s="387"/>
      <c r="AG686" s="387"/>
      <c r="AH686" s="387"/>
      <c r="AI686" s="387"/>
      <c r="AJ686" s="387"/>
      <c r="AK686" s="387"/>
    </row>
    <row r="687" spans="2:37">
      <c r="B687" s="108"/>
      <c r="C687" s="20"/>
      <c r="D687" s="20" t="s">
        <v>2150</v>
      </c>
      <c r="E687" s="110">
        <f t="shared" si="129"/>
        <v>1838.44</v>
      </c>
      <c r="F687" s="110">
        <f t="shared" si="125"/>
        <v>1378.83</v>
      </c>
      <c r="G687" s="110">
        <f t="shared" si="131"/>
        <v>919.22</v>
      </c>
      <c r="H687" s="110">
        <f t="shared" si="132"/>
        <v>459.61</v>
      </c>
      <c r="I687" s="110">
        <f t="shared" si="133"/>
        <v>183.84399999999997</v>
      </c>
      <c r="K687" s="205"/>
      <c r="L687" s="20" t="s">
        <v>2136</v>
      </c>
      <c r="M687" s="110">
        <v>475</v>
      </c>
      <c r="N687" s="110">
        <v>450</v>
      </c>
      <c r="O687" s="110">
        <v>489.9</v>
      </c>
      <c r="P687" s="112">
        <f t="shared" si="130"/>
        <v>471.63333333333338</v>
      </c>
      <c r="R687" s="387"/>
      <c r="S687" s="387"/>
      <c r="T687" s="387"/>
      <c r="U687" s="387"/>
      <c r="V687" s="387"/>
      <c r="W687" s="387"/>
      <c r="X687" s="387"/>
      <c r="Y687" s="387"/>
      <c r="Z687" s="387"/>
      <c r="AA687" s="387"/>
      <c r="AB687" s="387"/>
      <c r="AC687" s="387"/>
      <c r="AD687" s="387"/>
      <c r="AE687" s="387"/>
      <c r="AF687" s="387"/>
      <c r="AG687" s="387"/>
      <c r="AH687" s="387"/>
      <c r="AI687" s="387"/>
      <c r="AJ687" s="387"/>
      <c r="AK687" s="387"/>
    </row>
    <row r="688" spans="2:37">
      <c r="B688" s="108"/>
      <c r="C688" s="20"/>
      <c r="D688" s="20" t="s">
        <v>2151</v>
      </c>
      <c r="E688" s="110">
        <f t="shared" si="129"/>
        <v>1307.6199999999999</v>
      </c>
      <c r="F688" s="110">
        <f t="shared" si="125"/>
        <v>980.71499999999992</v>
      </c>
      <c r="G688" s="110">
        <f t="shared" si="131"/>
        <v>653.80999999999995</v>
      </c>
      <c r="H688" s="110">
        <f t="shared" si="132"/>
        <v>326.90499999999997</v>
      </c>
      <c r="I688" s="110">
        <f t="shared" si="133"/>
        <v>130.76199999999997</v>
      </c>
      <c r="K688" s="205"/>
      <c r="L688" s="20" t="s">
        <v>2137</v>
      </c>
      <c r="M688" s="110">
        <v>663.2</v>
      </c>
      <c r="N688" s="110">
        <v>663.2</v>
      </c>
      <c r="O688" s="110">
        <v>449.9</v>
      </c>
      <c r="P688" s="112">
        <f t="shared" ref="P688:P719" si="134">AVERAGE(M688:O688)</f>
        <v>592.1</v>
      </c>
      <c r="R688" s="387"/>
      <c r="S688" s="387"/>
      <c r="T688" s="387"/>
      <c r="U688" s="387"/>
      <c r="V688" s="387"/>
      <c r="W688" s="387"/>
      <c r="X688" s="387"/>
      <c r="Y688" s="387"/>
      <c r="Z688" s="387"/>
      <c r="AA688" s="387"/>
      <c r="AB688" s="387"/>
      <c r="AC688" s="387"/>
      <c r="AD688" s="387"/>
      <c r="AE688" s="387"/>
      <c r="AF688" s="387"/>
      <c r="AG688" s="387"/>
      <c r="AH688" s="387"/>
      <c r="AI688" s="387"/>
      <c r="AJ688" s="387"/>
      <c r="AK688" s="387"/>
    </row>
    <row r="689" spans="2:37">
      <c r="B689" s="108"/>
      <c r="C689" s="20"/>
      <c r="D689" s="20" t="s">
        <v>2152</v>
      </c>
      <c r="E689" s="110">
        <f t="shared" si="129"/>
        <v>1293.8500000000001</v>
      </c>
      <c r="F689" s="110">
        <f t="shared" si="125"/>
        <v>970.38750000000005</v>
      </c>
      <c r="G689" s="110">
        <f t="shared" si="131"/>
        <v>646.92500000000007</v>
      </c>
      <c r="H689" s="110">
        <f t="shared" si="132"/>
        <v>323.46250000000003</v>
      </c>
      <c r="I689" s="110">
        <f t="shared" si="133"/>
        <v>129.38499999999999</v>
      </c>
      <c r="K689" s="205"/>
      <c r="L689" s="20" t="s">
        <v>2138</v>
      </c>
      <c r="M689" s="110">
        <v>856.08</v>
      </c>
      <c r="N689" s="110">
        <v>796.6</v>
      </c>
      <c r="O689" s="110">
        <v>899.99</v>
      </c>
      <c r="P689" s="112">
        <f>AVERAGE(M689:N689)</f>
        <v>826.34</v>
      </c>
      <c r="R689" s="387"/>
      <c r="S689" s="387"/>
      <c r="T689" s="387"/>
      <c r="U689" s="387"/>
      <c r="V689" s="387"/>
      <c r="W689" s="387"/>
      <c r="X689" s="387"/>
      <c r="Y689" s="387"/>
      <c r="Z689" s="387"/>
      <c r="AA689" s="387"/>
      <c r="AB689" s="387"/>
      <c r="AC689" s="387"/>
      <c r="AD689" s="387"/>
      <c r="AE689" s="387"/>
      <c r="AF689" s="387"/>
      <c r="AG689" s="387"/>
      <c r="AH689" s="387"/>
      <c r="AI689" s="387"/>
      <c r="AJ689" s="387"/>
      <c r="AK689" s="387"/>
    </row>
    <row r="690" spans="2:37">
      <c r="B690" s="108"/>
      <c r="C690" s="20"/>
      <c r="D690" s="20" t="s">
        <v>2153</v>
      </c>
      <c r="E690" s="110">
        <f t="shared" si="129"/>
        <v>4157.1350000000002</v>
      </c>
      <c r="F690" s="110">
        <f t="shared" si="125"/>
        <v>3117.8512500000002</v>
      </c>
      <c r="G690" s="110">
        <f t="shared" si="131"/>
        <v>2078.5675000000001</v>
      </c>
      <c r="H690" s="110">
        <f t="shared" si="132"/>
        <v>1039.2837500000001</v>
      </c>
      <c r="I690" s="110">
        <f t="shared" si="133"/>
        <v>415.71349999999995</v>
      </c>
      <c r="K690" s="205"/>
      <c r="L690" s="20" t="s">
        <v>2139</v>
      </c>
      <c r="M690" s="110">
        <v>630.29999999999995</v>
      </c>
      <c r="N690" s="110">
        <v>630.29999999999995</v>
      </c>
      <c r="O690" s="110">
        <v>764.9</v>
      </c>
      <c r="P690" s="112">
        <f t="shared" si="134"/>
        <v>675.16666666666663</v>
      </c>
      <c r="R690" s="387"/>
      <c r="S690" s="387"/>
      <c r="T690" s="387"/>
      <c r="U690" s="387"/>
      <c r="V690" s="387"/>
      <c r="W690" s="387"/>
      <c r="X690" s="387"/>
      <c r="Y690" s="387"/>
      <c r="Z690" s="387"/>
      <c r="AA690" s="387"/>
      <c r="AB690" s="387"/>
      <c r="AC690" s="387"/>
      <c r="AD690" s="387"/>
      <c r="AE690" s="387"/>
      <c r="AF690" s="387"/>
      <c r="AG690" s="387"/>
      <c r="AH690" s="387"/>
      <c r="AI690" s="387"/>
      <c r="AJ690" s="387"/>
      <c r="AK690" s="387"/>
    </row>
    <row r="691" spans="2:37">
      <c r="B691" s="108"/>
      <c r="C691" s="20"/>
      <c r="D691" s="20" t="s">
        <v>2154</v>
      </c>
      <c r="E691" s="110">
        <f t="shared" si="129"/>
        <v>2665.23</v>
      </c>
      <c r="F691" s="110">
        <f t="shared" si="125"/>
        <v>1998.9225000000001</v>
      </c>
      <c r="G691" s="110">
        <f t="shared" si="131"/>
        <v>1332.615</v>
      </c>
      <c r="H691" s="110">
        <f t="shared" si="132"/>
        <v>666.3075</v>
      </c>
      <c r="I691" s="110">
        <f t="shared" si="133"/>
        <v>266.52299999999997</v>
      </c>
      <c r="K691" s="205"/>
      <c r="L691" s="20" t="s">
        <v>2140</v>
      </c>
      <c r="M691" s="110">
        <v>349.9</v>
      </c>
      <c r="N691" s="110">
        <v>349.9</v>
      </c>
      <c r="O691" s="110">
        <v>423</v>
      </c>
      <c r="P691" s="112">
        <f>AVERAGE(M691:N691)</f>
        <v>349.9</v>
      </c>
      <c r="R691" s="387"/>
      <c r="S691" s="387"/>
      <c r="T691" s="387"/>
      <c r="U691" s="387"/>
      <c r="V691" s="387"/>
      <c r="W691" s="387"/>
      <c r="X691" s="387"/>
      <c r="Y691" s="387"/>
      <c r="Z691" s="387"/>
      <c r="AA691" s="387"/>
      <c r="AB691" s="387"/>
      <c r="AC691" s="387"/>
      <c r="AD691" s="387"/>
      <c r="AE691" s="387"/>
      <c r="AF691" s="387"/>
      <c r="AG691" s="387"/>
      <c r="AH691" s="387"/>
      <c r="AI691" s="387"/>
      <c r="AJ691" s="387"/>
      <c r="AK691" s="387"/>
    </row>
    <row r="692" spans="2:37">
      <c r="B692" s="108"/>
      <c r="C692" s="20"/>
      <c r="D692" s="20" t="s">
        <v>2155</v>
      </c>
      <c r="E692" s="110">
        <f t="shared" si="129"/>
        <v>4134.7199999999993</v>
      </c>
      <c r="F692" s="110">
        <f t="shared" si="125"/>
        <v>3101.0399999999995</v>
      </c>
      <c r="G692" s="110">
        <f t="shared" si="131"/>
        <v>2067.3599999999997</v>
      </c>
      <c r="H692" s="110">
        <f t="shared" si="132"/>
        <v>1033.6799999999998</v>
      </c>
      <c r="I692" s="110">
        <f t="shared" si="133"/>
        <v>413.47199999999987</v>
      </c>
      <c r="K692" s="205"/>
      <c r="L692" s="20" t="s">
        <v>2141</v>
      </c>
      <c r="M692" s="110">
        <v>2243</v>
      </c>
      <c r="N692" s="110">
        <v>2079.5300000000002</v>
      </c>
      <c r="O692" s="110">
        <v>1941.63</v>
      </c>
      <c r="P692" s="112">
        <f>AVERAGE(M692:N692)</f>
        <v>2161.2650000000003</v>
      </c>
      <c r="R692" s="387"/>
      <c r="S692" s="387"/>
      <c r="T692" s="387"/>
      <c r="U692" s="387"/>
      <c r="V692" s="387"/>
      <c r="W692" s="387"/>
      <c r="X692" s="387"/>
      <c r="Y692" s="387"/>
      <c r="Z692" s="387"/>
      <c r="AA692" s="387"/>
      <c r="AB692" s="387"/>
      <c r="AC692" s="387"/>
      <c r="AD692" s="387"/>
      <c r="AE692" s="387"/>
      <c r="AF692" s="387"/>
      <c r="AG692" s="387"/>
      <c r="AH692" s="387"/>
      <c r="AI692" s="387"/>
      <c r="AJ692" s="387"/>
      <c r="AK692" s="387"/>
    </row>
    <row r="693" spans="2:37">
      <c r="B693" s="108"/>
      <c r="C693" s="20"/>
      <c r="D693" s="20" t="s">
        <v>2156</v>
      </c>
      <c r="E693" s="110">
        <f t="shared" si="129"/>
        <v>3202.1549999999997</v>
      </c>
      <c r="F693" s="110">
        <f t="shared" si="125"/>
        <v>2401.61625</v>
      </c>
      <c r="G693" s="110">
        <f t="shared" si="131"/>
        <v>1601.0774999999999</v>
      </c>
      <c r="H693" s="110">
        <f t="shared" si="132"/>
        <v>800.53874999999994</v>
      </c>
      <c r="I693" s="110">
        <f t="shared" si="133"/>
        <v>320.21549999999991</v>
      </c>
      <c r="K693" s="205"/>
      <c r="L693" s="20" t="s">
        <v>2142</v>
      </c>
      <c r="M693" s="110">
        <v>1725</v>
      </c>
      <c r="N693" s="110">
        <v>1725</v>
      </c>
      <c r="O693" s="110">
        <v>1279.9000000000001</v>
      </c>
      <c r="P693" s="112">
        <f>AVERAGE(M693:N693)</f>
        <v>1725</v>
      </c>
      <c r="R693" s="387"/>
      <c r="S693" s="387"/>
      <c r="T693" s="387"/>
      <c r="U693" s="387"/>
      <c r="V693" s="387"/>
      <c r="W693" s="387"/>
      <c r="X693" s="387"/>
      <c r="Y693" s="387"/>
      <c r="Z693" s="387"/>
      <c r="AA693" s="387"/>
      <c r="AB693" s="387"/>
      <c r="AC693" s="387"/>
      <c r="AD693" s="387"/>
      <c r="AE693" s="387"/>
      <c r="AF693" s="387"/>
      <c r="AG693" s="387"/>
      <c r="AH693" s="387"/>
      <c r="AI693" s="387"/>
      <c r="AJ693" s="387"/>
      <c r="AK693" s="387"/>
    </row>
    <row r="694" spans="2:37">
      <c r="B694" s="108"/>
      <c r="C694" s="20" t="s">
        <v>87</v>
      </c>
      <c r="D694" s="20" t="s">
        <v>2157</v>
      </c>
      <c r="E694" s="110">
        <f t="shared" si="129"/>
        <v>259.89999999999998</v>
      </c>
      <c r="F694" s="110">
        <f t="shared" si="125"/>
        <v>194.92499999999998</v>
      </c>
      <c r="G694" s="110">
        <f t="shared" si="131"/>
        <v>129.94999999999999</v>
      </c>
      <c r="H694" s="110">
        <f t="shared" si="132"/>
        <v>64.974999999999994</v>
      </c>
      <c r="I694" s="110">
        <f t="shared" si="133"/>
        <v>25.989999999999991</v>
      </c>
      <c r="K694" s="205"/>
      <c r="L694" s="20" t="s">
        <v>2143</v>
      </c>
      <c r="M694" s="110">
        <v>15900</v>
      </c>
      <c r="N694" s="110">
        <v>15900</v>
      </c>
      <c r="O694" s="110">
        <v>28899</v>
      </c>
      <c r="P694" s="112">
        <f t="shared" si="134"/>
        <v>20233</v>
      </c>
      <c r="R694" s="387"/>
      <c r="S694" s="387"/>
      <c r="T694" s="387"/>
      <c r="U694" s="387"/>
      <c r="V694" s="387"/>
      <c r="W694" s="387"/>
      <c r="X694" s="387"/>
      <c r="Y694" s="387"/>
      <c r="Z694" s="387"/>
      <c r="AA694" s="387"/>
      <c r="AB694" s="387"/>
      <c r="AC694" s="387"/>
      <c r="AD694" s="387"/>
      <c r="AE694" s="387"/>
      <c r="AF694" s="387"/>
      <c r="AG694" s="387"/>
      <c r="AH694" s="387"/>
      <c r="AI694" s="387"/>
      <c r="AJ694" s="387"/>
      <c r="AK694" s="387"/>
    </row>
    <row r="695" spans="2:37">
      <c r="B695" s="108"/>
      <c r="C695" s="20" t="s">
        <v>91</v>
      </c>
      <c r="D695" s="20" t="s">
        <v>2158</v>
      </c>
      <c r="E695" s="110">
        <f t="shared" si="129"/>
        <v>612.9</v>
      </c>
      <c r="F695" s="110">
        <f t="shared" si="125"/>
        <v>459.67499999999995</v>
      </c>
      <c r="G695" s="110">
        <f t="shared" si="131"/>
        <v>306.45</v>
      </c>
      <c r="H695" s="110">
        <f t="shared" si="132"/>
        <v>153.22499999999999</v>
      </c>
      <c r="I695" s="110">
        <f t="shared" si="133"/>
        <v>61.289999999999985</v>
      </c>
      <c r="K695" s="205"/>
      <c r="L695" s="20" t="s">
        <v>2144</v>
      </c>
      <c r="M695" s="110">
        <v>599.9</v>
      </c>
      <c r="N695" s="110">
        <v>449.99</v>
      </c>
      <c r="O695" s="110">
        <v>499.99</v>
      </c>
      <c r="P695" s="112">
        <f>AVERAGE(M695:N695)</f>
        <v>524.94499999999994</v>
      </c>
      <c r="R695" s="387"/>
      <c r="S695" s="387"/>
      <c r="T695" s="387"/>
      <c r="U695" s="387"/>
      <c r="V695" s="387"/>
      <c r="W695" s="387"/>
      <c r="X695" s="387"/>
      <c r="Y695" s="387"/>
      <c r="Z695" s="387"/>
      <c r="AA695" s="387"/>
      <c r="AB695" s="387"/>
      <c r="AC695" s="387"/>
      <c r="AD695" s="387"/>
      <c r="AE695" s="387"/>
      <c r="AF695" s="387"/>
      <c r="AG695" s="387"/>
      <c r="AH695" s="387"/>
      <c r="AI695" s="387"/>
      <c r="AJ695" s="387"/>
      <c r="AK695" s="387"/>
    </row>
    <row r="696" spans="2:37">
      <c r="B696" s="108"/>
      <c r="C696" s="20"/>
      <c r="D696" s="20" t="s">
        <v>2159</v>
      </c>
      <c r="E696" s="110">
        <f t="shared" si="129"/>
        <v>616.45499999999993</v>
      </c>
      <c r="F696" s="110">
        <f t="shared" si="125"/>
        <v>462.34124999999995</v>
      </c>
      <c r="G696" s="110">
        <f t="shared" si="131"/>
        <v>308.22749999999996</v>
      </c>
      <c r="H696" s="110">
        <f t="shared" si="132"/>
        <v>154.11374999999998</v>
      </c>
      <c r="I696" s="110">
        <f t="shared" si="133"/>
        <v>61.645499999999977</v>
      </c>
      <c r="K696" s="205"/>
      <c r="L696" s="20" t="s">
        <v>2145</v>
      </c>
      <c r="M696" s="110">
        <v>525</v>
      </c>
      <c r="N696" s="110">
        <v>525</v>
      </c>
      <c r="O696" s="110">
        <v>589.9</v>
      </c>
      <c r="P696" s="112">
        <f t="shared" si="134"/>
        <v>546.63333333333333</v>
      </c>
      <c r="R696" s="387"/>
      <c r="S696" s="387"/>
      <c r="T696" s="387"/>
      <c r="U696" s="387"/>
      <c r="V696" s="387"/>
      <c r="W696" s="387"/>
      <c r="X696" s="387"/>
      <c r="Y696" s="387"/>
      <c r="Z696" s="387"/>
      <c r="AA696" s="387"/>
      <c r="AB696" s="387"/>
      <c r="AC696" s="387"/>
      <c r="AD696" s="387"/>
      <c r="AE696" s="387"/>
      <c r="AF696" s="387"/>
      <c r="AG696" s="387"/>
      <c r="AH696" s="387"/>
      <c r="AI696" s="387"/>
      <c r="AJ696" s="387"/>
      <c r="AK696" s="387"/>
    </row>
    <row r="697" spans="2:37">
      <c r="B697" s="108"/>
      <c r="C697" s="20"/>
      <c r="D697" s="20" t="s">
        <v>2160</v>
      </c>
      <c r="E697" s="110">
        <f t="shared" si="129"/>
        <v>589.79</v>
      </c>
      <c r="F697" s="110">
        <f t="shared" si="125"/>
        <v>442.34249999999997</v>
      </c>
      <c r="G697" s="110">
        <f t="shared" si="131"/>
        <v>294.89499999999998</v>
      </c>
      <c r="H697" s="110">
        <f t="shared" si="132"/>
        <v>147.44749999999999</v>
      </c>
      <c r="I697" s="110">
        <f t="shared" si="133"/>
        <v>58.978999999999985</v>
      </c>
      <c r="K697" s="205"/>
      <c r="L697" s="20" t="s">
        <v>2146</v>
      </c>
      <c r="M697" s="110">
        <v>2065</v>
      </c>
      <c r="N697" s="110">
        <v>2065</v>
      </c>
      <c r="O697" s="110">
        <v>1750</v>
      </c>
      <c r="P697" s="112">
        <f t="shared" si="134"/>
        <v>1960</v>
      </c>
      <c r="R697" s="387"/>
      <c r="S697" s="387"/>
      <c r="T697" s="387"/>
      <c r="U697" s="387"/>
      <c r="V697" s="387"/>
      <c r="W697" s="387"/>
      <c r="X697" s="387"/>
      <c r="Y697" s="387"/>
      <c r="Z697" s="387"/>
      <c r="AA697" s="387"/>
      <c r="AB697" s="387"/>
      <c r="AC697" s="387"/>
      <c r="AD697" s="387"/>
      <c r="AE697" s="387"/>
      <c r="AF697" s="387"/>
      <c r="AG697" s="387"/>
      <c r="AH697" s="387"/>
      <c r="AI697" s="387"/>
      <c r="AJ697" s="387"/>
      <c r="AK697" s="387"/>
    </row>
    <row r="698" spans="2:37">
      <c r="B698" s="108"/>
      <c r="C698" s="20"/>
      <c r="D698" s="20" t="s">
        <v>2161</v>
      </c>
      <c r="E698" s="110">
        <f t="shared" si="129"/>
        <v>626.86666666666667</v>
      </c>
      <c r="F698" s="110">
        <f t="shared" si="125"/>
        <v>470.15</v>
      </c>
      <c r="G698" s="110">
        <f t="shared" si="131"/>
        <v>313.43333333333334</v>
      </c>
      <c r="H698" s="110">
        <f t="shared" si="132"/>
        <v>156.71666666666667</v>
      </c>
      <c r="I698" s="110">
        <f t="shared" si="133"/>
        <v>62.686666666666653</v>
      </c>
      <c r="K698" s="205"/>
      <c r="L698" s="20" t="s">
        <v>2147</v>
      </c>
      <c r="M698" s="110">
        <v>3057</v>
      </c>
      <c r="N698" s="110">
        <v>3668.4</v>
      </c>
      <c r="O698" s="110">
        <v>3637.83</v>
      </c>
      <c r="P698" s="112">
        <f>AVERAGE(M698:N698)</f>
        <v>3362.7</v>
      </c>
      <c r="R698" s="387"/>
      <c r="S698" s="387"/>
      <c r="T698" s="387"/>
      <c r="U698" s="387"/>
      <c r="V698" s="387"/>
      <c r="W698" s="387"/>
      <c r="X698" s="387"/>
      <c r="Y698" s="387"/>
      <c r="Z698" s="387"/>
      <c r="AA698" s="387"/>
      <c r="AB698" s="387"/>
      <c r="AC698" s="387"/>
      <c r="AD698" s="387"/>
      <c r="AE698" s="387"/>
      <c r="AF698" s="387"/>
      <c r="AG698" s="387"/>
      <c r="AH698" s="387"/>
      <c r="AI698" s="387"/>
      <c r="AJ698" s="387"/>
      <c r="AK698" s="387"/>
    </row>
    <row r="699" spans="2:37">
      <c r="B699" s="108"/>
      <c r="C699" s="20"/>
      <c r="D699" s="20" t="s">
        <v>2162</v>
      </c>
      <c r="E699" s="110">
        <f t="shared" si="129"/>
        <v>713.13</v>
      </c>
      <c r="F699" s="110">
        <f t="shared" si="125"/>
        <v>534.84749999999997</v>
      </c>
      <c r="G699" s="110">
        <f t="shared" si="131"/>
        <v>356.565</v>
      </c>
      <c r="H699" s="110">
        <f t="shared" si="132"/>
        <v>178.2825</v>
      </c>
      <c r="I699" s="110">
        <f t="shared" si="133"/>
        <v>71.312999999999988</v>
      </c>
      <c r="K699" s="108"/>
      <c r="L699" s="20" t="s">
        <v>2148</v>
      </c>
      <c r="M699" s="110">
        <v>15118.8</v>
      </c>
      <c r="N699" s="110">
        <v>12599</v>
      </c>
      <c r="O699" s="110">
        <v>9000</v>
      </c>
      <c r="P699" s="112">
        <f>AVERAGE(M699:N699)</f>
        <v>13858.9</v>
      </c>
      <c r="R699" s="387"/>
      <c r="S699" s="387"/>
      <c r="T699" s="387"/>
      <c r="U699" s="387"/>
      <c r="V699" s="387"/>
      <c r="W699" s="387"/>
      <c r="X699" s="387"/>
      <c r="Y699" s="387"/>
      <c r="Z699" s="387"/>
      <c r="AA699" s="387"/>
      <c r="AB699" s="387"/>
      <c r="AC699" s="387"/>
      <c r="AD699" s="387"/>
      <c r="AE699" s="387"/>
      <c r="AF699" s="387"/>
      <c r="AG699" s="387"/>
      <c r="AH699" s="387"/>
      <c r="AI699" s="387"/>
      <c r="AJ699" s="387"/>
      <c r="AK699" s="387"/>
    </row>
    <row r="700" spans="2:37">
      <c r="B700" s="108"/>
      <c r="C700" s="20"/>
      <c r="D700" s="20" t="s">
        <v>2163</v>
      </c>
      <c r="E700" s="110">
        <f t="shared" si="129"/>
        <v>424.20333333333332</v>
      </c>
      <c r="F700" s="110">
        <f t="shared" si="125"/>
        <v>318.15249999999997</v>
      </c>
      <c r="G700" s="110">
        <f t="shared" si="131"/>
        <v>212.10166666666666</v>
      </c>
      <c r="H700" s="110">
        <f t="shared" si="132"/>
        <v>106.05083333333333</v>
      </c>
      <c r="I700" s="110">
        <f t="shared" si="133"/>
        <v>42.420333333333325</v>
      </c>
      <c r="K700" s="205"/>
      <c r="L700" s="20" t="s">
        <v>2149</v>
      </c>
      <c r="M700" s="110">
        <v>1768.82</v>
      </c>
      <c r="N700" s="110">
        <v>1768.82</v>
      </c>
      <c r="O700" s="110">
        <v>1699</v>
      </c>
      <c r="P700" s="112">
        <f t="shared" si="134"/>
        <v>1745.5466666666664</v>
      </c>
      <c r="R700" s="387"/>
      <c r="S700" s="387"/>
      <c r="T700" s="387"/>
      <c r="U700" s="387"/>
      <c r="V700" s="387"/>
      <c r="W700" s="387"/>
      <c r="X700" s="387"/>
      <c r="Y700" s="387"/>
      <c r="Z700" s="387"/>
      <c r="AA700" s="387"/>
      <c r="AB700" s="387"/>
      <c r="AC700" s="387"/>
      <c r="AD700" s="387"/>
      <c r="AE700" s="387"/>
      <c r="AF700" s="387"/>
      <c r="AG700" s="387"/>
      <c r="AH700" s="387"/>
      <c r="AI700" s="387"/>
      <c r="AJ700" s="387"/>
      <c r="AK700" s="387"/>
    </row>
    <row r="701" spans="2:37">
      <c r="B701" s="108"/>
      <c r="C701" s="20"/>
      <c r="D701" s="20" t="s">
        <v>2164</v>
      </c>
      <c r="E701" s="110">
        <f t="shared" si="129"/>
        <v>460.37999999999994</v>
      </c>
      <c r="F701" s="110">
        <f t="shared" si="125"/>
        <v>345.28499999999997</v>
      </c>
      <c r="G701" s="110">
        <f t="shared" si="131"/>
        <v>230.18999999999997</v>
      </c>
      <c r="H701" s="110">
        <f t="shared" si="132"/>
        <v>115.09499999999998</v>
      </c>
      <c r="I701" s="110">
        <f t="shared" si="133"/>
        <v>46.037999999999982</v>
      </c>
      <c r="K701" s="205"/>
      <c r="L701" s="20" t="s">
        <v>2150</v>
      </c>
      <c r="M701" s="110">
        <v>2458</v>
      </c>
      <c r="N701" s="110">
        <v>1218.8800000000001</v>
      </c>
      <c r="O701" s="110">
        <v>1895</v>
      </c>
      <c r="P701" s="112">
        <f>AVERAGE(M701:N701)</f>
        <v>1838.44</v>
      </c>
      <c r="R701" s="387"/>
      <c r="S701" s="387"/>
      <c r="T701" s="387"/>
      <c r="U701" s="387"/>
      <c r="V701" s="387"/>
      <c r="W701" s="387"/>
      <c r="X701" s="387"/>
      <c r="Y701" s="387"/>
      <c r="Z701" s="387"/>
      <c r="AA701" s="387"/>
      <c r="AB701" s="387"/>
      <c r="AC701" s="387"/>
      <c r="AD701" s="387"/>
      <c r="AE701" s="387"/>
      <c r="AF701" s="387"/>
      <c r="AG701" s="387"/>
      <c r="AH701" s="387"/>
      <c r="AI701" s="387"/>
      <c r="AJ701" s="387"/>
      <c r="AK701" s="387"/>
    </row>
    <row r="702" spans="2:37">
      <c r="B702" s="108"/>
      <c r="C702" s="20"/>
      <c r="D702" s="20" t="s">
        <v>2165</v>
      </c>
      <c r="E702" s="110">
        <f t="shared" si="129"/>
        <v>306.89999999999998</v>
      </c>
      <c r="F702" s="110">
        <f t="shared" si="125"/>
        <v>230.17499999999998</v>
      </c>
      <c r="G702" s="110">
        <f t="shared" si="131"/>
        <v>153.44999999999999</v>
      </c>
      <c r="H702" s="110">
        <f t="shared" si="132"/>
        <v>76.724999999999994</v>
      </c>
      <c r="I702" s="110">
        <f t="shared" si="133"/>
        <v>30.689999999999991</v>
      </c>
      <c r="K702" s="205"/>
      <c r="L702" s="20" t="s">
        <v>2151</v>
      </c>
      <c r="M702" s="110">
        <v>1306.28</v>
      </c>
      <c r="N702" s="110">
        <v>1306.28</v>
      </c>
      <c r="O702" s="110">
        <v>1310.3</v>
      </c>
      <c r="P702" s="112">
        <f t="shared" si="134"/>
        <v>1307.6199999999999</v>
      </c>
      <c r="R702" s="387"/>
      <c r="S702" s="387"/>
      <c r="T702" s="387"/>
      <c r="U702" s="387"/>
      <c r="V702" s="387"/>
      <c r="W702" s="387"/>
      <c r="X702" s="387"/>
      <c r="Y702" s="387"/>
      <c r="Z702" s="387"/>
      <c r="AA702" s="387"/>
      <c r="AB702" s="387"/>
      <c r="AC702" s="387"/>
      <c r="AD702" s="387"/>
      <c r="AE702" s="387"/>
      <c r="AF702" s="387"/>
      <c r="AG702" s="387"/>
      <c r="AH702" s="387"/>
      <c r="AI702" s="387"/>
      <c r="AJ702" s="387"/>
      <c r="AK702" s="387"/>
    </row>
    <row r="703" spans="2:37">
      <c r="B703" s="108"/>
      <c r="C703" s="20"/>
      <c r="D703" s="20" t="s">
        <v>2166</v>
      </c>
      <c r="E703" s="110">
        <f t="shared" si="129"/>
        <v>395.14000000000004</v>
      </c>
      <c r="F703" s="110">
        <f t="shared" si="125"/>
        <v>296.35500000000002</v>
      </c>
      <c r="G703" s="110">
        <f t="shared" si="131"/>
        <v>197.57000000000002</v>
      </c>
      <c r="H703" s="110">
        <f t="shared" si="132"/>
        <v>98.785000000000011</v>
      </c>
      <c r="I703" s="110">
        <f t="shared" si="133"/>
        <v>39.513999999999996</v>
      </c>
      <c r="K703" s="205"/>
      <c r="L703" s="20" t="s">
        <v>2152</v>
      </c>
      <c r="M703" s="110">
        <v>1339.99</v>
      </c>
      <c r="N703" s="110">
        <v>1433.66</v>
      </c>
      <c r="O703" s="110">
        <v>1107.9000000000001</v>
      </c>
      <c r="P703" s="112">
        <f t="shared" si="134"/>
        <v>1293.8500000000001</v>
      </c>
      <c r="R703" s="387"/>
      <c r="S703" s="387"/>
      <c r="T703" s="387"/>
      <c r="U703" s="387"/>
      <c r="V703" s="387"/>
      <c r="W703" s="387"/>
      <c r="X703" s="387"/>
      <c r="Y703" s="387"/>
      <c r="Z703" s="387"/>
      <c r="AA703" s="387"/>
      <c r="AB703" s="387"/>
      <c r="AC703" s="387"/>
      <c r="AD703" s="387"/>
      <c r="AE703" s="387"/>
      <c r="AF703" s="387"/>
      <c r="AG703" s="387"/>
      <c r="AH703" s="387"/>
      <c r="AI703" s="387"/>
      <c r="AJ703" s="387"/>
      <c r="AK703" s="387"/>
    </row>
    <row r="704" spans="2:37">
      <c r="B704" s="108"/>
      <c r="C704" s="20"/>
      <c r="D704" s="20" t="s">
        <v>2167</v>
      </c>
      <c r="E704" s="110">
        <f t="shared" si="129"/>
        <v>420.0333333333333</v>
      </c>
      <c r="F704" s="110">
        <f t="shared" si="125"/>
        <v>315.02499999999998</v>
      </c>
      <c r="G704" s="110">
        <f t="shared" si="131"/>
        <v>210.01666666666665</v>
      </c>
      <c r="H704" s="110">
        <f t="shared" si="132"/>
        <v>105.00833333333333</v>
      </c>
      <c r="I704" s="110">
        <f t="shared" si="133"/>
        <v>42.003333333333323</v>
      </c>
      <c r="K704" s="205"/>
      <c r="L704" s="20" t="s">
        <v>2153</v>
      </c>
      <c r="M704" s="110">
        <v>4280</v>
      </c>
      <c r="N704" s="110">
        <v>4034.27</v>
      </c>
      <c r="O704" s="110">
        <v>3985.51</v>
      </c>
      <c r="P704" s="112">
        <f>AVERAGE(M704:N704)</f>
        <v>4157.1350000000002</v>
      </c>
      <c r="R704" s="387"/>
      <c r="S704" s="387"/>
      <c r="T704" s="387"/>
      <c r="U704" s="387"/>
      <c r="V704" s="387"/>
      <c r="W704" s="387"/>
      <c r="X704" s="387"/>
      <c r="Y704" s="387"/>
      <c r="Z704" s="387"/>
      <c r="AA704" s="387"/>
      <c r="AB704" s="387"/>
      <c r="AC704" s="387"/>
      <c r="AD704" s="387"/>
      <c r="AE704" s="387"/>
      <c r="AF704" s="387"/>
      <c r="AG704" s="387"/>
      <c r="AH704" s="387"/>
      <c r="AI704" s="387"/>
      <c r="AJ704" s="387"/>
      <c r="AK704" s="387"/>
    </row>
    <row r="705" spans="2:37">
      <c r="B705" s="108"/>
      <c r="C705" s="20"/>
      <c r="D705" s="20" t="s">
        <v>2168</v>
      </c>
      <c r="E705" s="110">
        <f t="shared" si="129"/>
        <v>270.19333333333333</v>
      </c>
      <c r="F705" s="110">
        <f t="shared" si="125"/>
        <v>202.64499999999998</v>
      </c>
      <c r="G705" s="110">
        <f t="shared" si="131"/>
        <v>135.09666666666666</v>
      </c>
      <c r="H705" s="110">
        <f t="shared" si="132"/>
        <v>67.548333333333332</v>
      </c>
      <c r="I705" s="110">
        <f t="shared" si="133"/>
        <v>27.019333333333329</v>
      </c>
      <c r="K705" s="205"/>
      <c r="L705" s="20" t="s">
        <v>2154</v>
      </c>
      <c r="M705" s="110">
        <v>2896.46</v>
      </c>
      <c r="N705" s="110">
        <v>2434</v>
      </c>
      <c r="O705" s="110">
        <v>2896.46</v>
      </c>
      <c r="P705" s="112">
        <f>AVERAGE(M705:N705)</f>
        <v>2665.23</v>
      </c>
      <c r="R705" s="387"/>
      <c r="S705" s="387"/>
      <c r="T705" s="387"/>
      <c r="U705" s="387"/>
      <c r="V705" s="387"/>
      <c r="W705" s="387"/>
      <c r="X705" s="387"/>
      <c r="Y705" s="387"/>
      <c r="Z705" s="387"/>
      <c r="AA705" s="387"/>
      <c r="AB705" s="387"/>
      <c r="AC705" s="387"/>
      <c r="AD705" s="387"/>
      <c r="AE705" s="387"/>
      <c r="AF705" s="387"/>
      <c r="AG705" s="387"/>
      <c r="AH705" s="387"/>
      <c r="AI705" s="387"/>
      <c r="AJ705" s="387"/>
      <c r="AK705" s="387"/>
    </row>
    <row r="706" spans="2:37">
      <c r="B706" s="108"/>
      <c r="C706" s="20"/>
      <c r="D706" s="20" t="s">
        <v>2169</v>
      </c>
      <c r="E706" s="110">
        <f t="shared" si="129"/>
        <v>315.90000000000003</v>
      </c>
      <c r="F706" s="110">
        <f t="shared" si="125"/>
        <v>236.92500000000001</v>
      </c>
      <c r="G706" s="110">
        <f t="shared" si="131"/>
        <v>157.95000000000002</v>
      </c>
      <c r="H706" s="110">
        <f t="shared" si="132"/>
        <v>78.975000000000009</v>
      </c>
      <c r="I706" s="110">
        <f t="shared" si="133"/>
        <v>31.589999999999996</v>
      </c>
      <c r="K706" s="205"/>
      <c r="L706" s="20" t="s">
        <v>2155</v>
      </c>
      <c r="M706" s="110">
        <v>4493.4399999999996</v>
      </c>
      <c r="N706" s="110">
        <v>3776</v>
      </c>
      <c r="O706" s="110">
        <v>4229.12</v>
      </c>
      <c r="P706" s="112">
        <f>AVERAGE(M706:N706)</f>
        <v>4134.7199999999993</v>
      </c>
      <c r="R706" s="387"/>
      <c r="S706" s="387"/>
      <c r="T706" s="387"/>
      <c r="U706" s="387"/>
      <c r="V706" s="387"/>
      <c r="W706" s="387"/>
      <c r="X706" s="387"/>
      <c r="Y706" s="387"/>
      <c r="Z706" s="387"/>
      <c r="AA706" s="387"/>
      <c r="AB706" s="387"/>
      <c r="AC706" s="387"/>
      <c r="AD706" s="387"/>
      <c r="AE706" s="387"/>
      <c r="AF706" s="387"/>
      <c r="AG706" s="387"/>
      <c r="AH706" s="387"/>
      <c r="AI706" s="387"/>
      <c r="AJ706" s="387"/>
      <c r="AK706" s="387"/>
    </row>
    <row r="707" spans="2:37">
      <c r="B707" s="108"/>
      <c r="C707" s="20"/>
      <c r="D707" s="20" t="s">
        <v>2170</v>
      </c>
      <c r="E707" s="110">
        <f t="shared" ref="E707:E738" si="135">P721</f>
        <v>323.26666666666665</v>
      </c>
      <c r="F707" s="110">
        <f t="shared" si="125"/>
        <v>242.45</v>
      </c>
      <c r="G707" s="110">
        <f t="shared" si="131"/>
        <v>161.63333333333333</v>
      </c>
      <c r="H707" s="110">
        <f t="shared" si="132"/>
        <v>80.816666666666663</v>
      </c>
      <c r="I707" s="110">
        <f t="shared" si="133"/>
        <v>32.326666666666661</v>
      </c>
      <c r="K707" s="205"/>
      <c r="L707" s="20" t="s">
        <v>2156</v>
      </c>
      <c r="M707" s="110">
        <v>3854.41</v>
      </c>
      <c r="N707" s="110">
        <v>2549.9</v>
      </c>
      <c r="O707" s="110">
        <v>2499.9899999999998</v>
      </c>
      <c r="P707" s="112">
        <f>AVERAGE(M707:N707)</f>
        <v>3202.1549999999997</v>
      </c>
      <c r="R707" s="387"/>
      <c r="S707" s="387"/>
      <c r="T707" s="387"/>
      <c r="U707" s="387"/>
      <c r="V707" s="387"/>
      <c r="W707" s="387"/>
      <c r="X707" s="387"/>
      <c r="Y707" s="387"/>
      <c r="Z707" s="387"/>
      <c r="AA707" s="387"/>
      <c r="AB707" s="387"/>
      <c r="AC707" s="387"/>
      <c r="AD707" s="387"/>
      <c r="AE707" s="387"/>
      <c r="AF707" s="387"/>
      <c r="AG707" s="387"/>
      <c r="AH707" s="387"/>
      <c r="AI707" s="387"/>
      <c r="AJ707" s="387"/>
      <c r="AK707" s="387"/>
    </row>
    <row r="708" spans="2:37">
      <c r="B708" s="108"/>
      <c r="C708" s="20"/>
      <c r="D708" s="20" t="s">
        <v>2171</v>
      </c>
      <c r="E708" s="110">
        <f t="shared" si="135"/>
        <v>982.63333333333333</v>
      </c>
      <c r="F708" s="110">
        <f t="shared" si="125"/>
        <v>736.97500000000002</v>
      </c>
      <c r="G708" s="110">
        <f t="shared" si="131"/>
        <v>491.31666666666666</v>
      </c>
      <c r="H708" s="110">
        <f t="shared" si="132"/>
        <v>245.65833333333333</v>
      </c>
      <c r="I708" s="110">
        <f t="shared" si="133"/>
        <v>98.263333333333307</v>
      </c>
      <c r="K708" s="205" t="s">
        <v>87</v>
      </c>
      <c r="L708" s="20" t="s">
        <v>2157</v>
      </c>
      <c r="M708" s="110">
        <v>259.89999999999998</v>
      </c>
      <c r="N708" s="110">
        <v>259.89999999999998</v>
      </c>
      <c r="O708" s="110">
        <v>259.89999999999998</v>
      </c>
      <c r="P708" s="112">
        <f t="shared" si="134"/>
        <v>259.89999999999998</v>
      </c>
      <c r="R708" s="387"/>
      <c r="S708" s="387"/>
      <c r="T708" s="387"/>
      <c r="U708" s="387"/>
      <c r="V708" s="387"/>
      <c r="W708" s="387"/>
      <c r="X708" s="387"/>
      <c r="Y708" s="387"/>
      <c r="Z708" s="387"/>
      <c r="AA708" s="387"/>
      <c r="AB708" s="387"/>
      <c r="AC708" s="387"/>
      <c r="AD708" s="387"/>
      <c r="AE708" s="387"/>
      <c r="AF708" s="387"/>
      <c r="AG708" s="387"/>
      <c r="AH708" s="387"/>
      <c r="AI708" s="387"/>
      <c r="AJ708" s="387"/>
      <c r="AK708" s="387"/>
    </row>
    <row r="709" spans="2:37">
      <c r="B709" s="108"/>
      <c r="C709" s="20"/>
      <c r="D709" s="20" t="s">
        <v>1785</v>
      </c>
      <c r="E709" s="110">
        <f t="shared" si="135"/>
        <v>260.89333333333337</v>
      </c>
      <c r="F709" s="110">
        <f t="shared" si="125"/>
        <v>195.67000000000002</v>
      </c>
      <c r="G709" s="110">
        <f t="shared" si="131"/>
        <v>130.44666666666669</v>
      </c>
      <c r="H709" s="110">
        <f t="shared" si="132"/>
        <v>65.223333333333343</v>
      </c>
      <c r="I709" s="110">
        <f t="shared" si="133"/>
        <v>26.089333333333332</v>
      </c>
      <c r="K709" s="205" t="s">
        <v>91</v>
      </c>
      <c r="L709" s="20" t="s">
        <v>2158</v>
      </c>
      <c r="M709" s="110">
        <v>596.9</v>
      </c>
      <c r="N709" s="110">
        <v>596.9</v>
      </c>
      <c r="O709" s="110">
        <v>644.9</v>
      </c>
      <c r="P709" s="112">
        <f t="shared" si="134"/>
        <v>612.9</v>
      </c>
      <c r="R709" s="387"/>
      <c r="S709" s="387"/>
      <c r="T709" s="387"/>
      <c r="U709" s="387"/>
      <c r="V709" s="387"/>
      <c r="W709" s="387"/>
      <c r="X709" s="387"/>
      <c r="Y709" s="387"/>
      <c r="Z709" s="387"/>
      <c r="AA709" s="387"/>
      <c r="AB709" s="387"/>
      <c r="AC709" s="387"/>
      <c r="AD709" s="387"/>
      <c r="AE709" s="387"/>
      <c r="AF709" s="387"/>
      <c r="AG709" s="387"/>
      <c r="AH709" s="387"/>
      <c r="AI709" s="387"/>
      <c r="AJ709" s="387"/>
      <c r="AK709" s="387"/>
    </row>
    <row r="710" spans="2:37">
      <c r="B710" s="108"/>
      <c r="C710" s="20"/>
      <c r="D710" s="20" t="s">
        <v>2172</v>
      </c>
      <c r="E710" s="110">
        <f t="shared" si="135"/>
        <v>473.36666666666662</v>
      </c>
      <c r="F710" s="110">
        <f t="shared" si="125"/>
        <v>355.02499999999998</v>
      </c>
      <c r="G710" s="110">
        <f t="shared" si="131"/>
        <v>236.68333333333331</v>
      </c>
      <c r="H710" s="110">
        <f t="shared" si="132"/>
        <v>118.34166666666665</v>
      </c>
      <c r="I710" s="110">
        <f t="shared" si="133"/>
        <v>47.336666666666652</v>
      </c>
      <c r="K710" s="205"/>
      <c r="L710" s="20" t="s">
        <v>2159</v>
      </c>
      <c r="M710" s="110">
        <v>584.01</v>
      </c>
      <c r="N710" s="110">
        <v>648.9</v>
      </c>
      <c r="O710" s="110">
        <v>359</v>
      </c>
      <c r="P710" s="112">
        <f>AVERAGE(M710:N710)</f>
        <v>616.45499999999993</v>
      </c>
      <c r="R710" s="387"/>
      <c r="S710" s="387"/>
      <c r="T710" s="387"/>
      <c r="U710" s="387"/>
      <c r="V710" s="387"/>
      <c r="W710" s="387"/>
      <c r="X710" s="387"/>
      <c r="Y710" s="387"/>
      <c r="Z710" s="387"/>
      <c r="AA710" s="387"/>
      <c r="AB710" s="387"/>
      <c r="AC710" s="387"/>
      <c r="AD710" s="387"/>
      <c r="AE710" s="387"/>
      <c r="AF710" s="387"/>
      <c r="AG710" s="387"/>
      <c r="AH710" s="387"/>
      <c r="AI710" s="387"/>
      <c r="AJ710" s="387"/>
      <c r="AK710" s="387"/>
    </row>
    <row r="711" spans="2:37">
      <c r="B711" s="108"/>
      <c r="C711" s="20"/>
      <c r="D711" s="20" t="s">
        <v>2173</v>
      </c>
      <c r="E711" s="110">
        <f t="shared" si="135"/>
        <v>835.62</v>
      </c>
      <c r="F711" s="110">
        <f t="shared" si="125"/>
        <v>626.71500000000003</v>
      </c>
      <c r="G711" s="110">
        <f t="shared" si="131"/>
        <v>417.81</v>
      </c>
      <c r="H711" s="110">
        <f t="shared" si="132"/>
        <v>208.905</v>
      </c>
      <c r="I711" s="110">
        <f t="shared" si="133"/>
        <v>83.561999999999983</v>
      </c>
      <c r="K711" s="205"/>
      <c r="L711" s="20" t="s">
        <v>2160</v>
      </c>
      <c r="M711" s="110">
        <v>511.47</v>
      </c>
      <c r="N711" s="110">
        <v>595</v>
      </c>
      <c r="O711" s="110">
        <v>662.9</v>
      </c>
      <c r="P711" s="112">
        <f t="shared" si="134"/>
        <v>589.79</v>
      </c>
      <c r="R711" s="387"/>
      <c r="S711" s="387"/>
      <c r="T711" s="387"/>
      <c r="U711" s="387"/>
      <c r="V711" s="387"/>
      <c r="W711" s="387"/>
      <c r="X711" s="387"/>
      <c r="Y711" s="387"/>
      <c r="Z711" s="387"/>
      <c r="AA711" s="387"/>
      <c r="AB711" s="387"/>
      <c r="AC711" s="387"/>
      <c r="AD711" s="387"/>
      <c r="AE711" s="387"/>
      <c r="AF711" s="387"/>
      <c r="AG711" s="387"/>
      <c r="AH711" s="387"/>
      <c r="AI711" s="387"/>
      <c r="AJ711" s="387"/>
      <c r="AK711" s="387"/>
    </row>
    <row r="712" spans="2:37">
      <c r="B712" s="108"/>
      <c r="C712" s="20"/>
      <c r="D712" s="20" t="s">
        <v>2174</v>
      </c>
      <c r="E712" s="110">
        <f t="shared" si="135"/>
        <v>1076.3999999999999</v>
      </c>
      <c r="F712" s="110">
        <f t="shared" si="125"/>
        <v>807.3</v>
      </c>
      <c r="G712" s="110">
        <f t="shared" si="131"/>
        <v>538.19999999999993</v>
      </c>
      <c r="H712" s="110">
        <f t="shared" si="132"/>
        <v>269.09999999999997</v>
      </c>
      <c r="I712" s="110">
        <f t="shared" si="133"/>
        <v>107.63999999999996</v>
      </c>
      <c r="K712" s="205"/>
      <c r="L712" s="20" t="s">
        <v>2161</v>
      </c>
      <c r="M712" s="110">
        <v>689</v>
      </c>
      <c r="N712" s="110">
        <v>596.79999999999995</v>
      </c>
      <c r="O712" s="110">
        <v>594.79999999999995</v>
      </c>
      <c r="P712" s="112">
        <f t="shared" si="134"/>
        <v>626.86666666666667</v>
      </c>
      <c r="R712" s="387"/>
      <c r="S712" s="387"/>
      <c r="T712" s="387"/>
      <c r="U712" s="387"/>
      <c r="V712" s="387"/>
      <c r="W712" s="387"/>
      <c r="X712" s="387"/>
      <c r="Y712" s="387"/>
      <c r="Z712" s="387"/>
      <c r="AA712" s="387"/>
      <c r="AB712" s="387"/>
      <c r="AC712" s="387"/>
      <c r="AD712" s="387"/>
      <c r="AE712" s="387"/>
      <c r="AF712" s="387"/>
      <c r="AG712" s="387"/>
      <c r="AH712" s="387"/>
      <c r="AI712" s="387"/>
      <c r="AJ712" s="387"/>
      <c r="AK712" s="387"/>
    </row>
    <row r="713" spans="2:37">
      <c r="B713" s="108"/>
      <c r="C713" s="20"/>
      <c r="D713" s="20" t="s">
        <v>2175</v>
      </c>
      <c r="E713" s="110">
        <f t="shared" si="135"/>
        <v>541.05999999999995</v>
      </c>
      <c r="F713" s="110">
        <f t="shared" si="125"/>
        <v>405.79499999999996</v>
      </c>
      <c r="G713" s="110">
        <f t="shared" si="131"/>
        <v>270.52999999999997</v>
      </c>
      <c r="H713" s="110">
        <f t="shared" si="132"/>
        <v>135.26499999999999</v>
      </c>
      <c r="I713" s="110">
        <f t="shared" si="133"/>
        <v>54.10599999999998</v>
      </c>
      <c r="K713" s="205"/>
      <c r="L713" s="20" t="s">
        <v>2162</v>
      </c>
      <c r="M713" s="110">
        <v>619.9</v>
      </c>
      <c r="N713" s="110">
        <v>759.9</v>
      </c>
      <c r="O713" s="110">
        <v>759.59</v>
      </c>
      <c r="P713" s="112">
        <f>AVERAGE(M713:O713)</f>
        <v>713.13</v>
      </c>
      <c r="R713" s="387"/>
      <c r="S713" s="387"/>
      <c r="T713" s="387"/>
      <c r="U713" s="387"/>
      <c r="V713" s="387"/>
      <c r="W713" s="387"/>
      <c r="X713" s="387"/>
      <c r="Y713" s="387"/>
      <c r="Z713" s="387"/>
      <c r="AA713" s="387"/>
      <c r="AB713" s="387"/>
      <c r="AC713" s="387"/>
      <c r="AD713" s="387"/>
      <c r="AE713" s="387"/>
      <c r="AF713" s="387"/>
      <c r="AG713" s="387"/>
      <c r="AH713" s="387"/>
      <c r="AI713" s="387"/>
      <c r="AJ713" s="387"/>
      <c r="AK713" s="387"/>
    </row>
    <row r="714" spans="2:37">
      <c r="B714" s="108"/>
      <c r="C714" s="20"/>
      <c r="D714" s="20" t="s">
        <v>2176</v>
      </c>
      <c r="E714" s="110">
        <f t="shared" si="135"/>
        <v>554.33000000000004</v>
      </c>
      <c r="F714" s="110">
        <f t="shared" si="125"/>
        <v>415.74750000000006</v>
      </c>
      <c r="G714" s="110">
        <f t="shared" si="131"/>
        <v>277.16500000000002</v>
      </c>
      <c r="H714" s="110">
        <f t="shared" si="132"/>
        <v>138.58250000000001</v>
      </c>
      <c r="I714" s="110">
        <f t="shared" si="133"/>
        <v>55.432999999999993</v>
      </c>
      <c r="K714" s="205"/>
      <c r="L714" s="20" t="s">
        <v>2163</v>
      </c>
      <c r="M714" s="110">
        <v>428.9</v>
      </c>
      <c r="N714" s="110">
        <v>486.9</v>
      </c>
      <c r="O714" s="110">
        <v>356.81</v>
      </c>
      <c r="P714" s="112">
        <f>AVERAGE(M714:O714)</f>
        <v>424.20333333333332</v>
      </c>
      <c r="R714" s="387"/>
      <c r="S714" s="387"/>
      <c r="T714" s="387"/>
      <c r="U714" s="387"/>
      <c r="V714" s="387"/>
      <c r="W714" s="387"/>
      <c r="X714" s="387"/>
      <c r="Y714" s="387"/>
      <c r="Z714" s="387"/>
      <c r="AA714" s="387"/>
      <c r="AB714" s="387"/>
      <c r="AC714" s="387"/>
      <c r="AD714" s="387"/>
      <c r="AE714" s="387"/>
      <c r="AF714" s="387"/>
      <c r="AG714" s="387"/>
      <c r="AH714" s="387"/>
      <c r="AI714" s="387"/>
      <c r="AJ714" s="387"/>
      <c r="AK714" s="387"/>
    </row>
    <row r="715" spans="2:37">
      <c r="B715" s="108"/>
      <c r="C715" s="20"/>
      <c r="D715" s="20" t="s">
        <v>2177</v>
      </c>
      <c r="E715" s="110">
        <f t="shared" si="135"/>
        <v>292.89</v>
      </c>
      <c r="F715" s="110">
        <f t="shared" si="125"/>
        <v>219.66749999999999</v>
      </c>
      <c r="G715" s="110">
        <f t="shared" si="131"/>
        <v>146.44499999999999</v>
      </c>
      <c r="H715" s="110">
        <f t="shared" si="132"/>
        <v>73.222499999999997</v>
      </c>
      <c r="I715" s="110">
        <f t="shared" si="133"/>
        <v>29.288999999999991</v>
      </c>
      <c r="K715" s="205"/>
      <c r="L715" s="20" t="s">
        <v>2164</v>
      </c>
      <c r="M715" s="110">
        <v>469.51</v>
      </c>
      <c r="N715" s="110">
        <v>469.51</v>
      </c>
      <c r="O715" s="110">
        <v>442.12</v>
      </c>
      <c r="P715" s="112">
        <f t="shared" si="134"/>
        <v>460.37999999999994</v>
      </c>
      <c r="R715" s="387"/>
      <c r="S715" s="387"/>
      <c r="T715" s="387"/>
      <c r="U715" s="387"/>
      <c r="V715" s="387"/>
      <c r="W715" s="387"/>
      <c r="X715" s="387"/>
      <c r="Y715" s="387"/>
      <c r="Z715" s="387"/>
      <c r="AA715" s="387"/>
      <c r="AB715" s="387"/>
      <c r="AC715" s="387"/>
      <c r="AD715" s="387"/>
      <c r="AE715" s="387"/>
      <c r="AF715" s="387"/>
      <c r="AG715" s="387"/>
      <c r="AH715" s="387"/>
      <c r="AI715" s="387"/>
      <c r="AJ715" s="387"/>
      <c r="AK715" s="387"/>
    </row>
    <row r="716" spans="2:37">
      <c r="B716" s="108"/>
      <c r="C716" s="20"/>
      <c r="D716" s="20" t="s">
        <v>2178</v>
      </c>
      <c r="E716" s="110">
        <f t="shared" si="135"/>
        <v>425.74333333333334</v>
      </c>
      <c r="F716" s="110">
        <f t="shared" si="125"/>
        <v>319.3075</v>
      </c>
      <c r="G716" s="110">
        <f t="shared" si="131"/>
        <v>212.87166666666667</v>
      </c>
      <c r="H716" s="110">
        <f t="shared" si="132"/>
        <v>106.43583333333333</v>
      </c>
      <c r="I716" s="110">
        <f t="shared" si="133"/>
        <v>42.574333333333321</v>
      </c>
      <c r="K716" s="205"/>
      <c r="L716" s="20" t="s">
        <v>2165</v>
      </c>
      <c r="M716" s="110">
        <v>263.89999999999998</v>
      </c>
      <c r="N716" s="110">
        <v>349.9</v>
      </c>
      <c r="O716" s="110">
        <v>327.39999999999998</v>
      </c>
      <c r="P716" s="112">
        <f>AVERAGE(M716:N716)</f>
        <v>306.89999999999998</v>
      </c>
      <c r="R716" s="387"/>
      <c r="S716" s="387"/>
      <c r="T716" s="387"/>
      <c r="U716" s="387"/>
      <c r="V716" s="387"/>
      <c r="W716" s="387"/>
      <c r="X716" s="387"/>
      <c r="Y716" s="387"/>
      <c r="Z716" s="387"/>
      <c r="AA716" s="387"/>
      <c r="AB716" s="387"/>
      <c r="AC716" s="387"/>
      <c r="AD716" s="387"/>
      <c r="AE716" s="387"/>
      <c r="AF716" s="387"/>
      <c r="AG716" s="387"/>
      <c r="AH716" s="387"/>
      <c r="AI716" s="387"/>
      <c r="AJ716" s="387"/>
      <c r="AK716" s="387"/>
    </row>
    <row r="717" spans="2:37">
      <c r="B717" s="108"/>
      <c r="C717" s="20"/>
      <c r="D717" s="20" t="s">
        <v>2179</v>
      </c>
      <c r="E717" s="110">
        <f t="shared" si="135"/>
        <v>502.24</v>
      </c>
      <c r="F717" s="110">
        <f t="shared" si="125"/>
        <v>376.68</v>
      </c>
      <c r="G717" s="110">
        <f t="shared" si="131"/>
        <v>251.12</v>
      </c>
      <c r="H717" s="110">
        <f t="shared" si="132"/>
        <v>125.56</v>
      </c>
      <c r="I717" s="110">
        <f t="shared" si="133"/>
        <v>50.22399999999999</v>
      </c>
      <c r="K717" s="205"/>
      <c r="L717" s="20" t="s">
        <v>2166</v>
      </c>
      <c r="M717" s="110">
        <v>395.56</v>
      </c>
      <c r="N717" s="110">
        <v>395.56</v>
      </c>
      <c r="O717" s="110">
        <v>394.3</v>
      </c>
      <c r="P717" s="112">
        <f t="shared" si="134"/>
        <v>395.14000000000004</v>
      </c>
      <c r="R717" s="387"/>
      <c r="S717" s="387"/>
      <c r="T717" s="387"/>
      <c r="U717" s="387"/>
      <c r="V717" s="387"/>
      <c r="W717" s="387"/>
      <c r="X717" s="387"/>
      <c r="Y717" s="387"/>
      <c r="Z717" s="387"/>
      <c r="AA717" s="387"/>
      <c r="AB717" s="387"/>
      <c r="AC717" s="387"/>
      <c r="AD717" s="387"/>
      <c r="AE717" s="387"/>
      <c r="AF717" s="387"/>
      <c r="AG717" s="387"/>
      <c r="AH717" s="387"/>
      <c r="AI717" s="387"/>
      <c r="AJ717" s="387"/>
      <c r="AK717" s="387"/>
    </row>
    <row r="718" spans="2:37">
      <c r="B718" s="108"/>
      <c r="C718" s="20"/>
      <c r="D718" s="20" t="s">
        <v>2180</v>
      </c>
      <c r="E718" s="110">
        <f t="shared" si="135"/>
        <v>879.89</v>
      </c>
      <c r="F718" s="110">
        <f t="shared" si="125"/>
        <v>659.91750000000002</v>
      </c>
      <c r="G718" s="110">
        <f t="shared" si="131"/>
        <v>439.94499999999999</v>
      </c>
      <c r="H718" s="110">
        <f t="shared" si="132"/>
        <v>219.9725</v>
      </c>
      <c r="I718" s="110">
        <f t="shared" si="133"/>
        <v>87.988999999999976</v>
      </c>
      <c r="K718" s="205"/>
      <c r="L718" s="20" t="s">
        <v>2167</v>
      </c>
      <c r="M718" s="110">
        <v>399.1</v>
      </c>
      <c r="N718" s="110">
        <v>399.1</v>
      </c>
      <c r="O718" s="110">
        <v>461.9</v>
      </c>
      <c r="P718" s="112">
        <f t="shared" si="134"/>
        <v>420.0333333333333</v>
      </c>
      <c r="R718" s="387"/>
      <c r="S718" s="387"/>
      <c r="T718" s="387"/>
      <c r="U718" s="387"/>
      <c r="V718" s="387"/>
      <c r="W718" s="387"/>
      <c r="X718" s="387"/>
      <c r="Y718" s="387"/>
      <c r="Z718" s="387"/>
      <c r="AA718" s="387"/>
      <c r="AB718" s="387"/>
      <c r="AC718" s="387"/>
      <c r="AD718" s="387"/>
      <c r="AE718" s="387"/>
      <c r="AF718" s="387"/>
      <c r="AG718" s="387"/>
      <c r="AH718" s="387"/>
      <c r="AI718" s="387"/>
      <c r="AJ718" s="387"/>
      <c r="AK718" s="387"/>
    </row>
    <row r="719" spans="2:37">
      <c r="B719" s="108"/>
      <c r="C719" s="20"/>
      <c r="D719" s="20" t="s">
        <v>2181</v>
      </c>
      <c r="E719" s="110">
        <f t="shared" si="135"/>
        <v>886.63333333333333</v>
      </c>
      <c r="F719" s="110">
        <f t="shared" si="125"/>
        <v>664.97500000000002</v>
      </c>
      <c r="G719" s="110">
        <f t="shared" si="131"/>
        <v>443.31666666666666</v>
      </c>
      <c r="H719" s="110">
        <f t="shared" si="132"/>
        <v>221.65833333333333</v>
      </c>
      <c r="I719" s="110">
        <f t="shared" si="133"/>
        <v>88.663333333333313</v>
      </c>
      <c r="K719" s="205"/>
      <c r="L719" s="20" t="s">
        <v>2168</v>
      </c>
      <c r="M719" s="110">
        <v>312.83999999999997</v>
      </c>
      <c r="N719" s="110">
        <v>312.83999999999997</v>
      </c>
      <c r="O719" s="110">
        <v>184.9</v>
      </c>
      <c r="P719" s="112">
        <f t="shared" si="134"/>
        <v>270.19333333333333</v>
      </c>
      <c r="R719" s="387"/>
      <c r="S719" s="387"/>
      <c r="T719" s="387"/>
      <c r="U719" s="387"/>
      <c r="V719" s="387"/>
      <c r="W719" s="387"/>
      <c r="X719" s="387"/>
      <c r="Y719" s="387"/>
      <c r="Z719" s="387"/>
      <c r="AA719" s="387"/>
      <c r="AB719" s="387"/>
      <c r="AC719" s="387"/>
      <c r="AD719" s="387"/>
      <c r="AE719" s="387"/>
      <c r="AF719" s="387"/>
      <c r="AG719" s="387"/>
      <c r="AH719" s="387"/>
      <c r="AI719" s="387"/>
      <c r="AJ719" s="387"/>
      <c r="AK719" s="387"/>
    </row>
    <row r="720" spans="2:37">
      <c r="B720" s="108"/>
      <c r="C720" s="20"/>
      <c r="D720" s="20" t="s">
        <v>2182</v>
      </c>
      <c r="E720" s="110">
        <f t="shared" si="135"/>
        <v>396.59</v>
      </c>
      <c r="F720" s="110">
        <f t="shared" si="125"/>
        <v>297.4425</v>
      </c>
      <c r="G720" s="110">
        <f t="shared" si="131"/>
        <v>198.29499999999999</v>
      </c>
      <c r="H720" s="110">
        <f t="shared" si="132"/>
        <v>99.147499999999994</v>
      </c>
      <c r="I720" s="110">
        <f t="shared" si="133"/>
        <v>39.658999999999992</v>
      </c>
      <c r="K720" s="205"/>
      <c r="L720" s="20" t="s">
        <v>2169</v>
      </c>
      <c r="M720" s="110">
        <v>239</v>
      </c>
      <c r="N720" s="110">
        <v>368.9</v>
      </c>
      <c r="O720" s="110">
        <v>339.8</v>
      </c>
      <c r="P720" s="112">
        <f>AVERAGE(M720:O720)</f>
        <v>315.90000000000003</v>
      </c>
      <c r="R720" s="387"/>
      <c r="S720" s="387"/>
      <c r="T720" s="387"/>
      <c r="U720" s="387"/>
      <c r="V720" s="387"/>
      <c r="W720" s="387"/>
      <c r="X720" s="387"/>
      <c r="Y720" s="387"/>
      <c r="Z720" s="387"/>
      <c r="AA720" s="387"/>
      <c r="AB720" s="387"/>
      <c r="AC720" s="387"/>
      <c r="AD720" s="387"/>
      <c r="AE720" s="387"/>
      <c r="AF720" s="387"/>
      <c r="AG720" s="387"/>
      <c r="AH720" s="387"/>
      <c r="AI720" s="387"/>
      <c r="AJ720" s="387"/>
      <c r="AK720" s="387"/>
    </row>
    <row r="721" spans="2:37">
      <c r="B721" s="108"/>
      <c r="C721" s="20"/>
      <c r="D721" s="20" t="s">
        <v>2183</v>
      </c>
      <c r="E721" s="110">
        <f t="shared" si="135"/>
        <v>978.86999999999989</v>
      </c>
      <c r="F721" s="110">
        <f t="shared" si="125"/>
        <v>734.15249999999992</v>
      </c>
      <c r="G721" s="110">
        <f t="shared" si="131"/>
        <v>489.43499999999995</v>
      </c>
      <c r="H721" s="110">
        <f t="shared" si="132"/>
        <v>244.71749999999997</v>
      </c>
      <c r="I721" s="110">
        <f t="shared" si="133"/>
        <v>97.886999999999972</v>
      </c>
      <c r="K721" s="205"/>
      <c r="L721" s="20" t="s">
        <v>2170</v>
      </c>
      <c r="M721" s="110">
        <v>270</v>
      </c>
      <c r="N721" s="110">
        <v>334.9</v>
      </c>
      <c r="O721" s="110">
        <v>364.9</v>
      </c>
      <c r="P721" s="112">
        <f>AVERAGE(M721:O721)</f>
        <v>323.26666666666665</v>
      </c>
      <c r="R721" s="387"/>
      <c r="S721" s="387"/>
      <c r="T721" s="387"/>
      <c r="U721" s="387"/>
      <c r="V721" s="387"/>
      <c r="W721" s="387"/>
      <c r="X721" s="387"/>
      <c r="Y721" s="387"/>
      <c r="Z721" s="387"/>
      <c r="AA721" s="387"/>
      <c r="AB721" s="387"/>
      <c r="AC721" s="387"/>
      <c r="AD721" s="387"/>
      <c r="AE721" s="387"/>
      <c r="AF721" s="387"/>
      <c r="AG721" s="387"/>
      <c r="AH721" s="387"/>
      <c r="AI721" s="387"/>
      <c r="AJ721" s="387"/>
      <c r="AK721" s="387"/>
    </row>
    <row r="722" spans="2:37">
      <c r="B722" s="108"/>
      <c r="C722" s="20"/>
      <c r="D722" s="20" t="s">
        <v>2184</v>
      </c>
      <c r="E722" s="110">
        <f t="shared" si="135"/>
        <v>1052.5666666666666</v>
      </c>
      <c r="F722" s="110">
        <f t="shared" si="125"/>
        <v>789.42499999999995</v>
      </c>
      <c r="G722" s="110">
        <f t="shared" si="131"/>
        <v>526.2833333333333</v>
      </c>
      <c r="H722" s="110">
        <f t="shared" si="132"/>
        <v>263.14166666666665</v>
      </c>
      <c r="I722" s="110">
        <f t="shared" si="133"/>
        <v>105.25666666666663</v>
      </c>
      <c r="K722" s="205"/>
      <c r="L722" s="20" t="s">
        <v>2171</v>
      </c>
      <c r="M722" s="110">
        <v>999</v>
      </c>
      <c r="N722" s="110">
        <v>999</v>
      </c>
      <c r="O722" s="110">
        <v>949.9</v>
      </c>
      <c r="P722" s="112">
        <f>AVERAGE(M722:O722)</f>
        <v>982.63333333333333</v>
      </c>
      <c r="R722" s="387"/>
      <c r="S722" s="387"/>
      <c r="T722" s="387"/>
      <c r="U722" s="387"/>
      <c r="V722" s="387"/>
      <c r="W722" s="387"/>
      <c r="X722" s="387"/>
      <c r="Y722" s="387"/>
      <c r="Z722" s="387"/>
      <c r="AA722" s="387"/>
      <c r="AB722" s="387"/>
      <c r="AC722" s="387"/>
      <c r="AD722" s="387"/>
      <c r="AE722" s="387"/>
      <c r="AF722" s="387"/>
      <c r="AG722" s="387"/>
      <c r="AH722" s="387"/>
      <c r="AI722" s="387"/>
      <c r="AJ722" s="387"/>
      <c r="AK722" s="387"/>
    </row>
    <row r="723" spans="2:37">
      <c r="B723" s="108"/>
      <c r="C723" s="20"/>
      <c r="D723" s="20" t="s">
        <v>2185</v>
      </c>
      <c r="E723" s="110">
        <f t="shared" si="135"/>
        <v>869.9</v>
      </c>
      <c r="F723" s="110">
        <f t="shared" si="125"/>
        <v>652.42499999999995</v>
      </c>
      <c r="G723" s="110">
        <f t="shared" si="131"/>
        <v>434.95</v>
      </c>
      <c r="H723" s="110">
        <f t="shared" si="132"/>
        <v>217.47499999999999</v>
      </c>
      <c r="I723" s="110">
        <f t="shared" si="133"/>
        <v>86.989999999999981</v>
      </c>
      <c r="K723" s="205"/>
      <c r="L723" s="20" t="s">
        <v>1785</v>
      </c>
      <c r="M723" s="110">
        <v>299.99</v>
      </c>
      <c r="N723" s="110">
        <v>299.99</v>
      </c>
      <c r="O723" s="110">
        <v>182.7</v>
      </c>
      <c r="P723" s="112">
        <f t="shared" ref="P723:P728" si="136">AVERAGE(M723:O723)</f>
        <v>260.89333333333337</v>
      </c>
      <c r="R723" s="387"/>
      <c r="S723" s="387"/>
      <c r="T723" s="387"/>
      <c r="U723" s="387"/>
      <c r="V723" s="387"/>
      <c r="W723" s="387"/>
      <c r="X723" s="387"/>
      <c r="Y723" s="387"/>
      <c r="Z723" s="387"/>
      <c r="AA723" s="387"/>
      <c r="AB723" s="387"/>
      <c r="AC723" s="387"/>
      <c r="AD723" s="387"/>
      <c r="AE723" s="387"/>
      <c r="AF723" s="387"/>
      <c r="AG723" s="387"/>
      <c r="AH723" s="387"/>
      <c r="AI723" s="387"/>
      <c r="AJ723" s="387"/>
      <c r="AK723" s="387"/>
    </row>
    <row r="724" spans="2:37">
      <c r="B724" s="108"/>
      <c r="C724" s="20"/>
      <c r="D724" s="20" t="s">
        <v>2186</v>
      </c>
      <c r="E724" s="110">
        <f t="shared" si="135"/>
        <v>301.29666666666668</v>
      </c>
      <c r="F724" s="110">
        <f t="shared" si="125"/>
        <v>225.97250000000003</v>
      </c>
      <c r="G724" s="110">
        <f t="shared" si="131"/>
        <v>150.64833333333334</v>
      </c>
      <c r="H724" s="110">
        <f t="shared" si="132"/>
        <v>75.32416666666667</v>
      </c>
      <c r="I724" s="110">
        <f t="shared" si="133"/>
        <v>30.129666666666662</v>
      </c>
      <c r="K724" s="205"/>
      <c r="L724" s="20" t="s">
        <v>2172</v>
      </c>
      <c r="M724" s="110">
        <v>455.1</v>
      </c>
      <c r="N724" s="110">
        <v>455.1</v>
      </c>
      <c r="O724" s="110">
        <v>509.9</v>
      </c>
      <c r="P724" s="112">
        <f t="shared" si="136"/>
        <v>473.36666666666662</v>
      </c>
      <c r="R724" s="387"/>
      <c r="S724" s="387"/>
      <c r="T724" s="387"/>
      <c r="U724" s="387"/>
      <c r="V724" s="387"/>
      <c r="W724" s="387"/>
      <c r="X724" s="387"/>
      <c r="Y724" s="387"/>
      <c r="Z724" s="387"/>
      <c r="AA724" s="387"/>
      <c r="AB724" s="387"/>
      <c r="AC724" s="387"/>
      <c r="AD724" s="387"/>
      <c r="AE724" s="387"/>
      <c r="AF724" s="387"/>
      <c r="AG724" s="387"/>
      <c r="AH724" s="387"/>
      <c r="AI724" s="387"/>
      <c r="AJ724" s="387"/>
      <c r="AK724" s="387"/>
    </row>
    <row r="725" spans="2:37">
      <c r="B725" s="108"/>
      <c r="C725" s="20"/>
      <c r="D725" s="20" t="s">
        <v>2187</v>
      </c>
      <c r="E725" s="110">
        <f t="shared" si="135"/>
        <v>299.93</v>
      </c>
      <c r="F725" s="110">
        <f t="shared" si="125"/>
        <v>224.94749999999999</v>
      </c>
      <c r="G725" s="110">
        <f t="shared" si="131"/>
        <v>149.965</v>
      </c>
      <c r="H725" s="110">
        <f t="shared" si="132"/>
        <v>74.982500000000002</v>
      </c>
      <c r="I725" s="110">
        <f t="shared" si="133"/>
        <v>29.992999999999995</v>
      </c>
      <c r="K725" s="205"/>
      <c r="L725" s="20" t="s">
        <v>2173</v>
      </c>
      <c r="M725" s="110">
        <v>798</v>
      </c>
      <c r="N725" s="110">
        <v>798</v>
      </c>
      <c r="O725" s="110">
        <v>910.86</v>
      </c>
      <c r="P725" s="112">
        <f t="shared" si="136"/>
        <v>835.62</v>
      </c>
      <c r="R725" s="387"/>
      <c r="S725" s="387"/>
      <c r="T725" s="387"/>
      <c r="U725" s="387"/>
      <c r="V725" s="387"/>
      <c r="W725" s="387"/>
      <c r="X725" s="387"/>
      <c r="Y725" s="387"/>
      <c r="Z725" s="387"/>
      <c r="AA725" s="387"/>
      <c r="AB725" s="387"/>
      <c r="AC725" s="387"/>
      <c r="AD725" s="387"/>
      <c r="AE725" s="387"/>
      <c r="AF725" s="387"/>
      <c r="AG725" s="387"/>
      <c r="AH725" s="387"/>
      <c r="AI725" s="387"/>
      <c r="AJ725" s="387"/>
      <c r="AK725" s="387"/>
    </row>
    <row r="726" spans="2:37">
      <c r="B726" s="108"/>
      <c r="C726" s="20"/>
      <c r="D726" s="20" t="s">
        <v>2188</v>
      </c>
      <c r="E726" s="110">
        <f t="shared" si="135"/>
        <v>307.79666666666668</v>
      </c>
      <c r="F726" s="110">
        <f t="shared" ref="F726:F789" si="137">SUM(E726*(1-0.25))</f>
        <v>230.84750000000003</v>
      </c>
      <c r="G726" s="110">
        <f t="shared" si="131"/>
        <v>153.89833333333334</v>
      </c>
      <c r="H726" s="110">
        <f t="shared" si="132"/>
        <v>76.94916666666667</v>
      </c>
      <c r="I726" s="110">
        <f t="shared" si="133"/>
        <v>30.77966666666666</v>
      </c>
      <c r="K726" s="205"/>
      <c r="L726" s="20" t="s">
        <v>2174</v>
      </c>
      <c r="M726" s="110">
        <v>1115.0999999999999</v>
      </c>
      <c r="N726" s="110">
        <v>1115.0999999999999</v>
      </c>
      <c r="O726" s="110">
        <v>999</v>
      </c>
      <c r="P726" s="112">
        <f t="shared" si="136"/>
        <v>1076.3999999999999</v>
      </c>
      <c r="R726" s="387"/>
      <c r="S726" s="387"/>
      <c r="T726" s="387"/>
      <c r="U726" s="387"/>
      <c r="V726" s="387"/>
      <c r="W726" s="387"/>
      <c r="X726" s="387"/>
      <c r="Y726" s="387"/>
      <c r="Z726" s="387"/>
      <c r="AA726" s="387"/>
      <c r="AB726" s="387"/>
      <c r="AC726" s="387"/>
      <c r="AD726" s="387"/>
      <c r="AE726" s="387"/>
      <c r="AF726" s="387"/>
      <c r="AG726" s="387"/>
      <c r="AH726" s="387"/>
      <c r="AI726" s="387"/>
      <c r="AJ726" s="387"/>
      <c r="AK726" s="387"/>
    </row>
    <row r="727" spans="2:37">
      <c r="B727" s="108"/>
      <c r="C727" s="20"/>
      <c r="D727" s="20" t="s">
        <v>2189</v>
      </c>
      <c r="E727" s="110">
        <f t="shared" si="135"/>
        <v>328.76666666666671</v>
      </c>
      <c r="F727" s="110">
        <f t="shared" si="137"/>
        <v>246.57500000000005</v>
      </c>
      <c r="G727" s="110">
        <f t="shared" si="131"/>
        <v>164.38333333333335</v>
      </c>
      <c r="H727" s="110">
        <f t="shared" si="132"/>
        <v>82.191666666666677</v>
      </c>
      <c r="I727" s="110">
        <f t="shared" si="133"/>
        <v>32.876666666666665</v>
      </c>
      <c r="K727" s="205"/>
      <c r="L727" s="20" t="s">
        <v>2175</v>
      </c>
      <c r="M727" s="110">
        <v>553.17999999999995</v>
      </c>
      <c r="N727" s="110">
        <v>535</v>
      </c>
      <c r="O727" s="110">
        <v>535</v>
      </c>
      <c r="P727" s="112">
        <f t="shared" si="136"/>
        <v>541.05999999999995</v>
      </c>
      <c r="R727" s="387"/>
      <c r="S727" s="387"/>
      <c r="T727" s="387"/>
      <c r="U727" s="387"/>
      <c r="V727" s="387"/>
      <c r="W727" s="387"/>
      <c r="X727" s="387"/>
      <c r="Y727" s="387"/>
      <c r="Z727" s="387"/>
      <c r="AA727" s="387"/>
      <c r="AB727" s="387"/>
      <c r="AC727" s="387"/>
      <c r="AD727" s="387"/>
      <c r="AE727" s="387"/>
      <c r="AF727" s="387"/>
      <c r="AG727" s="387"/>
      <c r="AH727" s="387"/>
      <c r="AI727" s="387"/>
      <c r="AJ727" s="387"/>
      <c r="AK727" s="387"/>
    </row>
    <row r="728" spans="2:37">
      <c r="B728" s="108"/>
      <c r="C728" s="20"/>
      <c r="D728" s="20" t="s">
        <v>2190</v>
      </c>
      <c r="E728" s="110">
        <f t="shared" si="135"/>
        <v>409.0333333333333</v>
      </c>
      <c r="F728" s="110">
        <f t="shared" si="137"/>
        <v>306.77499999999998</v>
      </c>
      <c r="G728" s="110">
        <f t="shared" si="131"/>
        <v>204.51666666666665</v>
      </c>
      <c r="H728" s="110">
        <f t="shared" si="132"/>
        <v>102.25833333333333</v>
      </c>
      <c r="I728" s="110">
        <f t="shared" si="133"/>
        <v>40.903333333333322</v>
      </c>
      <c r="K728" s="205"/>
      <c r="L728" s="20" t="s">
        <v>2176</v>
      </c>
      <c r="M728" s="110">
        <v>509</v>
      </c>
      <c r="N728" s="110">
        <v>509</v>
      </c>
      <c r="O728" s="110">
        <v>644.99</v>
      </c>
      <c r="P728" s="112">
        <f t="shared" si="136"/>
        <v>554.33000000000004</v>
      </c>
      <c r="R728" s="387"/>
      <c r="S728" s="387"/>
      <c r="T728" s="387"/>
      <c r="U728" s="387"/>
      <c r="V728" s="387"/>
      <c r="W728" s="387"/>
      <c r="X728" s="387"/>
      <c r="Y728" s="387"/>
      <c r="Z728" s="387"/>
      <c r="AA728" s="387"/>
      <c r="AB728" s="387"/>
      <c r="AC728" s="387"/>
      <c r="AD728" s="387"/>
      <c r="AE728" s="387"/>
      <c r="AF728" s="387"/>
      <c r="AG728" s="387"/>
      <c r="AH728" s="387"/>
      <c r="AI728" s="387"/>
      <c r="AJ728" s="387"/>
      <c r="AK728" s="387"/>
    </row>
    <row r="729" spans="2:37">
      <c r="B729" s="108"/>
      <c r="C729" s="20"/>
      <c r="D729" s="22" t="s">
        <v>2191</v>
      </c>
      <c r="E729" s="110">
        <f t="shared" si="135"/>
        <v>1269.3000000000002</v>
      </c>
      <c r="F729" s="110">
        <f t="shared" si="137"/>
        <v>951.97500000000014</v>
      </c>
      <c r="G729" s="110">
        <f t="shared" si="131"/>
        <v>634.65000000000009</v>
      </c>
      <c r="H729" s="110">
        <f t="shared" si="132"/>
        <v>317.32500000000005</v>
      </c>
      <c r="I729" s="110">
        <f t="shared" si="133"/>
        <v>126.92999999999999</v>
      </c>
      <c r="K729" s="205"/>
      <c r="L729" s="20" t="s">
        <v>2177</v>
      </c>
      <c r="M729" s="110">
        <v>257.77999999999997</v>
      </c>
      <c r="N729" s="110">
        <v>328</v>
      </c>
      <c r="O729" s="262">
        <v>249.9</v>
      </c>
      <c r="P729" s="112">
        <f>AVERAGE(M729:N729)</f>
        <v>292.89</v>
      </c>
      <c r="R729" s="387"/>
      <c r="S729" s="387"/>
      <c r="T729" s="387"/>
      <c r="U729" s="387"/>
      <c r="V729" s="387"/>
      <c r="W729" s="387"/>
      <c r="X729" s="387"/>
      <c r="Y729" s="387"/>
      <c r="Z729" s="387"/>
      <c r="AA729" s="387"/>
      <c r="AB729" s="387"/>
      <c r="AC729" s="387"/>
      <c r="AD729" s="387"/>
      <c r="AE729" s="387"/>
      <c r="AF729" s="387"/>
      <c r="AG729" s="387"/>
      <c r="AH729" s="387"/>
      <c r="AI729" s="387"/>
      <c r="AJ729" s="387"/>
      <c r="AK729" s="387"/>
    </row>
    <row r="730" spans="2:37">
      <c r="B730" s="108"/>
      <c r="C730" s="20"/>
      <c r="D730" s="22" t="s">
        <v>2192</v>
      </c>
      <c r="E730" s="110">
        <f t="shared" si="135"/>
        <v>551.92999999999995</v>
      </c>
      <c r="F730" s="110">
        <f t="shared" si="137"/>
        <v>413.94749999999999</v>
      </c>
      <c r="G730" s="110">
        <f t="shared" si="131"/>
        <v>275.96499999999997</v>
      </c>
      <c r="H730" s="110">
        <f t="shared" si="132"/>
        <v>137.98249999999999</v>
      </c>
      <c r="I730" s="110">
        <f t="shared" si="133"/>
        <v>55.192999999999984</v>
      </c>
      <c r="K730" s="205"/>
      <c r="L730" s="20" t="s">
        <v>2178</v>
      </c>
      <c r="M730" s="110">
        <v>369</v>
      </c>
      <c r="N730" s="110">
        <v>369</v>
      </c>
      <c r="O730" s="110">
        <v>539.23</v>
      </c>
      <c r="P730" s="112">
        <f>AVERAGE(M730:O730)</f>
        <v>425.74333333333334</v>
      </c>
      <c r="R730" s="387"/>
      <c r="S730" s="387"/>
      <c r="T730" s="387"/>
      <c r="U730" s="387"/>
      <c r="V730" s="387"/>
      <c r="W730" s="387"/>
      <c r="X730" s="387"/>
      <c r="Y730" s="387"/>
      <c r="Z730" s="387"/>
      <c r="AA730" s="387"/>
      <c r="AB730" s="387"/>
      <c r="AC730" s="387"/>
      <c r="AD730" s="387"/>
      <c r="AE730" s="387"/>
      <c r="AF730" s="387"/>
      <c r="AG730" s="387"/>
      <c r="AH730" s="387"/>
      <c r="AI730" s="387"/>
      <c r="AJ730" s="387"/>
      <c r="AK730" s="387"/>
    </row>
    <row r="731" spans="2:37">
      <c r="B731" s="108"/>
      <c r="C731" s="20"/>
      <c r="D731" s="20" t="s">
        <v>2193</v>
      </c>
      <c r="E731" s="110">
        <f t="shared" si="135"/>
        <v>281.64333333333337</v>
      </c>
      <c r="F731" s="110">
        <f t="shared" si="137"/>
        <v>211.23250000000002</v>
      </c>
      <c r="G731" s="110">
        <f t="shared" si="131"/>
        <v>140.82166666666669</v>
      </c>
      <c r="H731" s="110">
        <f t="shared" si="132"/>
        <v>70.410833333333343</v>
      </c>
      <c r="I731" s="110">
        <f t="shared" si="133"/>
        <v>28.164333333333332</v>
      </c>
      <c r="K731" s="205"/>
      <c r="L731" s="20" t="s">
        <v>2179</v>
      </c>
      <c r="M731" s="110">
        <v>489</v>
      </c>
      <c r="N731" s="110">
        <v>515.48</v>
      </c>
      <c r="O731" s="110">
        <v>559.99</v>
      </c>
      <c r="P731" s="112">
        <f>AVERAGE(M731:N731)</f>
        <v>502.24</v>
      </c>
      <c r="R731" s="387"/>
      <c r="S731" s="387"/>
      <c r="T731" s="387"/>
      <c r="U731" s="387"/>
      <c r="V731" s="387"/>
      <c r="W731" s="387"/>
      <c r="X731" s="387"/>
      <c r="Y731" s="387"/>
      <c r="Z731" s="387"/>
      <c r="AA731" s="387"/>
      <c r="AB731" s="387"/>
      <c r="AC731" s="387"/>
      <c r="AD731" s="387"/>
      <c r="AE731" s="387"/>
      <c r="AF731" s="387"/>
      <c r="AG731" s="387"/>
      <c r="AH731" s="387"/>
      <c r="AI731" s="387"/>
      <c r="AJ731" s="387"/>
      <c r="AK731" s="387"/>
    </row>
    <row r="732" spans="2:37">
      <c r="B732" s="108"/>
      <c r="C732" s="20"/>
      <c r="D732" s="20" t="s">
        <v>2194</v>
      </c>
      <c r="E732" s="110">
        <f t="shared" si="135"/>
        <v>346.90666666666669</v>
      </c>
      <c r="F732" s="110">
        <f t="shared" si="137"/>
        <v>260.18</v>
      </c>
      <c r="G732" s="110">
        <f t="shared" si="131"/>
        <v>173.45333333333335</v>
      </c>
      <c r="H732" s="110">
        <f t="shared" si="132"/>
        <v>86.726666666666674</v>
      </c>
      <c r="I732" s="110">
        <f t="shared" si="133"/>
        <v>34.690666666666665</v>
      </c>
      <c r="K732" s="205"/>
      <c r="L732" s="20" t="s">
        <v>2180</v>
      </c>
      <c r="M732" s="110">
        <v>879.89</v>
      </c>
      <c r="N732" s="110">
        <v>879.89</v>
      </c>
      <c r="O732" s="110">
        <v>879.89</v>
      </c>
      <c r="P732" s="112">
        <f>AVERAGE(M732:O732)</f>
        <v>879.89</v>
      </c>
      <c r="R732" s="387"/>
      <c r="S732" s="387"/>
      <c r="T732" s="387"/>
      <c r="U732" s="387"/>
      <c r="V732" s="387"/>
      <c r="W732" s="387"/>
      <c r="X732" s="387"/>
      <c r="Y732" s="387"/>
      <c r="Z732" s="387"/>
      <c r="AA732" s="387"/>
      <c r="AB732" s="387"/>
      <c r="AC732" s="387"/>
      <c r="AD732" s="387"/>
      <c r="AE732" s="387"/>
      <c r="AF732" s="387"/>
      <c r="AG732" s="387"/>
      <c r="AH732" s="387"/>
      <c r="AI732" s="387"/>
      <c r="AJ732" s="387"/>
      <c r="AK732" s="387"/>
    </row>
    <row r="733" spans="2:37">
      <c r="B733" s="108"/>
      <c r="C733" s="20"/>
      <c r="D733" s="20" t="s">
        <v>2195</v>
      </c>
      <c r="E733" s="110">
        <f t="shared" si="135"/>
        <v>940.95</v>
      </c>
      <c r="F733" s="110">
        <f t="shared" si="137"/>
        <v>705.71250000000009</v>
      </c>
      <c r="G733" s="110">
        <f t="shared" si="131"/>
        <v>470.47500000000002</v>
      </c>
      <c r="H733" s="110">
        <f t="shared" si="132"/>
        <v>235.23750000000001</v>
      </c>
      <c r="I733" s="110">
        <f t="shared" si="133"/>
        <v>94.094999999999985</v>
      </c>
      <c r="K733" s="205"/>
      <c r="L733" s="20" t="s">
        <v>2181</v>
      </c>
      <c r="M733" s="110">
        <v>890</v>
      </c>
      <c r="N733" s="110">
        <v>890</v>
      </c>
      <c r="O733" s="110">
        <v>879.9</v>
      </c>
      <c r="P733" s="112">
        <f>AVERAGE(M733:O733)</f>
        <v>886.63333333333333</v>
      </c>
      <c r="R733" s="387"/>
      <c r="S733" s="387"/>
      <c r="T733" s="387"/>
      <c r="U733" s="387"/>
      <c r="V733" s="387"/>
      <c r="W733" s="387"/>
      <c r="X733" s="387"/>
      <c r="Y733" s="387"/>
      <c r="Z733" s="387"/>
      <c r="AA733" s="387"/>
      <c r="AB733" s="387"/>
      <c r="AC733" s="387"/>
      <c r="AD733" s="387"/>
      <c r="AE733" s="387"/>
      <c r="AF733" s="387"/>
      <c r="AG733" s="387"/>
      <c r="AH733" s="387"/>
      <c r="AI733" s="387"/>
      <c r="AJ733" s="387"/>
      <c r="AK733" s="387"/>
    </row>
    <row r="734" spans="2:37">
      <c r="B734" s="108"/>
      <c r="C734" s="20"/>
      <c r="D734" s="20" t="s">
        <v>2196</v>
      </c>
      <c r="E734" s="110">
        <f t="shared" si="135"/>
        <v>358.09999999999997</v>
      </c>
      <c r="F734" s="110">
        <f t="shared" si="137"/>
        <v>268.57499999999999</v>
      </c>
      <c r="G734" s="110">
        <f t="shared" si="131"/>
        <v>179.04999999999998</v>
      </c>
      <c r="H734" s="110">
        <f t="shared" si="132"/>
        <v>89.524999999999991</v>
      </c>
      <c r="I734" s="110">
        <f t="shared" si="133"/>
        <v>35.809999999999988</v>
      </c>
      <c r="K734" s="205"/>
      <c r="L734" s="20" t="s">
        <v>2182</v>
      </c>
      <c r="M734" s="110">
        <v>419.89</v>
      </c>
      <c r="N734" s="110">
        <v>419.89</v>
      </c>
      <c r="O734" s="110">
        <v>349.99</v>
      </c>
      <c r="P734" s="112">
        <f>AVERAGE(M734:O734)</f>
        <v>396.59</v>
      </c>
      <c r="R734" s="387"/>
      <c r="S734" s="387"/>
      <c r="T734" s="387"/>
      <c r="U734" s="387"/>
      <c r="V734" s="387"/>
      <c r="W734" s="387"/>
      <c r="X734" s="387"/>
      <c r="Y734" s="387"/>
      <c r="Z734" s="387"/>
      <c r="AA734" s="387"/>
      <c r="AB734" s="387"/>
      <c r="AC734" s="387"/>
      <c r="AD734" s="387"/>
      <c r="AE734" s="387"/>
      <c r="AF734" s="387"/>
      <c r="AG734" s="387"/>
      <c r="AH734" s="387"/>
      <c r="AI734" s="387"/>
      <c r="AJ734" s="387"/>
      <c r="AK734" s="387"/>
    </row>
    <row r="735" spans="2:37">
      <c r="B735" s="108"/>
      <c r="C735" s="20"/>
      <c r="D735" s="20" t="s">
        <v>2197</v>
      </c>
      <c r="E735" s="110">
        <f t="shared" si="135"/>
        <v>395.00666666666666</v>
      </c>
      <c r="F735" s="110">
        <f t="shared" si="137"/>
        <v>296.255</v>
      </c>
      <c r="G735" s="110">
        <f t="shared" si="131"/>
        <v>197.50333333333333</v>
      </c>
      <c r="H735" s="110">
        <f t="shared" si="132"/>
        <v>98.751666666666665</v>
      </c>
      <c r="I735" s="110">
        <f t="shared" si="133"/>
        <v>39.50066666666666</v>
      </c>
      <c r="K735" s="205"/>
      <c r="L735" s="20" t="s">
        <v>2183</v>
      </c>
      <c r="M735" s="110">
        <v>1043.2</v>
      </c>
      <c r="N735" s="110">
        <v>963.42</v>
      </c>
      <c r="O735" s="110">
        <v>929.99</v>
      </c>
      <c r="P735" s="112">
        <f>AVERAGE(M735:O735)</f>
        <v>978.86999999999989</v>
      </c>
      <c r="R735" s="387"/>
      <c r="S735" s="387"/>
      <c r="T735" s="387"/>
      <c r="U735" s="387"/>
      <c r="V735" s="387"/>
      <c r="W735" s="387"/>
      <c r="X735" s="387"/>
      <c r="Y735" s="387"/>
      <c r="Z735" s="387"/>
      <c r="AA735" s="387"/>
      <c r="AB735" s="387"/>
      <c r="AC735" s="387"/>
      <c r="AD735" s="387"/>
      <c r="AE735" s="387"/>
      <c r="AF735" s="387"/>
      <c r="AG735" s="387"/>
      <c r="AH735" s="387"/>
      <c r="AI735" s="387"/>
      <c r="AJ735" s="387"/>
      <c r="AK735" s="387"/>
    </row>
    <row r="736" spans="2:37">
      <c r="B736" s="108"/>
      <c r="C736" s="20" t="s">
        <v>96</v>
      </c>
      <c r="D736" s="20" t="s">
        <v>2198</v>
      </c>
      <c r="E736" s="110">
        <f t="shared" si="135"/>
        <v>880.15</v>
      </c>
      <c r="F736" s="110">
        <f t="shared" si="137"/>
        <v>660.11249999999995</v>
      </c>
      <c r="G736" s="110">
        <f t="shared" si="131"/>
        <v>440.07499999999999</v>
      </c>
      <c r="H736" s="110">
        <f t="shared" si="132"/>
        <v>220.03749999999999</v>
      </c>
      <c r="I736" s="110">
        <f t="shared" si="133"/>
        <v>88.014999999999972</v>
      </c>
      <c r="K736" s="205"/>
      <c r="L736" s="20" t="s">
        <v>2184</v>
      </c>
      <c r="M736" s="110">
        <v>1039.7</v>
      </c>
      <c r="N736" s="110">
        <v>1059</v>
      </c>
      <c r="O736" s="110">
        <v>1059</v>
      </c>
      <c r="P736" s="112">
        <f>AVERAGE(M736:O736)</f>
        <v>1052.5666666666666</v>
      </c>
      <c r="R736" s="387"/>
      <c r="S736" s="387"/>
      <c r="T736" s="387"/>
      <c r="U736" s="387"/>
      <c r="V736" s="387"/>
      <c r="W736" s="387"/>
      <c r="X736" s="387"/>
      <c r="Y736" s="387"/>
      <c r="Z736" s="387"/>
      <c r="AA736" s="387"/>
      <c r="AB736" s="387"/>
      <c r="AC736" s="387"/>
      <c r="AD736" s="387"/>
      <c r="AE736" s="387"/>
      <c r="AF736" s="387"/>
      <c r="AG736" s="387"/>
      <c r="AH736" s="387"/>
      <c r="AI736" s="387"/>
      <c r="AJ736" s="387"/>
      <c r="AK736" s="387"/>
    </row>
    <row r="737" spans="2:37">
      <c r="B737" s="108"/>
      <c r="C737" s="20"/>
      <c r="D737" s="20" t="s">
        <v>2199</v>
      </c>
      <c r="E737" s="110">
        <f t="shared" si="135"/>
        <v>661.95</v>
      </c>
      <c r="F737" s="110">
        <f t="shared" si="137"/>
        <v>496.46250000000003</v>
      </c>
      <c r="G737" s="110">
        <f t="shared" si="131"/>
        <v>330.97500000000002</v>
      </c>
      <c r="H737" s="110">
        <f t="shared" si="132"/>
        <v>165.48750000000001</v>
      </c>
      <c r="I737" s="110">
        <f t="shared" si="133"/>
        <v>66.194999999999993</v>
      </c>
      <c r="K737" s="205"/>
      <c r="L737" s="20" t="s">
        <v>2185</v>
      </c>
      <c r="M737" s="110">
        <v>869.9</v>
      </c>
      <c r="N737" s="110">
        <v>869.9</v>
      </c>
      <c r="O737" s="110">
        <v>1031.2</v>
      </c>
      <c r="P737" s="112">
        <f>AVERAGE(M737:N737)</f>
        <v>869.9</v>
      </c>
      <c r="R737" s="387"/>
      <c r="S737" s="387"/>
      <c r="T737" s="387"/>
      <c r="U737" s="387"/>
      <c r="V737" s="387"/>
      <c r="W737" s="387"/>
      <c r="X737" s="387"/>
      <c r="Y737" s="387"/>
      <c r="Z737" s="387"/>
      <c r="AA737" s="387"/>
      <c r="AB737" s="387"/>
      <c r="AC737" s="387"/>
      <c r="AD737" s="387"/>
      <c r="AE737" s="387"/>
      <c r="AF737" s="387"/>
      <c r="AG737" s="387"/>
      <c r="AH737" s="387"/>
      <c r="AI737" s="387"/>
      <c r="AJ737" s="387"/>
      <c r="AK737" s="387"/>
    </row>
    <row r="738" spans="2:37">
      <c r="B738" s="108"/>
      <c r="C738" s="20"/>
      <c r="D738" s="20" t="s">
        <v>2200</v>
      </c>
      <c r="E738" s="110">
        <f t="shared" si="135"/>
        <v>182.39499999999998</v>
      </c>
      <c r="F738" s="110">
        <f t="shared" si="137"/>
        <v>136.79624999999999</v>
      </c>
      <c r="G738" s="110">
        <f t="shared" si="131"/>
        <v>91.197499999999991</v>
      </c>
      <c r="H738" s="110">
        <f t="shared" si="132"/>
        <v>45.598749999999995</v>
      </c>
      <c r="I738" s="110">
        <f t="shared" si="133"/>
        <v>18.239499999999992</v>
      </c>
      <c r="K738" s="205"/>
      <c r="L738" s="20" t="s">
        <v>2186</v>
      </c>
      <c r="M738" s="110">
        <v>349</v>
      </c>
      <c r="N738" s="110">
        <v>236.9</v>
      </c>
      <c r="O738" s="110">
        <v>317.99</v>
      </c>
      <c r="P738" s="112">
        <f>AVERAGE(M738:O738)</f>
        <v>301.29666666666668</v>
      </c>
      <c r="R738" s="387"/>
      <c r="S738" s="387"/>
      <c r="T738" s="387"/>
      <c r="U738" s="387"/>
      <c r="V738" s="387"/>
      <c r="W738" s="387"/>
      <c r="X738" s="387"/>
      <c r="Y738" s="387"/>
      <c r="Z738" s="387"/>
      <c r="AA738" s="387"/>
      <c r="AB738" s="387"/>
      <c r="AC738" s="387"/>
      <c r="AD738" s="387"/>
      <c r="AE738" s="387"/>
      <c r="AF738" s="387"/>
      <c r="AG738" s="387"/>
      <c r="AH738" s="387"/>
      <c r="AI738" s="387"/>
      <c r="AJ738" s="387"/>
      <c r="AK738" s="387"/>
    </row>
    <row r="739" spans="2:37">
      <c r="B739" s="108"/>
      <c r="C739" s="20"/>
      <c r="D739" s="20" t="s">
        <v>2201</v>
      </c>
      <c r="E739" s="110">
        <f t="shared" ref="E739:E770" si="138">P753</f>
        <v>266.05</v>
      </c>
      <c r="F739" s="110">
        <f t="shared" si="137"/>
        <v>199.53750000000002</v>
      </c>
      <c r="G739" s="110">
        <f t="shared" si="131"/>
        <v>133.02500000000001</v>
      </c>
      <c r="H739" s="110">
        <f t="shared" si="132"/>
        <v>66.512500000000003</v>
      </c>
      <c r="I739" s="110">
        <f t="shared" si="133"/>
        <v>26.604999999999997</v>
      </c>
      <c r="K739" s="205"/>
      <c r="L739" s="20" t="s">
        <v>2187</v>
      </c>
      <c r="M739" s="110">
        <v>299.89999999999998</v>
      </c>
      <c r="N739" s="110">
        <v>299.89999999999998</v>
      </c>
      <c r="O739" s="110">
        <v>299.99</v>
      </c>
      <c r="P739" s="112">
        <f>AVERAGE(M739:O739)</f>
        <v>299.93</v>
      </c>
      <c r="R739" s="387"/>
      <c r="S739" s="387"/>
      <c r="T739" s="387"/>
      <c r="U739" s="387"/>
      <c r="V739" s="387"/>
      <c r="W739" s="387"/>
      <c r="X739" s="387"/>
      <c r="Y739" s="387"/>
      <c r="Z739" s="387"/>
      <c r="AA739" s="387"/>
      <c r="AB739" s="387"/>
      <c r="AC739" s="387"/>
      <c r="AD739" s="387"/>
      <c r="AE739" s="387"/>
      <c r="AF739" s="387"/>
      <c r="AG739" s="387"/>
      <c r="AH739" s="387"/>
      <c r="AI739" s="387"/>
      <c r="AJ739" s="387"/>
      <c r="AK739" s="387"/>
    </row>
    <row r="740" spans="2:37">
      <c r="B740" s="108"/>
      <c r="C740" s="17"/>
      <c r="D740" s="20" t="s">
        <v>2202</v>
      </c>
      <c r="E740" s="110">
        <f t="shared" si="138"/>
        <v>307.25333333333333</v>
      </c>
      <c r="F740" s="110">
        <f t="shared" si="137"/>
        <v>230.44</v>
      </c>
      <c r="G740" s="110">
        <f t="shared" si="131"/>
        <v>153.62666666666667</v>
      </c>
      <c r="H740" s="110">
        <f t="shared" si="132"/>
        <v>76.813333333333333</v>
      </c>
      <c r="I740" s="110">
        <f t="shared" si="133"/>
        <v>30.725333333333325</v>
      </c>
      <c r="K740" s="205"/>
      <c r="L740" s="20" t="s">
        <v>2188</v>
      </c>
      <c r="M740" s="110">
        <v>329.89</v>
      </c>
      <c r="N740" s="110">
        <v>291.60000000000002</v>
      </c>
      <c r="O740" s="110">
        <v>301.89999999999998</v>
      </c>
      <c r="P740" s="112">
        <f>AVERAGE(M740:O740)</f>
        <v>307.79666666666668</v>
      </c>
      <c r="R740" s="387"/>
      <c r="S740" s="387"/>
      <c r="T740" s="387"/>
      <c r="U740" s="387"/>
      <c r="V740" s="387"/>
      <c r="W740" s="387"/>
      <c r="X740" s="387"/>
      <c r="Y740" s="387"/>
      <c r="Z740" s="387"/>
      <c r="AA740" s="387"/>
      <c r="AB740" s="387"/>
      <c r="AC740" s="387"/>
      <c r="AD740" s="387"/>
      <c r="AE740" s="387"/>
      <c r="AF740" s="387"/>
      <c r="AG740" s="387"/>
      <c r="AH740" s="387"/>
      <c r="AI740" s="387"/>
      <c r="AJ740" s="387"/>
      <c r="AK740" s="387"/>
    </row>
    <row r="741" spans="2:37">
      <c r="B741" s="108"/>
      <c r="C741" s="20"/>
      <c r="D741" s="22" t="s">
        <v>2203</v>
      </c>
      <c r="E741" s="110">
        <f t="shared" si="138"/>
        <v>348.12999999999994</v>
      </c>
      <c r="F741" s="110">
        <f t="shared" si="137"/>
        <v>261.09749999999997</v>
      </c>
      <c r="G741" s="110">
        <f t="shared" si="131"/>
        <v>174.06499999999997</v>
      </c>
      <c r="H741" s="110">
        <f t="shared" si="132"/>
        <v>87.032499999999985</v>
      </c>
      <c r="I741" s="110">
        <f t="shared" si="133"/>
        <v>34.812999999999988</v>
      </c>
      <c r="K741" s="205"/>
      <c r="L741" s="20" t="s">
        <v>2189</v>
      </c>
      <c r="M741" s="110">
        <v>299</v>
      </c>
      <c r="N741" s="110">
        <v>344.2</v>
      </c>
      <c r="O741" s="110">
        <v>343.1</v>
      </c>
      <c r="P741" s="112">
        <f>AVERAGE(M741:O741)</f>
        <v>328.76666666666671</v>
      </c>
      <c r="R741" s="387"/>
      <c r="S741" s="387"/>
      <c r="T741" s="387"/>
      <c r="U741" s="387"/>
      <c r="V741" s="387"/>
      <c r="W741" s="387"/>
      <c r="X741" s="387"/>
      <c r="Y741" s="387"/>
      <c r="Z741" s="387"/>
      <c r="AA741" s="387"/>
      <c r="AB741" s="387"/>
      <c r="AC741" s="387"/>
      <c r="AD741" s="387"/>
      <c r="AE741" s="387"/>
      <c r="AF741" s="387"/>
      <c r="AG741" s="387"/>
      <c r="AH741" s="387"/>
      <c r="AI741" s="387"/>
      <c r="AJ741" s="387"/>
      <c r="AK741" s="387"/>
    </row>
    <row r="742" spans="2:37">
      <c r="B742" s="108"/>
      <c r="C742" s="20"/>
      <c r="D742" s="20" t="s">
        <v>2204</v>
      </c>
      <c r="E742" s="110">
        <f t="shared" si="138"/>
        <v>1042.49</v>
      </c>
      <c r="F742" s="110">
        <f t="shared" si="137"/>
        <v>781.86750000000006</v>
      </c>
      <c r="G742" s="110">
        <f t="shared" si="131"/>
        <v>521.245</v>
      </c>
      <c r="H742" s="110">
        <f t="shared" si="132"/>
        <v>260.6225</v>
      </c>
      <c r="I742" s="110">
        <f t="shared" si="133"/>
        <v>104.24899999999998</v>
      </c>
      <c r="K742" s="205"/>
      <c r="L742" s="20" t="s">
        <v>2190</v>
      </c>
      <c r="M742" s="110">
        <v>365.1</v>
      </c>
      <c r="N742" s="110">
        <v>365.1</v>
      </c>
      <c r="O742" s="110">
        <v>496.9</v>
      </c>
      <c r="P742" s="112">
        <f>AVERAGE(M742:O742)</f>
        <v>409.0333333333333</v>
      </c>
      <c r="R742" s="387"/>
      <c r="S742" s="387"/>
      <c r="T742" s="387"/>
      <c r="U742" s="387"/>
      <c r="V742" s="387"/>
      <c r="W742" s="387"/>
      <c r="X742" s="387"/>
      <c r="Y742" s="387"/>
      <c r="Z742" s="387"/>
      <c r="AA742" s="387"/>
      <c r="AB742" s="387"/>
      <c r="AC742" s="387"/>
      <c r="AD742" s="387"/>
      <c r="AE742" s="387"/>
      <c r="AF742" s="387"/>
      <c r="AG742" s="387"/>
      <c r="AH742" s="387"/>
      <c r="AI742" s="387"/>
      <c r="AJ742" s="387"/>
      <c r="AK742" s="387"/>
    </row>
    <row r="743" spans="2:37" ht="30">
      <c r="B743" s="108"/>
      <c r="C743" s="20"/>
      <c r="D743" s="20" t="s">
        <v>2205</v>
      </c>
      <c r="E743" s="110">
        <f t="shared" si="138"/>
        <v>499.95</v>
      </c>
      <c r="F743" s="110">
        <f t="shared" si="137"/>
        <v>374.96249999999998</v>
      </c>
      <c r="G743" s="110">
        <f t="shared" si="131"/>
        <v>249.97499999999999</v>
      </c>
      <c r="H743" s="110">
        <f t="shared" si="132"/>
        <v>124.9875</v>
      </c>
      <c r="I743" s="110">
        <f t="shared" si="133"/>
        <v>49.99499999999999</v>
      </c>
      <c r="K743" s="205"/>
      <c r="L743" s="22" t="s">
        <v>2191</v>
      </c>
      <c r="M743" s="110">
        <v>1436.9</v>
      </c>
      <c r="N743" s="110">
        <v>1101.7</v>
      </c>
      <c r="O743" s="110">
        <v>1436.8</v>
      </c>
      <c r="P743" s="112">
        <f>AVERAGE(M743:N743)</f>
        <v>1269.3000000000002</v>
      </c>
      <c r="R743" s="387"/>
      <c r="S743" s="387"/>
      <c r="T743" s="387"/>
      <c r="U743" s="387"/>
      <c r="V743" s="387"/>
      <c r="W743" s="387"/>
      <c r="X743" s="387"/>
      <c r="Y743" s="387"/>
      <c r="Z743" s="387"/>
      <c r="AA743" s="387"/>
      <c r="AB743" s="387"/>
      <c r="AC743" s="387"/>
      <c r="AD743" s="387"/>
      <c r="AE743" s="387"/>
      <c r="AF743" s="387"/>
      <c r="AG743" s="387"/>
      <c r="AH743" s="387"/>
      <c r="AI743" s="387"/>
      <c r="AJ743" s="387"/>
      <c r="AK743" s="387"/>
    </row>
    <row r="744" spans="2:37">
      <c r="B744" s="108"/>
      <c r="C744" s="20"/>
      <c r="D744" s="20" t="s">
        <v>2206</v>
      </c>
      <c r="E744" s="110">
        <f t="shared" si="138"/>
        <v>319.33333333333331</v>
      </c>
      <c r="F744" s="110">
        <f t="shared" si="137"/>
        <v>239.5</v>
      </c>
      <c r="G744" s="110">
        <f t="shared" si="131"/>
        <v>159.66666666666666</v>
      </c>
      <c r="H744" s="110">
        <f t="shared" si="132"/>
        <v>79.833333333333329</v>
      </c>
      <c r="I744" s="110">
        <f t="shared" si="133"/>
        <v>31.933333333333323</v>
      </c>
      <c r="K744" s="205"/>
      <c r="L744" s="22" t="s">
        <v>2192</v>
      </c>
      <c r="M744" s="110">
        <v>539.9</v>
      </c>
      <c r="N744" s="110">
        <v>539.9</v>
      </c>
      <c r="O744" s="110">
        <v>575.99</v>
      </c>
      <c r="P744" s="112">
        <f>AVERAGE(M744:O744)</f>
        <v>551.92999999999995</v>
      </c>
      <c r="R744" s="387"/>
      <c r="S744" s="387"/>
      <c r="T744" s="387"/>
      <c r="U744" s="387"/>
      <c r="V744" s="387"/>
      <c r="W744" s="387"/>
      <c r="X744" s="387"/>
      <c r="Y744" s="387"/>
      <c r="Z744" s="387"/>
      <c r="AA744" s="387"/>
      <c r="AB744" s="387"/>
      <c r="AC744" s="387"/>
      <c r="AD744" s="387"/>
      <c r="AE744" s="387"/>
      <c r="AF744" s="387"/>
      <c r="AG744" s="387"/>
      <c r="AH744" s="387"/>
      <c r="AI744" s="387"/>
      <c r="AJ744" s="387"/>
      <c r="AK744" s="387"/>
    </row>
    <row r="745" spans="2:37">
      <c r="B745" s="108"/>
      <c r="C745" s="20"/>
      <c r="D745" s="20" t="s">
        <v>2207</v>
      </c>
      <c r="E745" s="110">
        <f t="shared" si="138"/>
        <v>378.82</v>
      </c>
      <c r="F745" s="110">
        <f t="shared" si="137"/>
        <v>284.11500000000001</v>
      </c>
      <c r="G745" s="110">
        <f t="shared" si="131"/>
        <v>189.41</v>
      </c>
      <c r="H745" s="110">
        <f t="shared" si="132"/>
        <v>94.704999999999998</v>
      </c>
      <c r="I745" s="110">
        <f t="shared" si="133"/>
        <v>37.881999999999991</v>
      </c>
      <c r="K745" s="205"/>
      <c r="L745" s="20" t="s">
        <v>2193</v>
      </c>
      <c r="M745" s="110">
        <v>247.47</v>
      </c>
      <c r="N745" s="110">
        <v>247.47</v>
      </c>
      <c r="O745" s="110">
        <v>349.99</v>
      </c>
      <c r="P745" s="112">
        <f>AVERAGE(M745:O745)</f>
        <v>281.64333333333337</v>
      </c>
      <c r="R745" s="387"/>
      <c r="S745" s="387"/>
      <c r="T745" s="387"/>
      <c r="U745" s="387"/>
      <c r="V745" s="387"/>
      <c r="W745" s="387"/>
      <c r="X745" s="387"/>
      <c r="Y745" s="387"/>
      <c r="Z745" s="387"/>
      <c r="AA745" s="387"/>
      <c r="AB745" s="387"/>
      <c r="AC745" s="387"/>
      <c r="AD745" s="387"/>
      <c r="AE745" s="387"/>
      <c r="AF745" s="387"/>
      <c r="AG745" s="387"/>
      <c r="AH745" s="387"/>
      <c r="AI745" s="387"/>
      <c r="AJ745" s="387"/>
      <c r="AK745" s="387"/>
    </row>
    <row r="746" spans="2:37">
      <c r="B746" s="108"/>
      <c r="C746" s="20"/>
      <c r="D746" s="20" t="s">
        <v>2208</v>
      </c>
      <c r="E746" s="110">
        <f t="shared" si="138"/>
        <v>411.27333333333337</v>
      </c>
      <c r="F746" s="110">
        <f t="shared" si="137"/>
        <v>308.45500000000004</v>
      </c>
      <c r="G746" s="110">
        <f t="shared" si="131"/>
        <v>205.63666666666668</v>
      </c>
      <c r="H746" s="110">
        <f t="shared" si="132"/>
        <v>102.81833333333334</v>
      </c>
      <c r="I746" s="110">
        <f t="shared" si="133"/>
        <v>41.127333333333326</v>
      </c>
      <c r="K746" s="205"/>
      <c r="L746" s="20" t="s">
        <v>2194</v>
      </c>
      <c r="M746" s="110">
        <v>300.3</v>
      </c>
      <c r="N746" s="110">
        <v>296.89999999999998</v>
      </c>
      <c r="O746" s="110">
        <v>443.52</v>
      </c>
      <c r="P746" s="112">
        <f>AVERAGE(M746:O746)</f>
        <v>346.90666666666669</v>
      </c>
      <c r="R746" s="387"/>
      <c r="S746" s="387"/>
      <c r="T746" s="387"/>
      <c r="U746" s="387"/>
      <c r="V746" s="387"/>
      <c r="W746" s="387"/>
      <c r="X746" s="387"/>
      <c r="Y746" s="387"/>
      <c r="Z746" s="387"/>
      <c r="AA746" s="387"/>
      <c r="AB746" s="387"/>
      <c r="AC746" s="387"/>
      <c r="AD746" s="387"/>
      <c r="AE746" s="387"/>
      <c r="AF746" s="387"/>
      <c r="AG746" s="387"/>
      <c r="AH746" s="387"/>
      <c r="AI746" s="387"/>
      <c r="AJ746" s="387"/>
      <c r="AK746" s="387"/>
    </row>
    <row r="747" spans="2:37">
      <c r="B747" s="108"/>
      <c r="C747" s="20"/>
      <c r="D747" s="20" t="s">
        <v>2209</v>
      </c>
      <c r="E747" s="110">
        <f t="shared" si="138"/>
        <v>327.43666666666667</v>
      </c>
      <c r="F747" s="110">
        <f t="shared" si="137"/>
        <v>245.57749999999999</v>
      </c>
      <c r="G747" s="110">
        <f t="shared" si="131"/>
        <v>163.71833333333333</v>
      </c>
      <c r="H747" s="110">
        <f t="shared" si="132"/>
        <v>81.859166666666667</v>
      </c>
      <c r="I747" s="110">
        <f t="shared" si="133"/>
        <v>32.743666666666662</v>
      </c>
      <c r="K747" s="205"/>
      <c r="L747" s="20" t="s">
        <v>2195</v>
      </c>
      <c r="M747" s="110">
        <v>899</v>
      </c>
      <c r="N747" s="110">
        <v>982.9</v>
      </c>
      <c r="O747" s="110">
        <v>948.9</v>
      </c>
      <c r="P747" s="112">
        <f>AVERAGE(M747:N747)</f>
        <v>940.95</v>
      </c>
      <c r="R747" s="387"/>
      <c r="S747" s="387"/>
      <c r="T747" s="387"/>
      <c r="U747" s="387"/>
      <c r="V747" s="387"/>
      <c r="W747" s="387"/>
      <c r="X747" s="387"/>
      <c r="Y747" s="387"/>
      <c r="Z747" s="387"/>
      <c r="AA747" s="387"/>
      <c r="AB747" s="387"/>
      <c r="AC747" s="387"/>
      <c r="AD747" s="387"/>
      <c r="AE747" s="387"/>
      <c r="AF747" s="387"/>
      <c r="AG747" s="387"/>
      <c r="AH747" s="387"/>
      <c r="AI747" s="387"/>
      <c r="AJ747" s="387"/>
      <c r="AK747" s="387"/>
    </row>
    <row r="748" spans="2:37">
      <c r="B748" s="108"/>
      <c r="C748" s="20"/>
      <c r="D748" s="20" t="s">
        <v>2210</v>
      </c>
      <c r="E748" s="110">
        <f t="shared" si="138"/>
        <v>418.495</v>
      </c>
      <c r="F748" s="110">
        <f t="shared" si="137"/>
        <v>313.87125000000003</v>
      </c>
      <c r="G748" s="110">
        <f t="shared" ref="G748:G811" si="139">SUM(E748*(1-0.5))</f>
        <v>209.2475</v>
      </c>
      <c r="H748" s="110">
        <f t="shared" ref="H748:H811" si="140">SUM(E748*(1-0.75))</f>
        <v>104.62375</v>
      </c>
      <c r="I748" s="110">
        <f t="shared" ref="I748:I811" si="141">SUM(E748*(1-0.9))</f>
        <v>41.849499999999992</v>
      </c>
      <c r="K748" s="205"/>
      <c r="L748" s="20" t="s">
        <v>2196</v>
      </c>
      <c r="M748" s="110">
        <v>349.9</v>
      </c>
      <c r="N748" s="110">
        <v>365.4</v>
      </c>
      <c r="O748" s="110">
        <v>359</v>
      </c>
      <c r="P748" s="112">
        <f>AVERAGE(M748:O748)</f>
        <v>358.09999999999997</v>
      </c>
      <c r="R748" s="387"/>
      <c r="S748" s="387"/>
      <c r="T748" s="387"/>
      <c r="U748" s="387"/>
      <c r="V748" s="387"/>
      <c r="W748" s="387"/>
      <c r="X748" s="387"/>
      <c r="Y748" s="387"/>
      <c r="Z748" s="387"/>
      <c r="AA748" s="387"/>
      <c r="AB748" s="387"/>
      <c r="AC748" s="387"/>
      <c r="AD748" s="387"/>
      <c r="AE748" s="387"/>
      <c r="AF748" s="387"/>
      <c r="AG748" s="387"/>
      <c r="AH748" s="387"/>
      <c r="AI748" s="387"/>
      <c r="AJ748" s="387"/>
      <c r="AK748" s="387"/>
    </row>
    <row r="749" spans="2:37">
      <c r="B749" s="108"/>
      <c r="C749" s="20"/>
      <c r="D749" s="20" t="s">
        <v>2211</v>
      </c>
      <c r="E749" s="110">
        <f t="shared" si="138"/>
        <v>412.66333333333336</v>
      </c>
      <c r="F749" s="110">
        <f t="shared" si="137"/>
        <v>309.4975</v>
      </c>
      <c r="G749" s="110">
        <f t="shared" si="139"/>
        <v>206.33166666666668</v>
      </c>
      <c r="H749" s="110">
        <f t="shared" si="140"/>
        <v>103.16583333333334</v>
      </c>
      <c r="I749" s="110">
        <f t="shared" si="141"/>
        <v>41.266333333333328</v>
      </c>
      <c r="K749" s="205"/>
      <c r="L749" s="20" t="s">
        <v>2197</v>
      </c>
      <c r="M749" s="21">
        <v>429.9</v>
      </c>
      <c r="N749" s="21">
        <v>389</v>
      </c>
      <c r="O749" s="21">
        <v>366.12</v>
      </c>
      <c r="P749" s="19">
        <f>AVERAGE(M749:O749)</f>
        <v>395.00666666666666</v>
      </c>
      <c r="R749" s="387"/>
      <c r="S749" s="387"/>
      <c r="T749" s="387"/>
      <c r="U749" s="387"/>
      <c r="V749" s="387"/>
      <c r="W749" s="387"/>
      <c r="X749" s="387"/>
      <c r="Y749" s="387"/>
      <c r="Z749" s="387"/>
      <c r="AA749" s="387"/>
      <c r="AB749" s="387"/>
      <c r="AC749" s="387"/>
      <c r="AD749" s="387"/>
      <c r="AE749" s="387"/>
      <c r="AF749" s="387"/>
      <c r="AG749" s="387"/>
      <c r="AH749" s="387"/>
      <c r="AI749" s="387"/>
      <c r="AJ749" s="387"/>
      <c r="AK749" s="387"/>
    </row>
    <row r="750" spans="2:37">
      <c r="B750" s="108"/>
      <c r="C750" s="20"/>
      <c r="D750" s="20" t="s">
        <v>2212</v>
      </c>
      <c r="E750" s="110">
        <f t="shared" si="138"/>
        <v>548.73333333333335</v>
      </c>
      <c r="F750" s="110">
        <f t="shared" si="137"/>
        <v>411.55</v>
      </c>
      <c r="G750" s="110">
        <f t="shared" si="139"/>
        <v>274.36666666666667</v>
      </c>
      <c r="H750" s="110">
        <f t="shared" si="140"/>
        <v>137.18333333333334</v>
      </c>
      <c r="I750" s="110">
        <f t="shared" si="141"/>
        <v>54.873333333333321</v>
      </c>
      <c r="K750" s="205" t="s">
        <v>96</v>
      </c>
      <c r="L750" s="20" t="s">
        <v>2198</v>
      </c>
      <c r="M750" s="21">
        <v>926</v>
      </c>
      <c r="N750" s="21">
        <v>834.3</v>
      </c>
      <c r="O750" s="21">
        <v>849.9</v>
      </c>
      <c r="P750" s="19">
        <f>AVERAGE(M750:N750)</f>
        <v>880.15</v>
      </c>
      <c r="R750" s="387"/>
      <c r="S750" s="387"/>
      <c r="T750" s="387"/>
      <c r="U750" s="387"/>
      <c r="V750" s="387"/>
      <c r="W750" s="387"/>
      <c r="X750" s="387"/>
      <c r="Y750" s="387"/>
      <c r="Z750" s="387"/>
      <c r="AA750" s="387"/>
      <c r="AB750" s="387"/>
      <c r="AC750" s="387"/>
      <c r="AD750" s="387"/>
      <c r="AE750" s="387"/>
      <c r="AF750" s="387"/>
      <c r="AG750" s="387"/>
      <c r="AH750" s="387"/>
      <c r="AI750" s="387"/>
      <c r="AJ750" s="387"/>
      <c r="AK750" s="387"/>
    </row>
    <row r="751" spans="2:37">
      <c r="B751" s="108"/>
      <c r="C751" s="20"/>
      <c r="D751" s="20" t="s">
        <v>2213</v>
      </c>
      <c r="E751" s="110">
        <f t="shared" si="138"/>
        <v>190.03333333333333</v>
      </c>
      <c r="F751" s="110">
        <f t="shared" si="137"/>
        <v>142.52500000000001</v>
      </c>
      <c r="G751" s="110">
        <f t="shared" si="139"/>
        <v>95.016666666666666</v>
      </c>
      <c r="H751" s="110">
        <f t="shared" si="140"/>
        <v>47.508333333333333</v>
      </c>
      <c r="I751" s="110">
        <f t="shared" si="141"/>
        <v>19.00333333333333</v>
      </c>
      <c r="K751" s="205"/>
      <c r="L751" s="20" t="s">
        <v>2199</v>
      </c>
      <c r="M751" s="21">
        <v>724.9</v>
      </c>
      <c r="N751" s="21">
        <v>599</v>
      </c>
      <c r="O751" s="21">
        <v>887.66</v>
      </c>
      <c r="P751" s="19">
        <f>AVERAGE(M751:N751)</f>
        <v>661.95</v>
      </c>
      <c r="R751" s="387"/>
      <c r="S751" s="387"/>
      <c r="T751" s="387"/>
      <c r="U751" s="387"/>
      <c r="V751" s="387"/>
      <c r="W751" s="387"/>
      <c r="X751" s="387"/>
      <c r="Y751" s="387"/>
      <c r="Z751" s="387"/>
      <c r="AA751" s="387"/>
      <c r="AB751" s="387"/>
      <c r="AC751" s="387"/>
      <c r="AD751" s="387"/>
      <c r="AE751" s="387"/>
      <c r="AF751" s="387"/>
      <c r="AG751" s="387"/>
      <c r="AH751" s="387"/>
      <c r="AI751" s="387"/>
      <c r="AJ751" s="387"/>
      <c r="AK751" s="387"/>
    </row>
    <row r="752" spans="2:37">
      <c r="B752" s="108"/>
      <c r="C752" s="20"/>
      <c r="D752" s="20" t="s">
        <v>2214</v>
      </c>
      <c r="E752" s="110">
        <f t="shared" si="138"/>
        <v>215.29</v>
      </c>
      <c r="F752" s="110">
        <f t="shared" si="137"/>
        <v>161.4675</v>
      </c>
      <c r="G752" s="110">
        <f t="shared" si="139"/>
        <v>107.645</v>
      </c>
      <c r="H752" s="110">
        <f t="shared" si="140"/>
        <v>53.822499999999998</v>
      </c>
      <c r="I752" s="110">
        <f t="shared" si="141"/>
        <v>21.528999999999993</v>
      </c>
      <c r="K752" s="205"/>
      <c r="L752" s="20" t="s">
        <v>2200</v>
      </c>
      <c r="M752" s="21">
        <v>225.39</v>
      </c>
      <c r="N752" s="21">
        <v>139.4</v>
      </c>
      <c r="O752" s="21">
        <v>192.69</v>
      </c>
      <c r="P752" s="19">
        <f>AVERAGE(M752:N752)</f>
        <v>182.39499999999998</v>
      </c>
      <c r="R752" s="387"/>
      <c r="S752" s="387"/>
      <c r="T752" s="387"/>
      <c r="U752" s="387"/>
      <c r="V752" s="387"/>
      <c r="W752" s="387"/>
      <c r="X752" s="387"/>
      <c r="Y752" s="387"/>
      <c r="Z752" s="387"/>
      <c r="AA752" s="387"/>
      <c r="AB752" s="387"/>
      <c r="AC752" s="387"/>
      <c r="AD752" s="387"/>
      <c r="AE752" s="387"/>
      <c r="AF752" s="387"/>
      <c r="AG752" s="387"/>
      <c r="AH752" s="387"/>
      <c r="AI752" s="387"/>
      <c r="AJ752" s="387"/>
      <c r="AK752" s="387"/>
    </row>
    <row r="753" spans="2:37">
      <c r="B753" s="108"/>
      <c r="C753" s="20"/>
      <c r="D753" s="20" t="s">
        <v>2215</v>
      </c>
      <c r="E753" s="110">
        <f t="shared" si="138"/>
        <v>294.62333333333333</v>
      </c>
      <c r="F753" s="110">
        <f t="shared" si="137"/>
        <v>220.9675</v>
      </c>
      <c r="G753" s="110">
        <f t="shared" si="139"/>
        <v>147.31166666666667</v>
      </c>
      <c r="H753" s="110">
        <f t="shared" si="140"/>
        <v>73.655833333333334</v>
      </c>
      <c r="I753" s="110">
        <f t="shared" si="141"/>
        <v>29.462333333333326</v>
      </c>
      <c r="K753" s="205"/>
      <c r="L753" s="20" t="s">
        <v>2201</v>
      </c>
      <c r="M753" s="21">
        <v>292.60000000000002</v>
      </c>
      <c r="N753" s="21">
        <v>239.5</v>
      </c>
      <c r="O753" s="21">
        <v>347.16</v>
      </c>
      <c r="P753" s="19">
        <f>AVERAGE(M753:N753)</f>
        <v>266.05</v>
      </c>
      <c r="R753" s="387"/>
      <c r="S753" s="387"/>
      <c r="T753" s="387"/>
      <c r="U753" s="387"/>
      <c r="V753" s="387"/>
      <c r="W753" s="387"/>
      <c r="X753" s="387"/>
      <c r="Y753" s="387"/>
      <c r="Z753" s="387"/>
      <c r="AA753" s="387"/>
      <c r="AB753" s="387"/>
      <c r="AC753" s="387"/>
      <c r="AD753" s="387"/>
      <c r="AE753" s="387"/>
      <c r="AF753" s="387"/>
      <c r="AG753" s="387"/>
      <c r="AH753" s="387"/>
      <c r="AI753" s="387"/>
      <c r="AJ753" s="387"/>
      <c r="AK753" s="387"/>
    </row>
    <row r="754" spans="2:37">
      <c r="B754" s="108"/>
      <c r="C754" s="20"/>
      <c r="D754" s="20" t="s">
        <v>2216</v>
      </c>
      <c r="E754" s="110">
        <f t="shared" si="138"/>
        <v>280.44499999999999</v>
      </c>
      <c r="F754" s="110">
        <f t="shared" si="137"/>
        <v>210.33375000000001</v>
      </c>
      <c r="G754" s="110">
        <f t="shared" si="139"/>
        <v>140.2225</v>
      </c>
      <c r="H754" s="110">
        <f t="shared" si="140"/>
        <v>70.111249999999998</v>
      </c>
      <c r="I754" s="110">
        <f t="shared" si="141"/>
        <v>28.044499999999992</v>
      </c>
      <c r="K754" s="108"/>
      <c r="L754" s="20" t="s">
        <v>2202</v>
      </c>
      <c r="M754" s="21">
        <v>283</v>
      </c>
      <c r="N754" s="21">
        <v>283</v>
      </c>
      <c r="O754" s="21">
        <v>355.76</v>
      </c>
      <c r="P754" s="19">
        <f>AVERAGE(M754:O754)</f>
        <v>307.25333333333333</v>
      </c>
      <c r="R754" s="387"/>
      <c r="S754" s="387"/>
      <c r="T754" s="387"/>
      <c r="U754" s="387"/>
      <c r="V754" s="387"/>
      <c r="W754" s="387"/>
      <c r="X754" s="387"/>
      <c r="Y754" s="387"/>
      <c r="Z754" s="387"/>
      <c r="AA754" s="387"/>
      <c r="AB754" s="387"/>
      <c r="AC754" s="387"/>
      <c r="AD754" s="387"/>
      <c r="AE754" s="387"/>
      <c r="AF754" s="387"/>
      <c r="AG754" s="387"/>
      <c r="AH754" s="387"/>
      <c r="AI754" s="387"/>
      <c r="AJ754" s="387"/>
      <c r="AK754" s="387"/>
    </row>
    <row r="755" spans="2:37" ht="30">
      <c r="B755" s="108"/>
      <c r="C755" s="20"/>
      <c r="D755" s="20" t="s">
        <v>2217</v>
      </c>
      <c r="E755" s="110">
        <f t="shared" si="138"/>
        <v>628.86</v>
      </c>
      <c r="F755" s="110">
        <f t="shared" si="137"/>
        <v>471.64499999999998</v>
      </c>
      <c r="G755" s="110">
        <f t="shared" si="139"/>
        <v>314.43</v>
      </c>
      <c r="H755" s="110">
        <f t="shared" si="140"/>
        <v>157.215</v>
      </c>
      <c r="I755" s="110">
        <f t="shared" si="141"/>
        <v>62.885999999999989</v>
      </c>
      <c r="K755" s="205"/>
      <c r="L755" s="22" t="s">
        <v>2203</v>
      </c>
      <c r="M755" s="21">
        <v>380.49</v>
      </c>
      <c r="N755" s="21">
        <v>350</v>
      </c>
      <c r="O755" s="21">
        <v>313.89999999999998</v>
      </c>
      <c r="P755" s="19">
        <f>AVERAGE(M755:O755)</f>
        <v>348.12999999999994</v>
      </c>
      <c r="R755" s="387"/>
      <c r="S755" s="387"/>
      <c r="T755" s="387"/>
      <c r="U755" s="387"/>
      <c r="V755" s="387"/>
      <c r="W755" s="387"/>
      <c r="X755" s="387"/>
      <c r="Y755" s="387"/>
      <c r="Z755" s="387"/>
      <c r="AA755" s="387"/>
      <c r="AB755" s="387"/>
      <c r="AC755" s="387"/>
      <c r="AD755" s="387"/>
      <c r="AE755" s="387"/>
      <c r="AF755" s="387"/>
      <c r="AG755" s="387"/>
      <c r="AH755" s="387"/>
      <c r="AI755" s="387"/>
      <c r="AJ755" s="387"/>
      <c r="AK755" s="387"/>
    </row>
    <row r="756" spans="2:37">
      <c r="B756" s="108"/>
      <c r="C756" s="20"/>
      <c r="D756" s="20" t="s">
        <v>2218</v>
      </c>
      <c r="E756" s="110">
        <f t="shared" si="138"/>
        <v>469.90333333333336</v>
      </c>
      <c r="F756" s="110">
        <f t="shared" si="137"/>
        <v>352.42750000000001</v>
      </c>
      <c r="G756" s="110">
        <f t="shared" si="139"/>
        <v>234.95166666666668</v>
      </c>
      <c r="H756" s="110">
        <f t="shared" si="140"/>
        <v>117.47583333333334</v>
      </c>
      <c r="I756" s="110">
        <f t="shared" si="141"/>
        <v>46.990333333333325</v>
      </c>
      <c r="K756" s="205"/>
      <c r="L756" s="20" t="s">
        <v>2204</v>
      </c>
      <c r="M756" s="21">
        <v>1084.99</v>
      </c>
      <c r="N756" s="21">
        <v>999.99</v>
      </c>
      <c r="O756" s="21">
        <v>1220.6199999999999</v>
      </c>
      <c r="P756" s="19">
        <f>AVERAGE(M756:N756)</f>
        <v>1042.49</v>
      </c>
      <c r="R756" s="387"/>
      <c r="S756" s="387"/>
      <c r="T756" s="387"/>
      <c r="U756" s="387"/>
      <c r="V756" s="387"/>
      <c r="W756" s="387"/>
      <c r="X756" s="387"/>
      <c r="Y756" s="387"/>
      <c r="Z756" s="387"/>
      <c r="AA756" s="387"/>
      <c r="AB756" s="387"/>
      <c r="AC756" s="387"/>
      <c r="AD756" s="387"/>
      <c r="AE756" s="387"/>
      <c r="AF756" s="387"/>
      <c r="AG756" s="387"/>
      <c r="AH756" s="387"/>
      <c r="AI756" s="387"/>
      <c r="AJ756" s="387"/>
      <c r="AK756" s="387"/>
    </row>
    <row r="757" spans="2:37">
      <c r="B757" s="108"/>
      <c r="C757" s="20"/>
      <c r="D757" s="20" t="s">
        <v>2219</v>
      </c>
      <c r="E757" s="110">
        <f t="shared" si="138"/>
        <v>268.79000000000002</v>
      </c>
      <c r="F757" s="110">
        <f t="shared" si="137"/>
        <v>201.59250000000003</v>
      </c>
      <c r="G757" s="110">
        <f t="shared" si="139"/>
        <v>134.39500000000001</v>
      </c>
      <c r="H757" s="110">
        <f t="shared" si="140"/>
        <v>67.197500000000005</v>
      </c>
      <c r="I757" s="110">
        <f t="shared" si="141"/>
        <v>26.878999999999998</v>
      </c>
      <c r="K757" s="205"/>
      <c r="L757" s="20" t="s">
        <v>2205</v>
      </c>
      <c r="M757" s="21">
        <v>450</v>
      </c>
      <c r="N757" s="21">
        <v>549.9</v>
      </c>
      <c r="O757" s="21">
        <v>514.79999999999995</v>
      </c>
      <c r="P757" s="19">
        <f>AVERAGE(M757:N757)</f>
        <v>499.95</v>
      </c>
      <c r="R757" s="387"/>
      <c r="S757" s="387"/>
      <c r="T757" s="387"/>
      <c r="U757" s="387"/>
      <c r="V757" s="387"/>
      <c r="W757" s="387"/>
      <c r="X757" s="387"/>
      <c r="Y757" s="387"/>
      <c r="Z757" s="387"/>
      <c r="AA757" s="387"/>
      <c r="AB757" s="387"/>
      <c r="AC757" s="387"/>
      <c r="AD757" s="387"/>
      <c r="AE757" s="387"/>
      <c r="AF757" s="387"/>
      <c r="AG757" s="387"/>
      <c r="AH757" s="387"/>
      <c r="AI757" s="387"/>
      <c r="AJ757" s="387"/>
      <c r="AK757" s="387"/>
    </row>
    <row r="758" spans="2:37">
      <c r="B758" s="108"/>
      <c r="C758" s="20"/>
      <c r="D758" s="20" t="s">
        <v>2220</v>
      </c>
      <c r="E758" s="110">
        <f t="shared" si="138"/>
        <v>193.48000000000002</v>
      </c>
      <c r="F758" s="110">
        <f t="shared" si="137"/>
        <v>145.11000000000001</v>
      </c>
      <c r="G758" s="110">
        <f t="shared" si="139"/>
        <v>96.740000000000009</v>
      </c>
      <c r="H758" s="110">
        <f t="shared" si="140"/>
        <v>48.370000000000005</v>
      </c>
      <c r="I758" s="110">
        <f t="shared" si="141"/>
        <v>19.347999999999999</v>
      </c>
      <c r="K758" s="205"/>
      <c r="L758" s="20" t="s">
        <v>2206</v>
      </c>
      <c r="M758" s="21">
        <v>279</v>
      </c>
      <c r="N758" s="21">
        <v>279</v>
      </c>
      <c r="O758" s="21">
        <v>400</v>
      </c>
      <c r="P758" s="19">
        <f>AVERAGE(M758:O758)</f>
        <v>319.33333333333331</v>
      </c>
      <c r="R758" s="387"/>
      <c r="S758" s="387"/>
      <c r="T758" s="387"/>
      <c r="U758" s="387"/>
      <c r="V758" s="387"/>
      <c r="W758" s="387"/>
      <c r="X758" s="387"/>
      <c r="Y758" s="387"/>
      <c r="Z758" s="387"/>
      <c r="AA758" s="387"/>
      <c r="AB758" s="387"/>
      <c r="AC758" s="387"/>
      <c r="AD758" s="387"/>
      <c r="AE758" s="387"/>
      <c r="AF758" s="387"/>
      <c r="AG758" s="387"/>
      <c r="AH758" s="387"/>
      <c r="AI758" s="387"/>
      <c r="AJ758" s="387"/>
      <c r="AK758" s="387"/>
    </row>
    <row r="759" spans="2:37">
      <c r="B759" s="108"/>
      <c r="C759" s="20"/>
      <c r="D759" s="20" t="s">
        <v>2221</v>
      </c>
      <c r="E759" s="110">
        <f t="shared" si="138"/>
        <v>226.65666666666667</v>
      </c>
      <c r="F759" s="110">
        <f t="shared" si="137"/>
        <v>169.99250000000001</v>
      </c>
      <c r="G759" s="110">
        <f t="shared" si="139"/>
        <v>113.32833333333333</v>
      </c>
      <c r="H759" s="110">
        <f t="shared" si="140"/>
        <v>56.664166666666667</v>
      </c>
      <c r="I759" s="110">
        <f t="shared" si="141"/>
        <v>22.665666666666663</v>
      </c>
      <c r="K759" s="205"/>
      <c r="L759" s="20" t="s">
        <v>2207</v>
      </c>
      <c r="M759" s="21">
        <v>384.23</v>
      </c>
      <c r="N759" s="21">
        <v>384.23</v>
      </c>
      <c r="O759" s="21">
        <v>368</v>
      </c>
      <c r="P759" s="19">
        <f>AVERAGE(M759:O759)</f>
        <v>378.82</v>
      </c>
      <c r="R759" s="387"/>
      <c r="S759" s="387"/>
      <c r="T759" s="387"/>
      <c r="U759" s="387"/>
      <c r="V759" s="387"/>
      <c r="W759" s="387"/>
      <c r="X759" s="387"/>
      <c r="Y759" s="387"/>
      <c r="Z759" s="387"/>
      <c r="AA759" s="387"/>
      <c r="AB759" s="387"/>
      <c r="AC759" s="387"/>
      <c r="AD759" s="387"/>
      <c r="AE759" s="387"/>
      <c r="AF759" s="387"/>
      <c r="AG759" s="387"/>
      <c r="AH759" s="387"/>
      <c r="AI759" s="387"/>
      <c r="AJ759" s="387"/>
      <c r="AK759" s="387"/>
    </row>
    <row r="760" spans="2:37">
      <c r="B760" s="108"/>
      <c r="C760" s="20"/>
      <c r="D760" s="20" t="s">
        <v>2222</v>
      </c>
      <c r="E760" s="110">
        <f t="shared" si="138"/>
        <v>341.33333333333331</v>
      </c>
      <c r="F760" s="110">
        <f t="shared" si="137"/>
        <v>256</v>
      </c>
      <c r="G760" s="110">
        <f t="shared" si="139"/>
        <v>170.66666666666666</v>
      </c>
      <c r="H760" s="110">
        <f t="shared" si="140"/>
        <v>85.333333333333329</v>
      </c>
      <c r="I760" s="110">
        <f t="shared" si="141"/>
        <v>34.133333333333326</v>
      </c>
      <c r="K760" s="205"/>
      <c r="L760" s="20" t="s">
        <v>2208</v>
      </c>
      <c r="M760" s="21">
        <v>398.91</v>
      </c>
      <c r="N760" s="21">
        <v>398.91</v>
      </c>
      <c r="O760" s="21">
        <v>436</v>
      </c>
      <c r="P760" s="19">
        <f>AVERAGE(M760:O760)</f>
        <v>411.27333333333337</v>
      </c>
      <c r="R760" s="387"/>
      <c r="S760" s="387"/>
      <c r="T760" s="387"/>
      <c r="U760" s="387"/>
      <c r="V760" s="387"/>
      <c r="W760" s="387"/>
      <c r="X760" s="387"/>
      <c r="Y760" s="387"/>
      <c r="Z760" s="387"/>
      <c r="AA760" s="387"/>
      <c r="AB760" s="387"/>
      <c r="AC760" s="387"/>
      <c r="AD760" s="387"/>
      <c r="AE760" s="387"/>
      <c r="AF760" s="387"/>
      <c r="AG760" s="387"/>
      <c r="AH760" s="387"/>
      <c r="AI760" s="387"/>
      <c r="AJ760" s="387"/>
      <c r="AK760" s="387"/>
    </row>
    <row r="761" spans="2:37">
      <c r="B761" s="108"/>
      <c r="C761" s="20"/>
      <c r="D761" s="20" t="s">
        <v>2223</v>
      </c>
      <c r="E761" s="110">
        <f t="shared" si="138"/>
        <v>221.39666666666668</v>
      </c>
      <c r="F761" s="110">
        <f t="shared" si="137"/>
        <v>166.04750000000001</v>
      </c>
      <c r="G761" s="110">
        <f t="shared" si="139"/>
        <v>110.69833333333334</v>
      </c>
      <c r="H761" s="110">
        <f t="shared" si="140"/>
        <v>55.349166666666669</v>
      </c>
      <c r="I761" s="110">
        <f t="shared" si="141"/>
        <v>22.139666666666663</v>
      </c>
      <c r="K761" s="205"/>
      <c r="L761" s="20" t="s">
        <v>2209</v>
      </c>
      <c r="M761" s="21">
        <v>349.69</v>
      </c>
      <c r="N761" s="21">
        <v>314.72000000000003</v>
      </c>
      <c r="O761" s="21">
        <v>317.89999999999998</v>
      </c>
      <c r="P761" s="19">
        <f>AVERAGE(M761:O761)</f>
        <v>327.43666666666667</v>
      </c>
      <c r="R761" s="387"/>
      <c r="S761" s="387"/>
      <c r="T761" s="387"/>
      <c r="U761" s="387"/>
      <c r="V761" s="387"/>
      <c r="W761" s="387"/>
      <c r="X761" s="387"/>
      <c r="Y761" s="387"/>
      <c r="Z761" s="387"/>
      <c r="AA761" s="387"/>
      <c r="AB761" s="387"/>
      <c r="AC761" s="387"/>
      <c r="AD761" s="387"/>
      <c r="AE761" s="387"/>
      <c r="AF761" s="387"/>
      <c r="AG761" s="387"/>
      <c r="AH761" s="387"/>
      <c r="AI761" s="387"/>
      <c r="AJ761" s="387"/>
      <c r="AK761" s="387"/>
    </row>
    <row r="762" spans="2:37">
      <c r="B762" s="108"/>
      <c r="C762" s="20"/>
      <c r="D762" s="20" t="s">
        <v>2224</v>
      </c>
      <c r="E762" s="110">
        <f t="shared" si="138"/>
        <v>312.59999999999997</v>
      </c>
      <c r="F762" s="110">
        <f t="shared" si="137"/>
        <v>234.45</v>
      </c>
      <c r="G762" s="110">
        <f t="shared" si="139"/>
        <v>156.29999999999998</v>
      </c>
      <c r="H762" s="110">
        <f t="shared" si="140"/>
        <v>78.149999999999991</v>
      </c>
      <c r="I762" s="110">
        <f t="shared" si="141"/>
        <v>31.259999999999991</v>
      </c>
      <c r="K762" s="205"/>
      <c r="L762" s="20" t="s">
        <v>2210</v>
      </c>
      <c r="M762" s="21">
        <v>467.99</v>
      </c>
      <c r="N762" s="21">
        <v>369</v>
      </c>
      <c r="O762" s="263">
        <v>297</v>
      </c>
      <c r="P762" s="19">
        <f>AVERAGE(M762:N762)</f>
        <v>418.495</v>
      </c>
      <c r="R762" s="387"/>
      <c r="S762" s="387"/>
      <c r="T762" s="387"/>
      <c r="U762" s="387"/>
      <c r="V762" s="387"/>
      <c r="W762" s="387"/>
      <c r="X762" s="387"/>
      <c r="Y762" s="387"/>
      <c r="Z762" s="387"/>
      <c r="AA762" s="387"/>
      <c r="AB762" s="387"/>
      <c r="AC762" s="387"/>
      <c r="AD762" s="387"/>
      <c r="AE762" s="387"/>
      <c r="AF762" s="387"/>
      <c r="AG762" s="387"/>
      <c r="AH762" s="387"/>
      <c r="AI762" s="387"/>
      <c r="AJ762" s="387"/>
      <c r="AK762" s="387"/>
    </row>
    <row r="763" spans="2:37">
      <c r="B763" s="108"/>
      <c r="C763" s="20"/>
      <c r="D763" s="20" t="s">
        <v>2225</v>
      </c>
      <c r="E763" s="110">
        <f t="shared" si="138"/>
        <v>397.90000000000003</v>
      </c>
      <c r="F763" s="110">
        <f t="shared" si="137"/>
        <v>298.42500000000001</v>
      </c>
      <c r="G763" s="110">
        <f t="shared" si="139"/>
        <v>198.95000000000002</v>
      </c>
      <c r="H763" s="110">
        <f t="shared" si="140"/>
        <v>99.475000000000009</v>
      </c>
      <c r="I763" s="110">
        <f t="shared" si="141"/>
        <v>39.789999999999992</v>
      </c>
      <c r="K763" s="205"/>
      <c r="L763" s="20" t="s">
        <v>2211</v>
      </c>
      <c r="M763" s="21">
        <v>449</v>
      </c>
      <c r="N763" s="21">
        <v>399.99</v>
      </c>
      <c r="O763" s="21">
        <v>389</v>
      </c>
      <c r="P763" s="19">
        <f>AVERAGE(M763:O763)</f>
        <v>412.66333333333336</v>
      </c>
      <c r="R763" s="387"/>
      <c r="S763" s="387"/>
      <c r="T763" s="387"/>
      <c r="U763" s="387"/>
      <c r="V763" s="387"/>
      <c r="W763" s="387"/>
      <c r="X763" s="387"/>
      <c r="Y763" s="387"/>
      <c r="Z763" s="387"/>
      <c r="AA763" s="387"/>
      <c r="AB763" s="387"/>
      <c r="AC763" s="387"/>
      <c r="AD763" s="387"/>
      <c r="AE763" s="387"/>
      <c r="AF763" s="387"/>
      <c r="AG763" s="387"/>
      <c r="AH763" s="387"/>
      <c r="AI763" s="387"/>
      <c r="AJ763" s="387"/>
      <c r="AK763" s="387"/>
    </row>
    <row r="764" spans="2:37">
      <c r="B764" s="108"/>
      <c r="C764" s="20"/>
      <c r="D764" s="20" t="s">
        <v>2226</v>
      </c>
      <c r="E764" s="110">
        <f t="shared" si="138"/>
        <v>950</v>
      </c>
      <c r="F764" s="110">
        <f t="shared" si="137"/>
        <v>712.5</v>
      </c>
      <c r="G764" s="110">
        <f t="shared" si="139"/>
        <v>475</v>
      </c>
      <c r="H764" s="110">
        <f t="shared" si="140"/>
        <v>237.5</v>
      </c>
      <c r="I764" s="110">
        <f t="shared" si="141"/>
        <v>94.999999999999986</v>
      </c>
      <c r="K764" s="205"/>
      <c r="L764" s="20" t="s">
        <v>2212</v>
      </c>
      <c r="M764" s="21">
        <v>559</v>
      </c>
      <c r="N764" s="21">
        <v>549</v>
      </c>
      <c r="O764" s="21">
        <v>538.20000000000005</v>
      </c>
      <c r="P764" s="19">
        <f>AVERAGE(M764:O764)</f>
        <v>548.73333333333335</v>
      </c>
      <c r="R764" s="387"/>
      <c r="S764" s="387"/>
      <c r="T764" s="387"/>
      <c r="U764" s="387"/>
      <c r="V764" s="387"/>
      <c r="W764" s="387"/>
      <c r="X764" s="387"/>
      <c r="Y764" s="387"/>
      <c r="Z764" s="387"/>
      <c r="AA764" s="387"/>
      <c r="AB764" s="387"/>
      <c r="AC764" s="387"/>
      <c r="AD764" s="387"/>
      <c r="AE764" s="387"/>
      <c r="AF764" s="387"/>
      <c r="AG764" s="387"/>
      <c r="AH764" s="387"/>
      <c r="AI764" s="387"/>
      <c r="AJ764" s="387"/>
      <c r="AK764" s="387"/>
    </row>
    <row r="765" spans="2:37">
      <c r="B765" s="108"/>
      <c r="C765" s="20"/>
      <c r="D765" s="20" t="s">
        <v>2227</v>
      </c>
      <c r="E765" s="110">
        <f t="shared" si="138"/>
        <v>259.09333333333331</v>
      </c>
      <c r="F765" s="110">
        <f t="shared" si="137"/>
        <v>194.32</v>
      </c>
      <c r="G765" s="110">
        <f t="shared" si="139"/>
        <v>129.54666666666665</v>
      </c>
      <c r="H765" s="110">
        <f t="shared" si="140"/>
        <v>64.773333333333326</v>
      </c>
      <c r="I765" s="110">
        <f t="shared" si="141"/>
        <v>25.909333333333326</v>
      </c>
      <c r="K765" s="205"/>
      <c r="L765" s="20" t="s">
        <v>2213</v>
      </c>
      <c r="M765" s="21">
        <v>195.1</v>
      </c>
      <c r="N765" s="21">
        <v>195.1</v>
      </c>
      <c r="O765" s="21">
        <v>179.9</v>
      </c>
      <c r="P765" s="19">
        <f>AVERAGE(M765:O765)</f>
        <v>190.03333333333333</v>
      </c>
      <c r="R765" s="387"/>
      <c r="S765" s="387"/>
      <c r="T765" s="387"/>
      <c r="U765" s="387"/>
      <c r="V765" s="387"/>
      <c r="W765" s="387"/>
      <c r="X765" s="387"/>
      <c r="Y765" s="387"/>
      <c r="Z765" s="387"/>
      <c r="AA765" s="387"/>
      <c r="AB765" s="387"/>
      <c r="AC765" s="387"/>
      <c r="AD765" s="387"/>
      <c r="AE765" s="387"/>
      <c r="AF765" s="387"/>
      <c r="AG765" s="387"/>
      <c r="AH765" s="387"/>
      <c r="AI765" s="387"/>
      <c r="AJ765" s="387"/>
      <c r="AK765" s="387"/>
    </row>
    <row r="766" spans="2:37">
      <c r="B766" s="108"/>
      <c r="C766" s="20"/>
      <c r="D766" s="20" t="s">
        <v>2228</v>
      </c>
      <c r="E766" s="110">
        <f t="shared" si="138"/>
        <v>387.07666666666665</v>
      </c>
      <c r="F766" s="110">
        <f t="shared" si="137"/>
        <v>290.3075</v>
      </c>
      <c r="G766" s="110">
        <f t="shared" si="139"/>
        <v>193.53833333333333</v>
      </c>
      <c r="H766" s="110">
        <f t="shared" si="140"/>
        <v>96.769166666666663</v>
      </c>
      <c r="I766" s="110">
        <f t="shared" si="141"/>
        <v>38.707666666666654</v>
      </c>
      <c r="K766" s="205"/>
      <c r="L766" s="20" t="s">
        <v>2214</v>
      </c>
      <c r="M766" s="21">
        <v>229.07</v>
      </c>
      <c r="N766" s="21">
        <v>176.9</v>
      </c>
      <c r="O766" s="21">
        <v>239.9</v>
      </c>
      <c r="P766" s="19">
        <f>AVERAGE(M766:O766)</f>
        <v>215.29</v>
      </c>
      <c r="R766" s="387"/>
      <c r="S766" s="387"/>
      <c r="T766" s="387"/>
      <c r="U766" s="387"/>
      <c r="V766" s="387"/>
      <c r="W766" s="387"/>
      <c r="X766" s="387"/>
      <c r="Y766" s="387"/>
      <c r="Z766" s="387"/>
      <c r="AA766" s="387"/>
      <c r="AB766" s="387"/>
      <c r="AC766" s="387"/>
      <c r="AD766" s="387"/>
      <c r="AE766" s="387"/>
      <c r="AF766" s="387"/>
      <c r="AG766" s="387"/>
      <c r="AH766" s="387"/>
      <c r="AI766" s="387"/>
      <c r="AJ766" s="387"/>
      <c r="AK766" s="387"/>
    </row>
    <row r="767" spans="2:37">
      <c r="B767" s="108"/>
      <c r="C767" s="20"/>
      <c r="D767" s="20" t="s">
        <v>2229</v>
      </c>
      <c r="E767" s="110">
        <f t="shared" si="138"/>
        <v>349.55</v>
      </c>
      <c r="F767" s="110">
        <f t="shared" si="137"/>
        <v>262.16250000000002</v>
      </c>
      <c r="G767" s="110">
        <f t="shared" si="139"/>
        <v>174.77500000000001</v>
      </c>
      <c r="H767" s="110">
        <f t="shared" si="140"/>
        <v>87.387500000000003</v>
      </c>
      <c r="I767" s="110">
        <f t="shared" si="141"/>
        <v>34.954999999999991</v>
      </c>
      <c r="K767" s="205"/>
      <c r="L767" s="20" t="s">
        <v>2215</v>
      </c>
      <c r="M767" s="21">
        <v>287.38</v>
      </c>
      <c r="N767" s="21">
        <v>309.10000000000002</v>
      </c>
      <c r="O767" s="21">
        <v>287.39</v>
      </c>
      <c r="P767" s="19">
        <f>AVERAGE(M767:O767)</f>
        <v>294.62333333333333</v>
      </c>
      <c r="R767" s="387"/>
      <c r="S767" s="387"/>
      <c r="T767" s="387"/>
      <c r="U767" s="387"/>
      <c r="V767" s="387"/>
      <c r="W767" s="387"/>
      <c r="X767" s="387"/>
      <c r="Y767" s="387"/>
      <c r="Z767" s="387"/>
      <c r="AA767" s="387"/>
      <c r="AB767" s="387"/>
      <c r="AC767" s="387"/>
      <c r="AD767" s="387"/>
      <c r="AE767" s="387"/>
      <c r="AF767" s="387"/>
      <c r="AG767" s="387"/>
      <c r="AH767" s="387"/>
      <c r="AI767" s="387"/>
      <c r="AJ767" s="387"/>
      <c r="AK767" s="387"/>
    </row>
    <row r="768" spans="2:37">
      <c r="B768" s="108"/>
      <c r="C768" s="20" t="s">
        <v>651</v>
      </c>
      <c r="D768" s="20" t="s">
        <v>2230</v>
      </c>
      <c r="E768" s="110">
        <f t="shared" si="138"/>
        <v>487.23500000000001</v>
      </c>
      <c r="F768" s="110">
        <f t="shared" si="137"/>
        <v>365.42624999999998</v>
      </c>
      <c r="G768" s="110">
        <f t="shared" si="139"/>
        <v>243.61750000000001</v>
      </c>
      <c r="H768" s="110">
        <f t="shared" si="140"/>
        <v>121.80875</v>
      </c>
      <c r="I768" s="110">
        <f t="shared" si="141"/>
        <v>48.723499999999987</v>
      </c>
      <c r="K768" s="205"/>
      <c r="L768" s="20" t="s">
        <v>2216</v>
      </c>
      <c r="M768" s="21">
        <v>263.89</v>
      </c>
      <c r="N768" s="21">
        <v>297</v>
      </c>
      <c r="O768" s="263">
        <v>440.62</v>
      </c>
      <c r="P768" s="19">
        <f>AVERAGE(M768:N768)</f>
        <v>280.44499999999999</v>
      </c>
      <c r="R768" s="387"/>
      <c r="S768" s="387"/>
      <c r="T768" s="387"/>
      <c r="U768" s="387"/>
      <c r="V768" s="387"/>
      <c r="W768" s="387"/>
      <c r="X768" s="387"/>
      <c r="Y768" s="387"/>
      <c r="Z768" s="387"/>
      <c r="AA768" s="387"/>
      <c r="AB768" s="387"/>
      <c r="AC768" s="387"/>
      <c r="AD768" s="387"/>
      <c r="AE768" s="387"/>
      <c r="AF768" s="387"/>
      <c r="AG768" s="387"/>
      <c r="AH768" s="387"/>
      <c r="AI768" s="387"/>
      <c r="AJ768" s="387"/>
      <c r="AK768" s="387"/>
    </row>
    <row r="769" spans="2:37">
      <c r="B769" s="108"/>
      <c r="C769" s="20" t="s">
        <v>106</v>
      </c>
      <c r="D769" s="20" t="s">
        <v>2231</v>
      </c>
      <c r="E769" s="110">
        <f t="shared" si="138"/>
        <v>349.685</v>
      </c>
      <c r="F769" s="110">
        <f t="shared" si="137"/>
        <v>262.26375000000002</v>
      </c>
      <c r="G769" s="110">
        <f t="shared" si="139"/>
        <v>174.8425</v>
      </c>
      <c r="H769" s="110">
        <f t="shared" si="140"/>
        <v>87.421250000000001</v>
      </c>
      <c r="I769" s="110">
        <f t="shared" si="141"/>
        <v>34.968499999999992</v>
      </c>
      <c r="K769" s="205"/>
      <c r="L769" s="20" t="s">
        <v>2217</v>
      </c>
      <c r="M769" s="21">
        <v>627.78</v>
      </c>
      <c r="N769" s="21">
        <v>566.29999999999995</v>
      </c>
      <c r="O769" s="21">
        <v>692.5</v>
      </c>
      <c r="P769" s="19">
        <f t="shared" ref="P769:P780" si="142">AVERAGE(M769:O769)</f>
        <v>628.86</v>
      </c>
      <c r="R769" s="387"/>
      <c r="S769" s="387"/>
      <c r="T769" s="387"/>
      <c r="U769" s="387"/>
      <c r="V769" s="387"/>
      <c r="W769" s="387"/>
      <c r="X769" s="387"/>
      <c r="Y769" s="387"/>
      <c r="Z769" s="387"/>
      <c r="AA769" s="387"/>
      <c r="AB769" s="387"/>
      <c r="AC769" s="387"/>
      <c r="AD769" s="387"/>
      <c r="AE769" s="387"/>
      <c r="AF769" s="387"/>
      <c r="AG769" s="387"/>
      <c r="AH769" s="387"/>
      <c r="AI769" s="387"/>
      <c r="AJ769" s="387"/>
      <c r="AK769" s="387"/>
    </row>
    <row r="770" spans="2:37">
      <c r="B770" s="108"/>
      <c r="C770" s="20"/>
      <c r="D770" s="20" t="s">
        <v>2232</v>
      </c>
      <c r="E770" s="110">
        <f t="shared" si="138"/>
        <v>411.36999999999995</v>
      </c>
      <c r="F770" s="110">
        <f t="shared" si="137"/>
        <v>308.52749999999997</v>
      </c>
      <c r="G770" s="110">
        <f t="shared" si="139"/>
        <v>205.68499999999997</v>
      </c>
      <c r="H770" s="110">
        <f t="shared" si="140"/>
        <v>102.84249999999999</v>
      </c>
      <c r="I770" s="110">
        <f t="shared" si="141"/>
        <v>41.136999999999986</v>
      </c>
      <c r="K770" s="205"/>
      <c r="L770" s="20" t="s">
        <v>2218</v>
      </c>
      <c r="M770" s="21">
        <v>439.94</v>
      </c>
      <c r="N770" s="21">
        <v>457.94</v>
      </c>
      <c r="O770" s="21">
        <v>511.83</v>
      </c>
      <c r="P770" s="19">
        <f t="shared" si="142"/>
        <v>469.90333333333336</v>
      </c>
      <c r="R770" s="387"/>
      <c r="S770" s="387"/>
      <c r="T770" s="387"/>
      <c r="U770" s="387"/>
      <c r="V770" s="387"/>
      <c r="W770" s="387"/>
      <c r="X770" s="387"/>
      <c r="Y770" s="387"/>
      <c r="Z770" s="387"/>
      <c r="AA770" s="387"/>
      <c r="AB770" s="387"/>
      <c r="AC770" s="387"/>
      <c r="AD770" s="387"/>
      <c r="AE770" s="387"/>
      <c r="AF770" s="387"/>
      <c r="AG770" s="387"/>
      <c r="AH770" s="387"/>
      <c r="AI770" s="387"/>
      <c r="AJ770" s="387"/>
      <c r="AK770" s="387"/>
    </row>
    <row r="771" spans="2:37">
      <c r="B771" s="108"/>
      <c r="C771" s="20"/>
      <c r="D771" s="20" t="s">
        <v>2233</v>
      </c>
      <c r="E771" s="110">
        <f t="shared" ref="E771:E802" si="143">P785</f>
        <v>382.33333333333331</v>
      </c>
      <c r="F771" s="110">
        <f t="shared" si="137"/>
        <v>286.75</v>
      </c>
      <c r="G771" s="110">
        <f t="shared" si="139"/>
        <v>191.16666666666666</v>
      </c>
      <c r="H771" s="110">
        <f t="shared" si="140"/>
        <v>95.583333333333329</v>
      </c>
      <c r="I771" s="110">
        <f t="shared" si="141"/>
        <v>38.23333333333332</v>
      </c>
      <c r="K771" s="205"/>
      <c r="L771" s="20" t="s">
        <v>2219</v>
      </c>
      <c r="M771" s="21">
        <v>346.39</v>
      </c>
      <c r="N771" s="21">
        <v>229.99</v>
      </c>
      <c r="O771" s="21">
        <v>229.99</v>
      </c>
      <c r="P771" s="19">
        <f t="shared" si="142"/>
        <v>268.79000000000002</v>
      </c>
      <c r="R771" s="387"/>
      <c r="S771" s="387"/>
      <c r="T771" s="387"/>
      <c r="U771" s="387"/>
      <c r="V771" s="387"/>
      <c r="W771" s="387"/>
      <c r="X771" s="387"/>
      <c r="Y771" s="387"/>
      <c r="Z771" s="387"/>
      <c r="AA771" s="387"/>
      <c r="AB771" s="387"/>
      <c r="AC771" s="387"/>
      <c r="AD771" s="387"/>
      <c r="AE771" s="387"/>
      <c r="AF771" s="387"/>
      <c r="AG771" s="387"/>
      <c r="AH771" s="387"/>
      <c r="AI771" s="387"/>
      <c r="AJ771" s="387"/>
      <c r="AK771" s="387"/>
    </row>
    <row r="772" spans="2:37">
      <c r="B772" s="108"/>
      <c r="C772" s="20"/>
      <c r="D772" s="20" t="s">
        <v>1649</v>
      </c>
      <c r="E772" s="110">
        <f t="shared" si="143"/>
        <v>791.49000000000012</v>
      </c>
      <c r="F772" s="110">
        <f t="shared" si="137"/>
        <v>593.61750000000006</v>
      </c>
      <c r="G772" s="110">
        <f t="shared" si="139"/>
        <v>395.74500000000006</v>
      </c>
      <c r="H772" s="110">
        <f t="shared" si="140"/>
        <v>197.87250000000003</v>
      </c>
      <c r="I772" s="110">
        <f t="shared" si="141"/>
        <v>79.149000000000001</v>
      </c>
      <c r="K772" s="205"/>
      <c r="L772" s="20" t="s">
        <v>2220</v>
      </c>
      <c r="M772" s="21">
        <v>181.5</v>
      </c>
      <c r="N772" s="21">
        <v>233.94</v>
      </c>
      <c r="O772" s="21">
        <v>165</v>
      </c>
      <c r="P772" s="19">
        <f t="shared" si="142"/>
        <v>193.48000000000002</v>
      </c>
      <c r="R772" s="387"/>
      <c r="S772" s="387"/>
      <c r="T772" s="387"/>
      <c r="U772" s="387"/>
      <c r="V772" s="387"/>
      <c r="W772" s="387"/>
      <c r="X772" s="387"/>
      <c r="Y772" s="387"/>
      <c r="Z772" s="387"/>
      <c r="AA772" s="387"/>
      <c r="AB772" s="387"/>
      <c r="AC772" s="387"/>
      <c r="AD772" s="387"/>
      <c r="AE772" s="387"/>
      <c r="AF772" s="387"/>
      <c r="AG772" s="387"/>
      <c r="AH772" s="387"/>
      <c r="AI772" s="387"/>
      <c r="AJ772" s="387"/>
      <c r="AK772" s="387"/>
    </row>
    <row r="773" spans="2:37">
      <c r="B773" s="108"/>
      <c r="C773" s="20"/>
      <c r="D773" s="20" t="s">
        <v>2234</v>
      </c>
      <c r="E773" s="110">
        <f t="shared" si="143"/>
        <v>193.32666666666668</v>
      </c>
      <c r="F773" s="110">
        <f t="shared" si="137"/>
        <v>144.995</v>
      </c>
      <c r="G773" s="110">
        <f t="shared" si="139"/>
        <v>96.663333333333341</v>
      </c>
      <c r="H773" s="110">
        <f t="shared" si="140"/>
        <v>48.331666666666671</v>
      </c>
      <c r="I773" s="110">
        <f t="shared" si="141"/>
        <v>19.332666666666665</v>
      </c>
      <c r="K773" s="205"/>
      <c r="L773" s="20" t="s">
        <v>2221</v>
      </c>
      <c r="M773" s="21">
        <v>239.99</v>
      </c>
      <c r="N773" s="21">
        <v>239.99</v>
      </c>
      <c r="O773" s="21">
        <v>199.99</v>
      </c>
      <c r="P773" s="19">
        <f t="shared" si="142"/>
        <v>226.65666666666667</v>
      </c>
      <c r="R773" s="387"/>
      <c r="S773" s="387"/>
      <c r="T773" s="387"/>
      <c r="U773" s="387"/>
      <c r="V773" s="387"/>
      <c r="W773" s="387"/>
      <c r="X773" s="387"/>
      <c r="Y773" s="387"/>
      <c r="Z773" s="387"/>
      <c r="AA773" s="387"/>
      <c r="AB773" s="387"/>
      <c r="AC773" s="387"/>
      <c r="AD773" s="387"/>
      <c r="AE773" s="387"/>
      <c r="AF773" s="387"/>
      <c r="AG773" s="387"/>
      <c r="AH773" s="387"/>
      <c r="AI773" s="387"/>
      <c r="AJ773" s="387"/>
      <c r="AK773" s="387"/>
    </row>
    <row r="774" spans="2:37">
      <c r="B774" s="108"/>
      <c r="C774" s="20"/>
      <c r="D774" s="20" t="s">
        <v>2235</v>
      </c>
      <c r="E774" s="110">
        <f t="shared" si="143"/>
        <v>303.60000000000002</v>
      </c>
      <c r="F774" s="110">
        <f t="shared" si="137"/>
        <v>227.70000000000002</v>
      </c>
      <c r="G774" s="110">
        <f t="shared" si="139"/>
        <v>151.80000000000001</v>
      </c>
      <c r="H774" s="110">
        <f t="shared" si="140"/>
        <v>75.900000000000006</v>
      </c>
      <c r="I774" s="110">
        <f t="shared" si="141"/>
        <v>30.359999999999996</v>
      </c>
      <c r="K774" s="205"/>
      <c r="L774" s="20" t="s">
        <v>2222</v>
      </c>
      <c r="M774" s="21">
        <v>352</v>
      </c>
      <c r="N774" s="21">
        <v>352</v>
      </c>
      <c r="O774" s="21">
        <v>320</v>
      </c>
      <c r="P774" s="19">
        <f t="shared" si="142"/>
        <v>341.33333333333331</v>
      </c>
      <c r="R774" s="387"/>
      <c r="S774" s="387"/>
      <c r="T774" s="387"/>
      <c r="U774" s="387"/>
      <c r="V774" s="387"/>
      <c r="W774" s="387"/>
      <c r="X774" s="387"/>
      <c r="Y774" s="387"/>
      <c r="Z774" s="387"/>
      <c r="AA774" s="387"/>
      <c r="AB774" s="387"/>
      <c r="AC774" s="387"/>
      <c r="AD774" s="387"/>
      <c r="AE774" s="387"/>
      <c r="AF774" s="387"/>
      <c r="AG774" s="387"/>
      <c r="AH774" s="387"/>
      <c r="AI774" s="387"/>
      <c r="AJ774" s="387"/>
      <c r="AK774" s="387"/>
    </row>
    <row r="775" spans="2:37">
      <c r="B775" s="108"/>
      <c r="C775" s="20"/>
      <c r="D775" s="20" t="s">
        <v>2236</v>
      </c>
      <c r="E775" s="110">
        <f t="shared" si="143"/>
        <v>559.86333333333334</v>
      </c>
      <c r="F775" s="110">
        <f t="shared" si="137"/>
        <v>419.89750000000004</v>
      </c>
      <c r="G775" s="110">
        <f t="shared" si="139"/>
        <v>279.93166666666667</v>
      </c>
      <c r="H775" s="110">
        <f t="shared" si="140"/>
        <v>139.96583333333334</v>
      </c>
      <c r="I775" s="110">
        <f t="shared" si="141"/>
        <v>55.98633333333332</v>
      </c>
      <c r="K775" s="205"/>
      <c r="L775" s="20" t="s">
        <v>2223</v>
      </c>
      <c r="M775" s="21">
        <v>227.1</v>
      </c>
      <c r="N775" s="21">
        <v>227.1</v>
      </c>
      <c r="O775" s="21">
        <v>209.99</v>
      </c>
      <c r="P775" s="19">
        <f t="shared" si="142"/>
        <v>221.39666666666668</v>
      </c>
      <c r="R775" s="387"/>
      <c r="S775" s="387"/>
      <c r="T775" s="387"/>
      <c r="U775" s="387"/>
      <c r="V775" s="387"/>
      <c r="W775" s="387"/>
      <c r="X775" s="387"/>
      <c r="Y775" s="387"/>
      <c r="Z775" s="387"/>
      <c r="AA775" s="387"/>
      <c r="AB775" s="387"/>
      <c r="AC775" s="387"/>
      <c r="AD775" s="387"/>
      <c r="AE775" s="387"/>
      <c r="AF775" s="387"/>
      <c r="AG775" s="387"/>
      <c r="AH775" s="387"/>
      <c r="AI775" s="387"/>
      <c r="AJ775" s="387"/>
      <c r="AK775" s="387"/>
    </row>
    <row r="776" spans="2:37">
      <c r="B776" s="108"/>
      <c r="C776" s="20"/>
      <c r="D776" s="20" t="s">
        <v>2237</v>
      </c>
      <c r="E776" s="110">
        <f t="shared" si="143"/>
        <v>888.94666666666672</v>
      </c>
      <c r="F776" s="110">
        <f t="shared" si="137"/>
        <v>666.71</v>
      </c>
      <c r="G776" s="110">
        <f t="shared" si="139"/>
        <v>444.47333333333336</v>
      </c>
      <c r="H776" s="110">
        <f t="shared" si="140"/>
        <v>222.23666666666668</v>
      </c>
      <c r="I776" s="110">
        <f t="shared" si="141"/>
        <v>88.894666666666652</v>
      </c>
      <c r="K776" s="205"/>
      <c r="L776" s="20" t="s">
        <v>2224</v>
      </c>
      <c r="M776" s="21">
        <v>293.89999999999998</v>
      </c>
      <c r="N776" s="21">
        <v>293.89999999999998</v>
      </c>
      <c r="O776" s="21">
        <v>350</v>
      </c>
      <c r="P776" s="19">
        <f t="shared" si="142"/>
        <v>312.59999999999997</v>
      </c>
      <c r="R776" s="387"/>
      <c r="S776" s="387"/>
      <c r="T776" s="387"/>
      <c r="U776" s="387"/>
      <c r="V776" s="387"/>
      <c r="W776" s="387"/>
      <c r="X776" s="387"/>
      <c r="Y776" s="387"/>
      <c r="Z776" s="387"/>
      <c r="AA776" s="387"/>
      <c r="AB776" s="387"/>
      <c r="AC776" s="387"/>
      <c r="AD776" s="387"/>
      <c r="AE776" s="387"/>
      <c r="AF776" s="387"/>
      <c r="AG776" s="387"/>
      <c r="AH776" s="387"/>
      <c r="AI776" s="387"/>
      <c r="AJ776" s="387"/>
      <c r="AK776" s="387"/>
    </row>
    <row r="777" spans="2:37">
      <c r="B777" s="108"/>
      <c r="C777" s="20"/>
      <c r="D777" s="20" t="s">
        <v>2238</v>
      </c>
      <c r="E777" s="110">
        <f t="shared" si="143"/>
        <v>839.93666666666661</v>
      </c>
      <c r="F777" s="110">
        <f t="shared" si="137"/>
        <v>629.95249999999999</v>
      </c>
      <c r="G777" s="110">
        <f t="shared" si="139"/>
        <v>419.96833333333331</v>
      </c>
      <c r="H777" s="110">
        <f t="shared" si="140"/>
        <v>209.98416666666665</v>
      </c>
      <c r="I777" s="110">
        <f t="shared" si="141"/>
        <v>83.993666666666641</v>
      </c>
      <c r="K777" s="205"/>
      <c r="L777" s="20" t="s">
        <v>2225</v>
      </c>
      <c r="M777" s="21">
        <v>462</v>
      </c>
      <c r="N777" s="21">
        <v>462</v>
      </c>
      <c r="O777" s="21">
        <v>269.7</v>
      </c>
      <c r="P777" s="19">
        <f t="shared" si="142"/>
        <v>397.90000000000003</v>
      </c>
      <c r="R777" s="387"/>
      <c r="S777" s="387"/>
      <c r="T777" s="387"/>
      <c r="U777" s="387"/>
      <c r="V777" s="387"/>
      <c r="W777" s="387"/>
      <c r="X777" s="387"/>
      <c r="Y777" s="387"/>
      <c r="Z777" s="387"/>
      <c r="AA777" s="387"/>
      <c r="AB777" s="387"/>
      <c r="AC777" s="387"/>
      <c r="AD777" s="387"/>
      <c r="AE777" s="387"/>
      <c r="AF777" s="387"/>
      <c r="AG777" s="387"/>
      <c r="AH777" s="387"/>
      <c r="AI777" s="387"/>
      <c r="AJ777" s="387"/>
      <c r="AK777" s="387"/>
    </row>
    <row r="778" spans="2:37">
      <c r="B778" s="108"/>
      <c r="C778" s="20"/>
      <c r="D778" s="20" t="s">
        <v>2239</v>
      </c>
      <c r="E778" s="110">
        <f t="shared" si="143"/>
        <v>753.35333333333335</v>
      </c>
      <c r="F778" s="110">
        <f t="shared" si="137"/>
        <v>565.01499999999999</v>
      </c>
      <c r="G778" s="110">
        <f t="shared" si="139"/>
        <v>376.67666666666668</v>
      </c>
      <c r="H778" s="110">
        <f t="shared" si="140"/>
        <v>188.33833333333334</v>
      </c>
      <c r="I778" s="110">
        <f t="shared" si="141"/>
        <v>75.335333333333324</v>
      </c>
      <c r="K778" s="205"/>
      <c r="L778" s="20" t="s">
        <v>2226</v>
      </c>
      <c r="M778" s="21">
        <v>850</v>
      </c>
      <c r="N778" s="21">
        <v>850</v>
      </c>
      <c r="O778" s="21">
        <v>1150</v>
      </c>
      <c r="P778" s="19">
        <f t="shared" si="142"/>
        <v>950</v>
      </c>
      <c r="R778" s="387"/>
      <c r="S778" s="387"/>
      <c r="T778" s="387"/>
      <c r="U778" s="387"/>
      <c r="V778" s="387"/>
      <c r="W778" s="387"/>
      <c r="X778" s="387"/>
      <c r="Y778" s="387"/>
      <c r="Z778" s="387"/>
      <c r="AA778" s="387"/>
      <c r="AB778" s="387"/>
      <c r="AC778" s="387"/>
      <c r="AD778" s="387"/>
      <c r="AE778" s="387"/>
      <c r="AF778" s="387"/>
      <c r="AG778" s="387"/>
      <c r="AH778" s="387"/>
      <c r="AI778" s="387"/>
      <c r="AJ778" s="387"/>
      <c r="AK778" s="387"/>
    </row>
    <row r="779" spans="2:37">
      <c r="B779" s="108"/>
      <c r="C779" s="20"/>
      <c r="D779" s="20" t="s">
        <v>2240</v>
      </c>
      <c r="E779" s="110">
        <f t="shared" si="143"/>
        <v>373.4</v>
      </c>
      <c r="F779" s="110">
        <f t="shared" si="137"/>
        <v>280.04999999999995</v>
      </c>
      <c r="G779" s="110">
        <f t="shared" si="139"/>
        <v>186.7</v>
      </c>
      <c r="H779" s="110">
        <f t="shared" si="140"/>
        <v>93.35</v>
      </c>
      <c r="I779" s="110">
        <f t="shared" si="141"/>
        <v>37.339999999999989</v>
      </c>
      <c r="K779" s="205"/>
      <c r="L779" s="20" t="s">
        <v>2227</v>
      </c>
      <c r="M779" s="21">
        <v>239.14</v>
      </c>
      <c r="N779" s="21">
        <v>239.14</v>
      </c>
      <c r="O779" s="21">
        <v>299</v>
      </c>
      <c r="P779" s="19">
        <f t="shared" si="142"/>
        <v>259.09333333333331</v>
      </c>
      <c r="R779" s="387"/>
      <c r="S779" s="387"/>
      <c r="T779" s="387"/>
      <c r="U779" s="387"/>
      <c r="V779" s="387"/>
      <c r="W779" s="387"/>
      <c r="X779" s="387"/>
      <c r="Y779" s="387"/>
      <c r="Z779" s="387"/>
      <c r="AA779" s="387"/>
      <c r="AB779" s="387"/>
      <c r="AC779" s="387"/>
      <c r="AD779" s="387"/>
      <c r="AE779" s="387"/>
      <c r="AF779" s="387"/>
      <c r="AG779" s="387"/>
      <c r="AH779" s="387"/>
      <c r="AI779" s="387"/>
      <c r="AJ779" s="387"/>
      <c r="AK779" s="387"/>
    </row>
    <row r="780" spans="2:37">
      <c r="B780" s="108"/>
      <c r="C780" s="20"/>
      <c r="D780" s="20" t="s">
        <v>2241</v>
      </c>
      <c r="E780" s="110">
        <f t="shared" si="143"/>
        <v>409.99</v>
      </c>
      <c r="F780" s="110">
        <f t="shared" si="137"/>
        <v>307.49250000000001</v>
      </c>
      <c r="G780" s="110">
        <f t="shared" si="139"/>
        <v>204.995</v>
      </c>
      <c r="H780" s="110">
        <f t="shared" si="140"/>
        <v>102.4975</v>
      </c>
      <c r="I780" s="110">
        <f t="shared" si="141"/>
        <v>40.998999999999995</v>
      </c>
      <c r="K780" s="205"/>
      <c r="L780" s="20" t="s">
        <v>2228</v>
      </c>
      <c r="M780" s="21">
        <v>533.13</v>
      </c>
      <c r="N780" s="21">
        <v>359.9</v>
      </c>
      <c r="O780" s="21">
        <v>268.2</v>
      </c>
      <c r="P780" s="19">
        <f t="shared" si="142"/>
        <v>387.07666666666665</v>
      </c>
      <c r="R780" s="387"/>
      <c r="S780" s="387"/>
      <c r="T780" s="387"/>
      <c r="U780" s="387"/>
      <c r="V780" s="387"/>
      <c r="W780" s="387"/>
      <c r="X780" s="387"/>
      <c r="Y780" s="387"/>
      <c r="Z780" s="387"/>
      <c r="AA780" s="387"/>
      <c r="AB780" s="387"/>
      <c r="AC780" s="387"/>
      <c r="AD780" s="387"/>
      <c r="AE780" s="387"/>
      <c r="AF780" s="387"/>
      <c r="AG780" s="387"/>
      <c r="AH780" s="387"/>
      <c r="AI780" s="387"/>
      <c r="AJ780" s="387"/>
      <c r="AK780" s="387"/>
    </row>
    <row r="781" spans="2:37">
      <c r="B781" s="108"/>
      <c r="C781" s="20"/>
      <c r="D781" s="20" t="s">
        <v>2242</v>
      </c>
      <c r="E781" s="110">
        <f t="shared" si="143"/>
        <v>442.96333333333331</v>
      </c>
      <c r="F781" s="110">
        <f t="shared" si="137"/>
        <v>332.22249999999997</v>
      </c>
      <c r="G781" s="110">
        <f t="shared" si="139"/>
        <v>221.48166666666665</v>
      </c>
      <c r="H781" s="110">
        <f t="shared" si="140"/>
        <v>110.74083333333333</v>
      </c>
      <c r="I781" s="110">
        <f t="shared" si="141"/>
        <v>44.296333333333322</v>
      </c>
      <c r="K781" s="205"/>
      <c r="L781" s="20" t="s">
        <v>2229</v>
      </c>
      <c r="M781" s="21">
        <v>379.1</v>
      </c>
      <c r="N781" s="21">
        <v>320</v>
      </c>
      <c r="O781" s="21">
        <v>303.60000000000002</v>
      </c>
      <c r="P781" s="19">
        <f>AVERAGE(M781:N781)</f>
        <v>349.55</v>
      </c>
      <c r="R781" s="387"/>
      <c r="S781" s="387"/>
      <c r="T781" s="387"/>
      <c r="U781" s="387"/>
      <c r="V781" s="387"/>
      <c r="W781" s="387"/>
      <c r="X781" s="387"/>
      <c r="Y781" s="387"/>
      <c r="Z781" s="387"/>
      <c r="AA781" s="387"/>
      <c r="AB781" s="387"/>
      <c r="AC781" s="387"/>
      <c r="AD781" s="387"/>
      <c r="AE781" s="387"/>
      <c r="AF781" s="387"/>
      <c r="AG781" s="387"/>
      <c r="AH781" s="387"/>
      <c r="AI781" s="387"/>
      <c r="AJ781" s="387"/>
      <c r="AK781" s="387"/>
    </row>
    <row r="782" spans="2:37">
      <c r="B782" s="108"/>
      <c r="C782" s="20"/>
      <c r="D782" s="20" t="s">
        <v>2243</v>
      </c>
      <c r="E782" s="110">
        <f t="shared" si="143"/>
        <v>470.63333333333338</v>
      </c>
      <c r="F782" s="110">
        <f t="shared" si="137"/>
        <v>352.97500000000002</v>
      </c>
      <c r="G782" s="110">
        <f t="shared" si="139"/>
        <v>235.31666666666669</v>
      </c>
      <c r="H782" s="110">
        <f t="shared" si="140"/>
        <v>117.65833333333335</v>
      </c>
      <c r="I782" s="110">
        <f t="shared" si="141"/>
        <v>47.063333333333325</v>
      </c>
      <c r="K782" s="205" t="s">
        <v>651</v>
      </c>
      <c r="L782" s="20" t="s">
        <v>2230</v>
      </c>
      <c r="M782" s="21">
        <v>639.47</v>
      </c>
      <c r="N782" s="21">
        <v>335</v>
      </c>
      <c r="O782" s="21">
        <v>499.9</v>
      </c>
      <c r="P782" s="19">
        <f>AVERAGE(M782:N782)</f>
        <v>487.23500000000001</v>
      </c>
      <c r="R782" s="387"/>
      <c r="S782" s="387"/>
      <c r="T782" s="387"/>
      <c r="U782" s="387"/>
      <c r="V782" s="387"/>
      <c r="W782" s="387"/>
      <c r="X782" s="387"/>
      <c r="Y782" s="387"/>
      <c r="Z782" s="387"/>
      <c r="AA782" s="387"/>
      <c r="AB782" s="387"/>
      <c r="AC782" s="387"/>
      <c r="AD782" s="387"/>
      <c r="AE782" s="387"/>
      <c r="AF782" s="387"/>
      <c r="AG782" s="387"/>
      <c r="AH782" s="387"/>
      <c r="AI782" s="387"/>
      <c r="AJ782" s="387"/>
      <c r="AK782" s="387"/>
    </row>
    <row r="783" spans="2:37">
      <c r="B783" s="108"/>
      <c r="C783" s="20"/>
      <c r="D783" s="20" t="s">
        <v>2244</v>
      </c>
      <c r="E783" s="110">
        <f t="shared" si="143"/>
        <v>671.73666666666668</v>
      </c>
      <c r="F783" s="110">
        <f t="shared" si="137"/>
        <v>503.80250000000001</v>
      </c>
      <c r="G783" s="110">
        <f t="shared" si="139"/>
        <v>335.86833333333334</v>
      </c>
      <c r="H783" s="110">
        <f t="shared" si="140"/>
        <v>167.93416666666667</v>
      </c>
      <c r="I783" s="110">
        <f t="shared" si="141"/>
        <v>67.173666666666648</v>
      </c>
      <c r="K783" s="205" t="s">
        <v>106</v>
      </c>
      <c r="L783" s="20" t="s">
        <v>2231</v>
      </c>
      <c r="M783" s="21">
        <v>339.47</v>
      </c>
      <c r="N783" s="21">
        <v>359.9</v>
      </c>
      <c r="O783" s="21">
        <v>389.9</v>
      </c>
      <c r="P783" s="19">
        <f>AVERAGE(M783:N783)</f>
        <v>349.685</v>
      </c>
      <c r="R783" s="387"/>
      <c r="S783" s="387"/>
      <c r="T783" s="387"/>
      <c r="U783" s="387"/>
      <c r="V783" s="387"/>
      <c r="W783" s="387"/>
      <c r="X783" s="387"/>
      <c r="Y783" s="387"/>
      <c r="Z783" s="387"/>
      <c r="AA783" s="387"/>
      <c r="AB783" s="387"/>
      <c r="AC783" s="387"/>
      <c r="AD783" s="387"/>
      <c r="AE783" s="387"/>
      <c r="AF783" s="387"/>
      <c r="AG783" s="387"/>
      <c r="AH783" s="387"/>
      <c r="AI783" s="387"/>
      <c r="AJ783" s="387"/>
      <c r="AK783" s="387"/>
    </row>
    <row r="784" spans="2:37">
      <c r="B784" s="108"/>
      <c r="C784" s="20"/>
      <c r="D784" s="20" t="s">
        <v>2245</v>
      </c>
      <c r="E784" s="110">
        <f t="shared" si="143"/>
        <v>692.25666666666666</v>
      </c>
      <c r="F784" s="110">
        <f t="shared" si="137"/>
        <v>519.1925</v>
      </c>
      <c r="G784" s="110">
        <f t="shared" si="139"/>
        <v>346.12833333333333</v>
      </c>
      <c r="H784" s="110">
        <f t="shared" si="140"/>
        <v>173.06416666666667</v>
      </c>
      <c r="I784" s="110">
        <f t="shared" si="141"/>
        <v>69.225666666666655</v>
      </c>
      <c r="K784" s="205"/>
      <c r="L784" s="20" t="s">
        <v>2232</v>
      </c>
      <c r="M784" s="21">
        <v>439.9</v>
      </c>
      <c r="N784" s="21">
        <v>395.91</v>
      </c>
      <c r="O784" s="21">
        <v>398.3</v>
      </c>
      <c r="P784" s="19">
        <f t="shared" ref="P784:P812" si="144">AVERAGE(M784:O784)</f>
        <v>411.36999999999995</v>
      </c>
      <c r="R784" s="387"/>
      <c r="S784" s="387"/>
      <c r="T784" s="387"/>
      <c r="U784" s="387"/>
      <c r="V784" s="387"/>
      <c r="W784" s="387"/>
      <c r="X784" s="387"/>
      <c r="Y784" s="387"/>
      <c r="Z784" s="387"/>
      <c r="AA784" s="387"/>
      <c r="AB784" s="387"/>
      <c r="AC784" s="387"/>
      <c r="AD784" s="387"/>
      <c r="AE784" s="387"/>
      <c r="AF784" s="387"/>
      <c r="AG784" s="387"/>
      <c r="AH784" s="387"/>
      <c r="AI784" s="387"/>
      <c r="AJ784" s="387"/>
      <c r="AK784" s="387"/>
    </row>
    <row r="785" spans="2:37">
      <c r="B785" s="108"/>
      <c r="C785" s="20"/>
      <c r="D785" s="20" t="s">
        <v>2246</v>
      </c>
      <c r="E785" s="110">
        <f t="shared" si="143"/>
        <v>789.65</v>
      </c>
      <c r="F785" s="110">
        <f t="shared" si="137"/>
        <v>592.23749999999995</v>
      </c>
      <c r="G785" s="110">
        <f t="shared" si="139"/>
        <v>394.82499999999999</v>
      </c>
      <c r="H785" s="110">
        <f t="shared" si="140"/>
        <v>197.41249999999999</v>
      </c>
      <c r="I785" s="110">
        <f t="shared" si="141"/>
        <v>78.964999999999975</v>
      </c>
      <c r="K785" s="205"/>
      <c r="L785" s="20" t="s">
        <v>2233</v>
      </c>
      <c r="M785" s="21">
        <v>384</v>
      </c>
      <c r="N785" s="21">
        <v>384</v>
      </c>
      <c r="O785" s="21">
        <v>379</v>
      </c>
      <c r="P785" s="19">
        <f t="shared" si="144"/>
        <v>382.33333333333331</v>
      </c>
      <c r="R785" s="387"/>
      <c r="S785" s="387"/>
      <c r="T785" s="387"/>
      <c r="U785" s="387"/>
      <c r="V785" s="387"/>
      <c r="W785" s="387"/>
      <c r="X785" s="387"/>
      <c r="Y785" s="387"/>
      <c r="Z785" s="387"/>
      <c r="AA785" s="387"/>
      <c r="AB785" s="387"/>
      <c r="AC785" s="387"/>
      <c r="AD785" s="387"/>
      <c r="AE785" s="387"/>
      <c r="AF785" s="387"/>
      <c r="AG785" s="387"/>
      <c r="AH785" s="387"/>
      <c r="AI785" s="387"/>
      <c r="AJ785" s="387"/>
      <c r="AK785" s="387"/>
    </row>
    <row r="786" spans="2:37">
      <c r="B786" s="108"/>
      <c r="C786" s="20"/>
      <c r="D786" s="20" t="s">
        <v>2247</v>
      </c>
      <c r="E786" s="110">
        <f t="shared" si="143"/>
        <v>287.7</v>
      </c>
      <c r="F786" s="110">
        <f t="shared" si="137"/>
        <v>215.77499999999998</v>
      </c>
      <c r="G786" s="110">
        <f t="shared" si="139"/>
        <v>143.85</v>
      </c>
      <c r="H786" s="110">
        <f t="shared" si="140"/>
        <v>71.924999999999997</v>
      </c>
      <c r="I786" s="110">
        <f t="shared" si="141"/>
        <v>28.769999999999992</v>
      </c>
      <c r="K786" s="205"/>
      <c r="L786" s="20" t="s">
        <v>1649</v>
      </c>
      <c r="M786" s="21">
        <v>694.98</v>
      </c>
      <c r="N786" s="21">
        <v>863.01</v>
      </c>
      <c r="O786" s="21">
        <v>816.48</v>
      </c>
      <c r="P786" s="19">
        <f t="shared" si="144"/>
        <v>791.49000000000012</v>
      </c>
      <c r="R786" s="387"/>
      <c r="S786" s="387"/>
      <c r="T786" s="387"/>
      <c r="U786" s="387"/>
      <c r="V786" s="387"/>
      <c r="W786" s="387"/>
      <c r="X786" s="387"/>
      <c r="Y786" s="387"/>
      <c r="Z786" s="387"/>
      <c r="AA786" s="387"/>
      <c r="AB786" s="387"/>
      <c r="AC786" s="387"/>
      <c r="AD786" s="387"/>
      <c r="AE786" s="387"/>
      <c r="AF786" s="387"/>
      <c r="AG786" s="387"/>
      <c r="AH786" s="387"/>
      <c r="AI786" s="387"/>
      <c r="AJ786" s="387"/>
      <c r="AK786" s="387"/>
    </row>
    <row r="787" spans="2:37">
      <c r="B787" s="108"/>
      <c r="C787" s="20"/>
      <c r="D787" s="20" t="s">
        <v>2248</v>
      </c>
      <c r="E787" s="110">
        <f t="shared" si="143"/>
        <v>360.46999999999997</v>
      </c>
      <c r="F787" s="110">
        <f t="shared" si="137"/>
        <v>270.35249999999996</v>
      </c>
      <c r="G787" s="110">
        <f t="shared" si="139"/>
        <v>180.23499999999999</v>
      </c>
      <c r="H787" s="110">
        <f t="shared" si="140"/>
        <v>90.117499999999993</v>
      </c>
      <c r="I787" s="110">
        <f t="shared" si="141"/>
        <v>36.04699999999999</v>
      </c>
      <c r="K787" s="205"/>
      <c r="L787" s="20" t="s">
        <v>2234</v>
      </c>
      <c r="M787" s="21">
        <v>189.99</v>
      </c>
      <c r="N787" s="21">
        <v>189.99</v>
      </c>
      <c r="O787" s="21">
        <v>200</v>
      </c>
      <c r="P787" s="19">
        <f t="shared" si="144"/>
        <v>193.32666666666668</v>
      </c>
      <c r="R787" s="387"/>
      <c r="S787" s="387"/>
      <c r="T787" s="387"/>
      <c r="U787" s="387"/>
      <c r="V787" s="387"/>
      <c r="W787" s="387"/>
      <c r="X787" s="387"/>
      <c r="Y787" s="387"/>
      <c r="Z787" s="387"/>
      <c r="AA787" s="387"/>
      <c r="AB787" s="387"/>
      <c r="AC787" s="387"/>
      <c r="AD787" s="387"/>
      <c r="AE787" s="387"/>
      <c r="AF787" s="387"/>
      <c r="AG787" s="387"/>
      <c r="AH787" s="387"/>
      <c r="AI787" s="387"/>
      <c r="AJ787" s="387"/>
      <c r="AK787" s="387"/>
    </row>
    <row r="788" spans="2:37">
      <c r="B788" s="108"/>
      <c r="C788" s="20"/>
      <c r="D788" s="20" t="s">
        <v>2249</v>
      </c>
      <c r="E788" s="110">
        <f t="shared" si="143"/>
        <v>312.17</v>
      </c>
      <c r="F788" s="110">
        <f t="shared" si="137"/>
        <v>234.1275</v>
      </c>
      <c r="G788" s="110">
        <f t="shared" si="139"/>
        <v>156.08500000000001</v>
      </c>
      <c r="H788" s="110">
        <f t="shared" si="140"/>
        <v>78.042500000000004</v>
      </c>
      <c r="I788" s="110">
        <f t="shared" si="141"/>
        <v>31.216999999999995</v>
      </c>
      <c r="K788" s="205"/>
      <c r="L788" s="20" t="s">
        <v>2235</v>
      </c>
      <c r="M788" s="21">
        <v>311.8</v>
      </c>
      <c r="N788" s="21">
        <v>299.10000000000002</v>
      </c>
      <c r="O788" s="21">
        <v>299.89999999999998</v>
      </c>
      <c r="P788" s="19">
        <f t="shared" si="144"/>
        <v>303.60000000000002</v>
      </c>
      <c r="R788" s="387"/>
      <c r="S788" s="387"/>
      <c r="T788" s="387"/>
      <c r="U788" s="387"/>
      <c r="V788" s="387"/>
      <c r="W788" s="387"/>
      <c r="X788" s="387"/>
      <c r="Y788" s="387"/>
      <c r="Z788" s="387"/>
      <c r="AA788" s="387"/>
      <c r="AB788" s="387"/>
      <c r="AC788" s="387"/>
      <c r="AD788" s="387"/>
      <c r="AE788" s="387"/>
      <c r="AF788" s="387"/>
      <c r="AG788" s="387"/>
      <c r="AH788" s="387"/>
      <c r="AI788" s="387"/>
      <c r="AJ788" s="387"/>
      <c r="AK788" s="387"/>
    </row>
    <row r="789" spans="2:37">
      <c r="B789" s="108"/>
      <c r="C789" s="20"/>
      <c r="D789" s="20" t="s">
        <v>2250</v>
      </c>
      <c r="E789" s="110">
        <f t="shared" si="143"/>
        <v>360.26</v>
      </c>
      <c r="F789" s="110">
        <f t="shared" si="137"/>
        <v>270.19499999999999</v>
      </c>
      <c r="G789" s="110">
        <f t="shared" si="139"/>
        <v>180.13</v>
      </c>
      <c r="H789" s="110">
        <f t="shared" si="140"/>
        <v>90.064999999999998</v>
      </c>
      <c r="I789" s="110">
        <f t="shared" si="141"/>
        <v>36.025999999999989</v>
      </c>
      <c r="K789" s="205"/>
      <c r="L789" s="20" t="s">
        <v>2236</v>
      </c>
      <c r="M789" s="21">
        <v>557.9</v>
      </c>
      <c r="N789" s="21">
        <v>574.9</v>
      </c>
      <c r="O789" s="21">
        <v>546.79</v>
      </c>
      <c r="P789" s="19">
        <f>AVERAGE(M789:O789)</f>
        <v>559.86333333333334</v>
      </c>
      <c r="R789" s="387"/>
      <c r="S789" s="387"/>
      <c r="T789" s="387"/>
      <c r="U789" s="387"/>
      <c r="V789" s="387"/>
      <c r="W789" s="387"/>
      <c r="X789" s="387"/>
      <c r="Y789" s="387"/>
      <c r="Z789" s="387"/>
      <c r="AA789" s="387"/>
      <c r="AB789" s="387"/>
      <c r="AC789" s="387"/>
      <c r="AD789" s="387"/>
      <c r="AE789" s="387"/>
      <c r="AF789" s="387"/>
      <c r="AG789" s="387"/>
      <c r="AH789" s="387"/>
      <c r="AI789" s="387"/>
      <c r="AJ789" s="387"/>
      <c r="AK789" s="387"/>
    </row>
    <row r="790" spans="2:37">
      <c r="B790" s="108"/>
      <c r="C790" s="20"/>
      <c r="D790" s="20" t="s">
        <v>2251</v>
      </c>
      <c r="E790" s="110">
        <f t="shared" si="143"/>
        <v>447.8966666666667</v>
      </c>
      <c r="F790" s="110">
        <f t="shared" ref="F790:F829" si="145">SUM(E790*(1-0.25))</f>
        <v>335.92250000000001</v>
      </c>
      <c r="G790" s="110">
        <f t="shared" si="139"/>
        <v>223.94833333333335</v>
      </c>
      <c r="H790" s="110">
        <f t="shared" si="140"/>
        <v>111.97416666666668</v>
      </c>
      <c r="I790" s="110">
        <f t="shared" si="141"/>
        <v>44.789666666666662</v>
      </c>
      <c r="K790" s="205"/>
      <c r="L790" s="20" t="s">
        <v>2237</v>
      </c>
      <c r="M790" s="21">
        <v>1132.95</v>
      </c>
      <c r="N790" s="21">
        <v>714.89</v>
      </c>
      <c r="O790" s="21">
        <v>819</v>
      </c>
      <c r="P790" s="19">
        <f t="shared" si="144"/>
        <v>888.94666666666672</v>
      </c>
      <c r="R790" s="387"/>
      <c r="S790" s="387"/>
      <c r="T790" s="387"/>
      <c r="U790" s="387"/>
      <c r="V790" s="387"/>
      <c r="W790" s="387"/>
      <c r="X790" s="387"/>
      <c r="Y790" s="387"/>
      <c r="Z790" s="387"/>
      <c r="AA790" s="387"/>
      <c r="AB790" s="387"/>
      <c r="AC790" s="387"/>
      <c r="AD790" s="387"/>
      <c r="AE790" s="387"/>
      <c r="AF790" s="387"/>
      <c r="AG790" s="387"/>
      <c r="AH790" s="387"/>
      <c r="AI790" s="387"/>
      <c r="AJ790" s="387"/>
      <c r="AK790" s="387"/>
    </row>
    <row r="791" spans="2:37">
      <c r="B791" s="108"/>
      <c r="C791" s="20"/>
      <c r="D791" s="20" t="s">
        <v>2252</v>
      </c>
      <c r="E791" s="110">
        <f t="shared" si="143"/>
        <v>332.68333333333334</v>
      </c>
      <c r="F791" s="110">
        <f t="shared" si="145"/>
        <v>249.51249999999999</v>
      </c>
      <c r="G791" s="110">
        <f t="shared" si="139"/>
        <v>166.34166666666667</v>
      </c>
      <c r="H791" s="110">
        <f t="shared" si="140"/>
        <v>83.170833333333334</v>
      </c>
      <c r="I791" s="110">
        <f t="shared" si="141"/>
        <v>33.268333333333324</v>
      </c>
      <c r="K791" s="205"/>
      <c r="L791" s="20" t="s">
        <v>2238</v>
      </c>
      <c r="M791" s="21">
        <v>958.9</v>
      </c>
      <c r="N791" s="21">
        <v>863.01</v>
      </c>
      <c r="O791" s="21">
        <v>697.9</v>
      </c>
      <c r="P791" s="19">
        <f t="shared" si="144"/>
        <v>839.93666666666661</v>
      </c>
      <c r="R791" s="387"/>
      <c r="S791" s="387"/>
      <c r="T791" s="387"/>
      <c r="U791" s="387"/>
      <c r="V791" s="387"/>
      <c r="W791" s="387"/>
      <c r="X791" s="387"/>
      <c r="Y791" s="387"/>
      <c r="Z791" s="387"/>
      <c r="AA791" s="387"/>
      <c r="AB791" s="387"/>
      <c r="AC791" s="387"/>
      <c r="AD791" s="387"/>
      <c r="AE791" s="387"/>
      <c r="AF791" s="387"/>
      <c r="AG791" s="387"/>
      <c r="AH791" s="387"/>
      <c r="AI791" s="387"/>
      <c r="AJ791" s="387"/>
      <c r="AK791" s="387"/>
    </row>
    <row r="792" spans="2:37">
      <c r="B792" s="108"/>
      <c r="C792" s="20"/>
      <c r="D792" s="20" t="s">
        <v>2059</v>
      </c>
      <c r="E792" s="110">
        <f t="shared" si="143"/>
        <v>646.82666666666671</v>
      </c>
      <c r="F792" s="110">
        <f t="shared" si="145"/>
        <v>485.12</v>
      </c>
      <c r="G792" s="110">
        <f t="shared" si="139"/>
        <v>323.41333333333336</v>
      </c>
      <c r="H792" s="110">
        <f t="shared" si="140"/>
        <v>161.70666666666668</v>
      </c>
      <c r="I792" s="110">
        <f t="shared" si="141"/>
        <v>64.682666666666663</v>
      </c>
      <c r="K792" s="205"/>
      <c r="L792" s="20" t="s">
        <v>2239</v>
      </c>
      <c r="M792" s="21">
        <v>799</v>
      </c>
      <c r="N792" s="21">
        <v>659.99</v>
      </c>
      <c r="O792" s="21">
        <v>801.07</v>
      </c>
      <c r="P792" s="19">
        <f t="shared" si="144"/>
        <v>753.35333333333335</v>
      </c>
      <c r="R792" s="387"/>
      <c r="S792" s="387"/>
      <c r="T792" s="387"/>
      <c r="U792" s="387"/>
      <c r="V792" s="387"/>
      <c r="W792" s="387"/>
      <c r="X792" s="387"/>
      <c r="Y792" s="387"/>
      <c r="Z792" s="387"/>
      <c r="AA792" s="387"/>
      <c r="AB792" s="387"/>
      <c r="AC792" s="387"/>
      <c r="AD792" s="387"/>
      <c r="AE792" s="387"/>
      <c r="AF792" s="387"/>
      <c r="AG792" s="387"/>
      <c r="AH792" s="387"/>
      <c r="AI792" s="387"/>
      <c r="AJ792" s="387"/>
      <c r="AK792" s="387"/>
    </row>
    <row r="793" spans="2:37">
      <c r="B793" s="108"/>
      <c r="C793" s="20"/>
      <c r="D793" s="20" t="s">
        <v>2253</v>
      </c>
      <c r="E793" s="110">
        <f t="shared" si="143"/>
        <v>819.63000000000011</v>
      </c>
      <c r="F793" s="110">
        <f t="shared" si="145"/>
        <v>614.72250000000008</v>
      </c>
      <c r="G793" s="110">
        <f t="shared" si="139"/>
        <v>409.81500000000005</v>
      </c>
      <c r="H793" s="110">
        <f t="shared" si="140"/>
        <v>204.90750000000003</v>
      </c>
      <c r="I793" s="110">
        <f t="shared" si="141"/>
        <v>81.962999999999994</v>
      </c>
      <c r="K793" s="205"/>
      <c r="L793" s="20" t="s">
        <v>2240</v>
      </c>
      <c r="M793" s="21">
        <v>342.81</v>
      </c>
      <c r="N793" s="21">
        <v>403.99</v>
      </c>
      <c r="O793" s="21">
        <v>399.9</v>
      </c>
      <c r="P793" s="19">
        <f>AVERAGE(M793:N793)</f>
        <v>373.4</v>
      </c>
      <c r="R793" s="387"/>
      <c r="S793" s="387"/>
      <c r="T793" s="387"/>
      <c r="U793" s="387"/>
      <c r="V793" s="387"/>
      <c r="W793" s="387"/>
      <c r="X793" s="387"/>
      <c r="Y793" s="387"/>
      <c r="Z793" s="387"/>
      <c r="AA793" s="387"/>
      <c r="AB793" s="387"/>
      <c r="AC793" s="387"/>
      <c r="AD793" s="387"/>
      <c r="AE793" s="387"/>
      <c r="AF793" s="387"/>
      <c r="AG793" s="387"/>
      <c r="AH793" s="387"/>
      <c r="AI793" s="387"/>
      <c r="AJ793" s="387"/>
      <c r="AK793" s="387"/>
    </row>
    <row r="794" spans="2:37">
      <c r="B794" s="108"/>
      <c r="C794" s="20" t="s">
        <v>111</v>
      </c>
      <c r="D794" s="20" t="s">
        <v>2254</v>
      </c>
      <c r="E794" s="110">
        <f t="shared" si="143"/>
        <v>3899.45</v>
      </c>
      <c r="F794" s="110">
        <f t="shared" si="145"/>
        <v>2924.5874999999996</v>
      </c>
      <c r="G794" s="110">
        <f t="shared" si="139"/>
        <v>1949.7249999999999</v>
      </c>
      <c r="H794" s="110">
        <f t="shared" si="140"/>
        <v>974.86249999999995</v>
      </c>
      <c r="I794" s="110">
        <f t="shared" si="141"/>
        <v>389.94499999999988</v>
      </c>
      <c r="K794" s="205"/>
      <c r="L794" s="20" t="s">
        <v>2241</v>
      </c>
      <c r="M794" s="21">
        <v>339.99</v>
      </c>
      <c r="N794" s="21">
        <v>479.99</v>
      </c>
      <c r="O794" s="21">
        <v>432.99</v>
      </c>
      <c r="P794" s="19">
        <f>AVERAGE(M794:N794)</f>
        <v>409.99</v>
      </c>
      <c r="R794" s="387"/>
      <c r="S794" s="387"/>
      <c r="T794" s="387"/>
      <c r="U794" s="387"/>
      <c r="V794" s="387"/>
      <c r="W794" s="387"/>
      <c r="X794" s="387"/>
      <c r="Y794" s="387"/>
      <c r="Z794" s="387"/>
      <c r="AA794" s="387"/>
      <c r="AB794" s="387"/>
      <c r="AC794" s="387"/>
      <c r="AD794" s="387"/>
      <c r="AE794" s="387"/>
      <c r="AF794" s="387"/>
      <c r="AG794" s="387"/>
      <c r="AH794" s="387"/>
      <c r="AI794" s="387"/>
      <c r="AJ794" s="387"/>
      <c r="AK794" s="387"/>
    </row>
    <row r="795" spans="2:37">
      <c r="B795" s="108"/>
      <c r="C795" s="20"/>
      <c r="D795" s="20" t="s">
        <v>2255</v>
      </c>
      <c r="E795" s="110">
        <f t="shared" si="143"/>
        <v>5659.9599999999991</v>
      </c>
      <c r="F795" s="110">
        <f t="shared" si="145"/>
        <v>4244.9699999999993</v>
      </c>
      <c r="G795" s="110">
        <f t="shared" si="139"/>
        <v>2829.9799999999996</v>
      </c>
      <c r="H795" s="110">
        <f t="shared" si="140"/>
        <v>1414.9899999999998</v>
      </c>
      <c r="I795" s="110">
        <f t="shared" si="141"/>
        <v>565.99599999999975</v>
      </c>
      <c r="K795" s="205"/>
      <c r="L795" s="20" t="s">
        <v>2242</v>
      </c>
      <c r="M795" s="21">
        <v>504.9</v>
      </c>
      <c r="N795" s="21">
        <v>363</v>
      </c>
      <c r="O795" s="21">
        <v>460.99</v>
      </c>
      <c r="P795" s="19">
        <f t="shared" si="144"/>
        <v>442.96333333333331</v>
      </c>
      <c r="R795" s="387"/>
      <c r="S795" s="387"/>
      <c r="T795" s="387"/>
      <c r="U795" s="387"/>
      <c r="V795" s="387"/>
      <c r="W795" s="387"/>
      <c r="X795" s="387"/>
      <c r="Y795" s="387"/>
      <c r="Z795" s="387"/>
      <c r="AA795" s="387"/>
      <c r="AB795" s="387"/>
      <c r="AC795" s="387"/>
      <c r="AD795" s="387"/>
      <c r="AE795" s="387"/>
      <c r="AF795" s="387"/>
      <c r="AG795" s="387"/>
      <c r="AH795" s="387"/>
      <c r="AI795" s="387"/>
      <c r="AJ795" s="387"/>
      <c r="AK795" s="387"/>
    </row>
    <row r="796" spans="2:37">
      <c r="B796" s="108"/>
      <c r="C796" s="20"/>
      <c r="D796" s="20" t="s">
        <v>2256</v>
      </c>
      <c r="E796" s="110">
        <f t="shared" si="143"/>
        <v>2678.4</v>
      </c>
      <c r="F796" s="110">
        <f t="shared" si="145"/>
        <v>2008.8000000000002</v>
      </c>
      <c r="G796" s="110">
        <f t="shared" si="139"/>
        <v>1339.2</v>
      </c>
      <c r="H796" s="110">
        <f t="shared" si="140"/>
        <v>669.6</v>
      </c>
      <c r="I796" s="110">
        <f t="shared" si="141"/>
        <v>267.83999999999997</v>
      </c>
      <c r="K796" s="205"/>
      <c r="L796" s="20" t="s">
        <v>2243</v>
      </c>
      <c r="M796" s="21">
        <v>458.9</v>
      </c>
      <c r="N796" s="21">
        <v>413.01</v>
      </c>
      <c r="O796" s="21">
        <v>539.99</v>
      </c>
      <c r="P796" s="19">
        <f t="shared" si="144"/>
        <v>470.63333333333338</v>
      </c>
      <c r="R796" s="387"/>
      <c r="S796" s="387"/>
      <c r="T796" s="387"/>
      <c r="U796" s="387"/>
      <c r="V796" s="387"/>
      <c r="W796" s="387"/>
      <c r="X796" s="387"/>
      <c r="Y796" s="387"/>
      <c r="Z796" s="387"/>
      <c r="AA796" s="387"/>
      <c r="AB796" s="387"/>
      <c r="AC796" s="387"/>
      <c r="AD796" s="387"/>
      <c r="AE796" s="387"/>
      <c r="AF796" s="387"/>
      <c r="AG796" s="387"/>
      <c r="AH796" s="387"/>
      <c r="AI796" s="387"/>
      <c r="AJ796" s="387"/>
      <c r="AK796" s="387"/>
    </row>
    <row r="797" spans="2:37">
      <c r="B797" s="108"/>
      <c r="C797" s="20"/>
      <c r="D797" s="20" t="s">
        <v>2257</v>
      </c>
      <c r="E797" s="110">
        <f t="shared" si="143"/>
        <v>818.86333333333334</v>
      </c>
      <c r="F797" s="110">
        <f t="shared" si="145"/>
        <v>614.14750000000004</v>
      </c>
      <c r="G797" s="110">
        <f t="shared" si="139"/>
        <v>409.43166666666667</v>
      </c>
      <c r="H797" s="110">
        <f t="shared" si="140"/>
        <v>204.71583333333334</v>
      </c>
      <c r="I797" s="110">
        <f t="shared" si="141"/>
        <v>81.886333333333312</v>
      </c>
      <c r="K797" s="205"/>
      <c r="L797" s="20" t="s">
        <v>2244</v>
      </c>
      <c r="M797" s="21">
        <v>694.9</v>
      </c>
      <c r="N797" s="21">
        <v>625.41</v>
      </c>
      <c r="O797" s="21">
        <v>694.9</v>
      </c>
      <c r="P797" s="19">
        <f t="shared" si="144"/>
        <v>671.73666666666668</v>
      </c>
      <c r="R797" s="387"/>
      <c r="S797" s="387"/>
      <c r="T797" s="387"/>
      <c r="U797" s="387"/>
      <c r="V797" s="387"/>
      <c r="W797" s="387"/>
      <c r="X797" s="387"/>
      <c r="Y797" s="387"/>
      <c r="Z797" s="387"/>
      <c r="AA797" s="387"/>
      <c r="AB797" s="387"/>
      <c r="AC797" s="387"/>
      <c r="AD797" s="387"/>
      <c r="AE797" s="387"/>
      <c r="AF797" s="387"/>
      <c r="AG797" s="387"/>
      <c r="AH797" s="387"/>
      <c r="AI797" s="387"/>
      <c r="AJ797" s="387"/>
      <c r="AK797" s="387"/>
    </row>
    <row r="798" spans="2:37">
      <c r="B798" s="108"/>
      <c r="C798" s="20"/>
      <c r="D798" s="20" t="s">
        <v>2258</v>
      </c>
      <c r="E798" s="110">
        <f t="shared" si="143"/>
        <v>855.87666666666667</v>
      </c>
      <c r="F798" s="110">
        <f t="shared" si="145"/>
        <v>641.90750000000003</v>
      </c>
      <c r="G798" s="110">
        <f t="shared" si="139"/>
        <v>427.93833333333333</v>
      </c>
      <c r="H798" s="110">
        <f t="shared" si="140"/>
        <v>213.96916666666667</v>
      </c>
      <c r="I798" s="110">
        <f t="shared" si="141"/>
        <v>85.587666666666649</v>
      </c>
      <c r="K798" s="205"/>
      <c r="L798" s="20" t="s">
        <v>2245</v>
      </c>
      <c r="M798" s="21">
        <v>547.46</v>
      </c>
      <c r="N798" s="21">
        <v>724.41</v>
      </c>
      <c r="O798" s="21">
        <v>804.9</v>
      </c>
      <c r="P798" s="19">
        <f t="shared" si="144"/>
        <v>692.25666666666666</v>
      </c>
      <c r="R798" s="387"/>
      <c r="S798" s="387"/>
      <c r="T798" s="387"/>
      <c r="U798" s="387"/>
      <c r="V798" s="387"/>
      <c r="W798" s="387"/>
      <c r="X798" s="387"/>
      <c r="Y798" s="387"/>
      <c r="Z798" s="387"/>
      <c r="AA798" s="387"/>
      <c r="AB798" s="387"/>
      <c r="AC798" s="387"/>
      <c r="AD798" s="387"/>
      <c r="AE798" s="387"/>
      <c r="AF798" s="387"/>
      <c r="AG798" s="387"/>
      <c r="AH798" s="387"/>
      <c r="AI798" s="387"/>
      <c r="AJ798" s="387"/>
      <c r="AK798" s="387"/>
    </row>
    <row r="799" spans="2:37">
      <c r="B799" s="108"/>
      <c r="C799" s="20"/>
      <c r="D799" s="20" t="s">
        <v>2259</v>
      </c>
      <c r="E799" s="110">
        <f t="shared" si="143"/>
        <v>554.4</v>
      </c>
      <c r="F799" s="110">
        <f t="shared" si="145"/>
        <v>415.79999999999995</v>
      </c>
      <c r="G799" s="110">
        <f t="shared" si="139"/>
        <v>277.2</v>
      </c>
      <c r="H799" s="110">
        <f t="shared" si="140"/>
        <v>138.6</v>
      </c>
      <c r="I799" s="110">
        <f t="shared" si="141"/>
        <v>55.439999999999984</v>
      </c>
      <c r="K799" s="205"/>
      <c r="L799" s="20" t="s">
        <v>2246</v>
      </c>
      <c r="M799" s="21">
        <v>883.9</v>
      </c>
      <c r="N799" s="21">
        <v>601.15</v>
      </c>
      <c r="O799" s="21">
        <v>883.9</v>
      </c>
      <c r="P799" s="19">
        <f t="shared" si="144"/>
        <v>789.65</v>
      </c>
      <c r="R799" s="387"/>
      <c r="S799" s="387"/>
      <c r="T799" s="387"/>
      <c r="U799" s="387"/>
      <c r="V799" s="387"/>
      <c r="W799" s="387"/>
      <c r="X799" s="387"/>
      <c r="Y799" s="387"/>
      <c r="Z799" s="387"/>
      <c r="AA799" s="387"/>
      <c r="AB799" s="387"/>
      <c r="AC799" s="387"/>
      <c r="AD799" s="387"/>
      <c r="AE799" s="387"/>
      <c r="AF799" s="387"/>
      <c r="AG799" s="387"/>
      <c r="AH799" s="387"/>
      <c r="AI799" s="387"/>
      <c r="AJ799" s="387"/>
      <c r="AK799" s="387"/>
    </row>
    <row r="800" spans="2:37">
      <c r="B800" s="108"/>
      <c r="C800" s="20"/>
      <c r="D800" s="20" t="s">
        <v>2260</v>
      </c>
      <c r="E800" s="110">
        <f t="shared" si="143"/>
        <v>1784.4749999999999</v>
      </c>
      <c r="F800" s="110">
        <f t="shared" si="145"/>
        <v>1338.3562499999998</v>
      </c>
      <c r="G800" s="110">
        <f t="shared" si="139"/>
        <v>892.23749999999995</v>
      </c>
      <c r="H800" s="110">
        <f t="shared" si="140"/>
        <v>446.11874999999998</v>
      </c>
      <c r="I800" s="110">
        <f t="shared" si="141"/>
        <v>178.44749999999996</v>
      </c>
      <c r="K800" s="205"/>
      <c r="L800" s="20" t="s">
        <v>2247</v>
      </c>
      <c r="M800" s="21">
        <v>306.89999999999998</v>
      </c>
      <c r="N800" s="21">
        <v>276.20999999999998</v>
      </c>
      <c r="O800" s="21">
        <v>279.99</v>
      </c>
      <c r="P800" s="19">
        <f t="shared" si="144"/>
        <v>287.7</v>
      </c>
      <c r="R800" s="387"/>
      <c r="S800" s="387"/>
      <c r="T800" s="387"/>
      <c r="U800" s="387"/>
      <c r="V800" s="387"/>
      <c r="W800" s="387"/>
      <c r="X800" s="387"/>
      <c r="Y800" s="387"/>
      <c r="Z800" s="387"/>
      <c r="AA800" s="387"/>
      <c r="AB800" s="387"/>
      <c r="AC800" s="387"/>
      <c r="AD800" s="387"/>
      <c r="AE800" s="387"/>
      <c r="AF800" s="387"/>
      <c r="AG800" s="387"/>
      <c r="AH800" s="387"/>
      <c r="AI800" s="387"/>
      <c r="AJ800" s="387"/>
      <c r="AK800" s="387"/>
    </row>
    <row r="801" spans="2:37">
      <c r="B801" s="108"/>
      <c r="C801" s="20"/>
      <c r="D801" s="20" t="s">
        <v>2261</v>
      </c>
      <c r="E801" s="110">
        <f t="shared" si="143"/>
        <v>2964.9049999999997</v>
      </c>
      <c r="F801" s="110">
        <f t="shared" si="145"/>
        <v>2223.67875</v>
      </c>
      <c r="G801" s="110">
        <f t="shared" si="139"/>
        <v>1482.4524999999999</v>
      </c>
      <c r="H801" s="110">
        <f t="shared" si="140"/>
        <v>741.22624999999994</v>
      </c>
      <c r="I801" s="110">
        <f t="shared" si="141"/>
        <v>296.49049999999988</v>
      </c>
      <c r="K801" s="205"/>
      <c r="L801" s="20" t="s">
        <v>2248</v>
      </c>
      <c r="M801" s="21">
        <v>372.9</v>
      </c>
      <c r="N801" s="21">
        <v>335.61</v>
      </c>
      <c r="O801" s="21">
        <v>372.9</v>
      </c>
      <c r="P801" s="19">
        <f t="shared" si="144"/>
        <v>360.46999999999997</v>
      </c>
      <c r="R801" s="387"/>
      <c r="S801" s="387"/>
      <c r="T801" s="387"/>
      <c r="U801" s="387"/>
      <c r="V801" s="387"/>
      <c r="W801" s="387"/>
      <c r="X801" s="387"/>
      <c r="Y801" s="387"/>
      <c r="Z801" s="387"/>
      <c r="AA801" s="387"/>
      <c r="AB801" s="387"/>
      <c r="AC801" s="387"/>
      <c r="AD801" s="387"/>
      <c r="AE801" s="387"/>
      <c r="AF801" s="387"/>
      <c r="AG801" s="387"/>
      <c r="AH801" s="387"/>
      <c r="AI801" s="387"/>
      <c r="AJ801" s="387"/>
      <c r="AK801" s="387"/>
    </row>
    <row r="802" spans="2:37">
      <c r="B802" s="108"/>
      <c r="C802" s="20"/>
      <c r="D802" s="20" t="s">
        <v>2262</v>
      </c>
      <c r="E802" s="110">
        <f t="shared" si="143"/>
        <v>2499.4499999999998</v>
      </c>
      <c r="F802" s="110">
        <f t="shared" si="145"/>
        <v>1874.5874999999999</v>
      </c>
      <c r="G802" s="110">
        <f t="shared" si="139"/>
        <v>1249.7249999999999</v>
      </c>
      <c r="H802" s="110">
        <f t="shared" si="140"/>
        <v>624.86249999999995</v>
      </c>
      <c r="I802" s="110">
        <f t="shared" si="141"/>
        <v>249.94499999999994</v>
      </c>
      <c r="K802" s="205"/>
      <c r="L802" s="20" t="s">
        <v>2249</v>
      </c>
      <c r="M802" s="21">
        <v>293.76</v>
      </c>
      <c r="N802" s="21">
        <v>293.76</v>
      </c>
      <c r="O802" s="21">
        <v>348.99</v>
      </c>
      <c r="P802" s="19">
        <f t="shared" si="144"/>
        <v>312.17</v>
      </c>
      <c r="R802" s="387"/>
      <c r="S802" s="387"/>
      <c r="T802" s="387"/>
      <c r="U802" s="387"/>
      <c r="V802" s="387"/>
      <c r="W802" s="387"/>
      <c r="X802" s="387"/>
      <c r="Y802" s="387"/>
      <c r="Z802" s="387"/>
      <c r="AA802" s="387"/>
      <c r="AB802" s="387"/>
      <c r="AC802" s="387"/>
      <c r="AD802" s="387"/>
      <c r="AE802" s="387"/>
      <c r="AF802" s="387"/>
      <c r="AG802" s="387"/>
      <c r="AH802" s="387"/>
      <c r="AI802" s="387"/>
      <c r="AJ802" s="387"/>
      <c r="AK802" s="387"/>
    </row>
    <row r="803" spans="2:37">
      <c r="B803" s="108"/>
      <c r="C803" s="20"/>
      <c r="D803" s="20" t="s">
        <v>2263</v>
      </c>
      <c r="E803" s="110">
        <f t="shared" ref="E803:E829" si="146">P817</f>
        <v>4981.1550000000007</v>
      </c>
      <c r="F803" s="110">
        <f t="shared" si="145"/>
        <v>3735.8662500000005</v>
      </c>
      <c r="G803" s="110">
        <f t="shared" si="139"/>
        <v>2490.5775000000003</v>
      </c>
      <c r="H803" s="110">
        <f t="shared" si="140"/>
        <v>1245.2887500000002</v>
      </c>
      <c r="I803" s="110">
        <f t="shared" si="141"/>
        <v>498.11549999999994</v>
      </c>
      <c r="K803" s="205"/>
      <c r="L803" s="20" t="s">
        <v>2250</v>
      </c>
      <c r="M803" s="21">
        <v>383.17</v>
      </c>
      <c r="N803" s="21">
        <v>397.71</v>
      </c>
      <c r="O803" s="21">
        <v>299.89999999999998</v>
      </c>
      <c r="P803" s="19">
        <f t="shared" si="144"/>
        <v>360.26</v>
      </c>
      <c r="R803" s="387"/>
      <c r="S803" s="387"/>
      <c r="T803" s="387"/>
      <c r="U803" s="387"/>
      <c r="V803" s="387"/>
      <c r="W803" s="387"/>
      <c r="X803" s="387"/>
      <c r="Y803" s="387"/>
      <c r="Z803" s="387"/>
      <c r="AA803" s="387"/>
      <c r="AB803" s="387"/>
      <c r="AC803" s="387"/>
      <c r="AD803" s="387"/>
      <c r="AE803" s="387"/>
      <c r="AF803" s="387"/>
      <c r="AG803" s="387"/>
      <c r="AH803" s="387"/>
      <c r="AI803" s="387"/>
      <c r="AJ803" s="387"/>
      <c r="AK803" s="387"/>
    </row>
    <row r="804" spans="2:37">
      <c r="B804" s="108"/>
      <c r="C804" s="20"/>
      <c r="D804" s="20" t="s">
        <v>2264</v>
      </c>
      <c r="E804" s="110">
        <f t="shared" si="146"/>
        <v>984.59500000000003</v>
      </c>
      <c r="F804" s="110">
        <f t="shared" si="145"/>
        <v>738.44624999999996</v>
      </c>
      <c r="G804" s="110">
        <f t="shared" si="139"/>
        <v>492.29750000000001</v>
      </c>
      <c r="H804" s="110">
        <f t="shared" si="140"/>
        <v>246.14875000000001</v>
      </c>
      <c r="I804" s="110">
        <f t="shared" si="141"/>
        <v>98.459499999999977</v>
      </c>
      <c r="K804" s="205"/>
      <c r="L804" s="20" t="s">
        <v>2251</v>
      </c>
      <c r="M804" s="21">
        <v>473.9</v>
      </c>
      <c r="N804" s="21">
        <v>395.89</v>
      </c>
      <c r="O804" s="21">
        <v>473.9</v>
      </c>
      <c r="P804" s="19">
        <f t="shared" si="144"/>
        <v>447.8966666666667</v>
      </c>
      <c r="R804" s="387"/>
      <c r="S804" s="387"/>
      <c r="T804" s="387"/>
      <c r="U804" s="387"/>
      <c r="V804" s="387"/>
      <c r="W804" s="387"/>
      <c r="X804" s="387"/>
      <c r="Y804" s="387"/>
      <c r="Z804" s="387"/>
      <c r="AA804" s="387"/>
      <c r="AB804" s="387"/>
      <c r="AC804" s="387"/>
      <c r="AD804" s="387"/>
      <c r="AE804" s="387"/>
      <c r="AF804" s="387"/>
      <c r="AG804" s="387"/>
      <c r="AH804" s="387"/>
      <c r="AI804" s="387"/>
      <c r="AJ804" s="387"/>
      <c r="AK804" s="387"/>
    </row>
    <row r="805" spans="2:37">
      <c r="B805" s="108"/>
      <c r="C805" s="20"/>
      <c r="D805" s="20" t="s">
        <v>2265</v>
      </c>
      <c r="E805" s="110">
        <f t="shared" si="146"/>
        <v>1093.3</v>
      </c>
      <c r="F805" s="110">
        <f t="shared" si="145"/>
        <v>819.97499999999991</v>
      </c>
      <c r="G805" s="110">
        <f t="shared" si="139"/>
        <v>546.65</v>
      </c>
      <c r="H805" s="110">
        <f t="shared" si="140"/>
        <v>273.32499999999999</v>
      </c>
      <c r="I805" s="110">
        <f t="shared" si="141"/>
        <v>109.32999999999997</v>
      </c>
      <c r="K805" s="205"/>
      <c r="L805" s="20" t="s">
        <v>2252</v>
      </c>
      <c r="M805" s="21">
        <v>313.10000000000002</v>
      </c>
      <c r="N805" s="21">
        <v>305.10000000000002</v>
      </c>
      <c r="O805" s="21">
        <v>379.85</v>
      </c>
      <c r="P805" s="19">
        <f t="shared" si="144"/>
        <v>332.68333333333334</v>
      </c>
      <c r="R805" s="387"/>
      <c r="S805" s="387"/>
      <c r="T805" s="387"/>
      <c r="U805" s="387"/>
      <c r="V805" s="387"/>
      <c r="W805" s="387"/>
      <c r="X805" s="387"/>
      <c r="Y805" s="387"/>
      <c r="Z805" s="387"/>
      <c r="AA805" s="387"/>
      <c r="AB805" s="387"/>
      <c r="AC805" s="387"/>
      <c r="AD805" s="387"/>
      <c r="AE805" s="387"/>
      <c r="AF805" s="387"/>
      <c r="AG805" s="387"/>
      <c r="AH805" s="387"/>
      <c r="AI805" s="387"/>
      <c r="AJ805" s="387"/>
      <c r="AK805" s="387"/>
    </row>
    <row r="806" spans="2:37">
      <c r="B806" s="108"/>
      <c r="C806" s="20"/>
      <c r="D806" s="20" t="s">
        <v>2266</v>
      </c>
      <c r="E806" s="110">
        <f t="shared" si="146"/>
        <v>1012.89</v>
      </c>
      <c r="F806" s="110">
        <f t="shared" si="145"/>
        <v>759.66750000000002</v>
      </c>
      <c r="G806" s="110">
        <f t="shared" si="139"/>
        <v>506.44499999999999</v>
      </c>
      <c r="H806" s="110">
        <f t="shared" si="140"/>
        <v>253.2225</v>
      </c>
      <c r="I806" s="110">
        <f t="shared" si="141"/>
        <v>101.28899999999997</v>
      </c>
      <c r="K806" s="205"/>
      <c r="L806" s="20" t="s">
        <v>2059</v>
      </c>
      <c r="M806" s="21">
        <v>569</v>
      </c>
      <c r="N806" s="21">
        <v>731.49</v>
      </c>
      <c r="O806" s="21">
        <v>639.99</v>
      </c>
      <c r="P806" s="19">
        <f t="shared" si="144"/>
        <v>646.82666666666671</v>
      </c>
      <c r="R806" s="387"/>
      <c r="S806" s="387"/>
      <c r="T806" s="387"/>
      <c r="U806" s="387"/>
      <c r="V806" s="387"/>
      <c r="W806" s="387"/>
      <c r="X806" s="387"/>
      <c r="Y806" s="387"/>
      <c r="Z806" s="387"/>
      <c r="AA806" s="387"/>
      <c r="AB806" s="387"/>
      <c r="AC806" s="387"/>
      <c r="AD806" s="387"/>
      <c r="AE806" s="387"/>
      <c r="AF806" s="387"/>
      <c r="AG806" s="387"/>
      <c r="AH806" s="387"/>
      <c r="AI806" s="387"/>
      <c r="AJ806" s="387"/>
      <c r="AK806" s="387"/>
    </row>
    <row r="807" spans="2:37">
      <c r="B807" s="108"/>
      <c r="C807" s="20"/>
      <c r="D807" s="20" t="s">
        <v>2267</v>
      </c>
      <c r="E807" s="110">
        <f t="shared" si="146"/>
        <v>984.87333333333333</v>
      </c>
      <c r="F807" s="110">
        <f t="shared" si="145"/>
        <v>738.65499999999997</v>
      </c>
      <c r="G807" s="110">
        <f t="shared" si="139"/>
        <v>492.43666666666667</v>
      </c>
      <c r="H807" s="110">
        <f t="shared" si="140"/>
        <v>246.21833333333333</v>
      </c>
      <c r="I807" s="110">
        <f t="shared" si="141"/>
        <v>98.487333333333311</v>
      </c>
      <c r="K807" s="205"/>
      <c r="L807" s="20" t="s">
        <v>2253</v>
      </c>
      <c r="M807" s="21">
        <v>669.9</v>
      </c>
      <c r="N807" s="21">
        <v>979</v>
      </c>
      <c r="O807" s="21">
        <v>809.99</v>
      </c>
      <c r="P807" s="19">
        <f t="shared" si="144"/>
        <v>819.63000000000011</v>
      </c>
      <c r="R807" s="387"/>
      <c r="S807" s="387"/>
      <c r="T807" s="387"/>
      <c r="U807" s="387"/>
      <c r="V807" s="387"/>
      <c r="W807" s="387"/>
      <c r="X807" s="387"/>
      <c r="Y807" s="387"/>
      <c r="Z807" s="387"/>
      <c r="AA807" s="387"/>
      <c r="AB807" s="387"/>
      <c r="AC807" s="387"/>
      <c r="AD807" s="387"/>
      <c r="AE807" s="387"/>
      <c r="AF807" s="387"/>
      <c r="AG807" s="387"/>
      <c r="AH807" s="387"/>
      <c r="AI807" s="387"/>
      <c r="AJ807" s="387"/>
      <c r="AK807" s="387"/>
    </row>
    <row r="808" spans="2:37">
      <c r="B808" s="108"/>
      <c r="C808" s="20"/>
      <c r="D808" s="20" t="s">
        <v>2268</v>
      </c>
      <c r="E808" s="110">
        <f t="shared" si="146"/>
        <v>661.76666666666677</v>
      </c>
      <c r="F808" s="110">
        <f t="shared" si="145"/>
        <v>496.32500000000005</v>
      </c>
      <c r="G808" s="110">
        <f t="shared" si="139"/>
        <v>330.88333333333338</v>
      </c>
      <c r="H808" s="110">
        <f t="shared" si="140"/>
        <v>165.44166666666669</v>
      </c>
      <c r="I808" s="110">
        <f t="shared" si="141"/>
        <v>66.176666666666662</v>
      </c>
      <c r="K808" s="205" t="s">
        <v>111</v>
      </c>
      <c r="L808" s="20" t="s">
        <v>2254</v>
      </c>
      <c r="M808" s="21">
        <v>4599</v>
      </c>
      <c r="N808" s="21">
        <v>3199.9</v>
      </c>
      <c r="O808" s="263">
        <v>3699.99</v>
      </c>
      <c r="P808" s="19">
        <f>AVERAGE(M808:N808)</f>
        <v>3899.45</v>
      </c>
      <c r="R808" s="387"/>
      <c r="S808" s="387"/>
      <c r="T808" s="387"/>
      <c r="U808" s="387"/>
      <c r="V808" s="387"/>
      <c r="W808" s="387"/>
      <c r="X808" s="387"/>
      <c r="Y808" s="387"/>
      <c r="Z808" s="387"/>
      <c r="AA808" s="387"/>
      <c r="AB808" s="387"/>
      <c r="AC808" s="387"/>
      <c r="AD808" s="387"/>
      <c r="AE808" s="387"/>
      <c r="AF808" s="387"/>
      <c r="AG808" s="387"/>
      <c r="AH808" s="387"/>
      <c r="AI808" s="387"/>
      <c r="AJ808" s="387"/>
      <c r="AK808" s="387"/>
    </row>
    <row r="809" spans="2:37">
      <c r="B809" s="108"/>
      <c r="C809" s="20"/>
      <c r="D809" s="20" t="s">
        <v>2269</v>
      </c>
      <c r="E809" s="110">
        <f t="shared" si="146"/>
        <v>876.73333333333323</v>
      </c>
      <c r="F809" s="110">
        <f t="shared" si="145"/>
        <v>657.55</v>
      </c>
      <c r="G809" s="110">
        <f t="shared" si="139"/>
        <v>438.36666666666662</v>
      </c>
      <c r="H809" s="110">
        <f t="shared" si="140"/>
        <v>219.18333333333331</v>
      </c>
      <c r="I809" s="110">
        <f t="shared" si="141"/>
        <v>87.673333333333304</v>
      </c>
      <c r="K809" s="205"/>
      <c r="L809" s="20" t="s">
        <v>2255</v>
      </c>
      <c r="M809" s="21">
        <v>5689.99</v>
      </c>
      <c r="N809" s="21">
        <v>5689.99</v>
      </c>
      <c r="O809" s="21">
        <v>5599.9</v>
      </c>
      <c r="P809" s="19">
        <f t="shared" si="144"/>
        <v>5659.9599999999991</v>
      </c>
      <c r="R809" s="387"/>
      <c r="S809" s="387"/>
      <c r="T809" s="387"/>
      <c r="U809" s="387"/>
      <c r="V809" s="387"/>
      <c r="W809" s="387"/>
      <c r="X809" s="387"/>
      <c r="Y809" s="387"/>
      <c r="Z809" s="387"/>
      <c r="AA809" s="387"/>
      <c r="AB809" s="387"/>
      <c r="AC809" s="387"/>
      <c r="AD809" s="387"/>
      <c r="AE809" s="387"/>
      <c r="AF809" s="387"/>
      <c r="AG809" s="387"/>
      <c r="AH809" s="387"/>
      <c r="AI809" s="387"/>
      <c r="AJ809" s="387"/>
      <c r="AK809" s="387"/>
    </row>
    <row r="810" spans="2:37">
      <c r="B810" s="108"/>
      <c r="C810" s="20"/>
      <c r="D810" s="20" t="s">
        <v>2270</v>
      </c>
      <c r="E810" s="110">
        <f t="shared" si="146"/>
        <v>1374.6633333333332</v>
      </c>
      <c r="F810" s="110">
        <f t="shared" si="145"/>
        <v>1030.9974999999999</v>
      </c>
      <c r="G810" s="110">
        <f t="shared" si="139"/>
        <v>687.33166666666659</v>
      </c>
      <c r="H810" s="110">
        <f t="shared" si="140"/>
        <v>343.6658333333333</v>
      </c>
      <c r="I810" s="110">
        <f t="shared" si="141"/>
        <v>137.4663333333333</v>
      </c>
      <c r="K810" s="205"/>
      <c r="L810" s="20" t="s">
        <v>2256</v>
      </c>
      <c r="M810" s="21">
        <v>2369.9</v>
      </c>
      <c r="N810" s="21">
        <v>2986.9</v>
      </c>
      <c r="O810" s="21">
        <v>3499.99</v>
      </c>
      <c r="P810" s="19">
        <f>AVERAGE(M810:N810)</f>
        <v>2678.4</v>
      </c>
      <c r="R810" s="387"/>
      <c r="S810" s="387"/>
      <c r="T810" s="387"/>
      <c r="U810" s="387"/>
      <c r="V810" s="387"/>
      <c r="W810" s="387"/>
      <c r="X810" s="387"/>
      <c r="Y810" s="387"/>
      <c r="Z810" s="387"/>
      <c r="AA810" s="387"/>
      <c r="AB810" s="387"/>
      <c r="AC810" s="387"/>
      <c r="AD810" s="387"/>
      <c r="AE810" s="387"/>
      <c r="AF810" s="387"/>
      <c r="AG810" s="387"/>
      <c r="AH810" s="387"/>
      <c r="AI810" s="387"/>
      <c r="AJ810" s="387"/>
      <c r="AK810" s="387"/>
    </row>
    <row r="811" spans="2:37">
      <c r="B811" s="108"/>
      <c r="C811" s="20"/>
      <c r="D811" s="20" t="s">
        <v>2271</v>
      </c>
      <c r="E811" s="110">
        <f t="shared" si="146"/>
        <v>2223.2666666666664</v>
      </c>
      <c r="F811" s="110">
        <f t="shared" si="145"/>
        <v>1667.4499999999998</v>
      </c>
      <c r="G811" s="110">
        <f t="shared" si="139"/>
        <v>1111.6333333333332</v>
      </c>
      <c r="H811" s="110">
        <f t="shared" si="140"/>
        <v>555.81666666666661</v>
      </c>
      <c r="I811" s="110">
        <f t="shared" si="141"/>
        <v>222.3266666666666</v>
      </c>
      <c r="K811" s="205"/>
      <c r="L811" s="20" t="s">
        <v>2257</v>
      </c>
      <c r="M811" s="21">
        <v>799.99</v>
      </c>
      <c r="N811" s="21">
        <v>789.9</v>
      </c>
      <c r="O811" s="21">
        <v>866.7</v>
      </c>
      <c r="P811" s="19">
        <f t="shared" si="144"/>
        <v>818.86333333333334</v>
      </c>
      <c r="R811" s="387"/>
      <c r="S811" s="387"/>
      <c r="T811" s="387"/>
      <c r="U811" s="387"/>
      <c r="V811" s="387"/>
      <c r="W811" s="387"/>
      <c r="X811" s="387"/>
      <c r="Y811" s="387"/>
      <c r="Z811" s="387"/>
      <c r="AA811" s="387"/>
      <c r="AB811" s="387"/>
      <c r="AC811" s="387"/>
      <c r="AD811" s="387"/>
      <c r="AE811" s="387"/>
      <c r="AF811" s="387"/>
      <c r="AG811" s="387"/>
      <c r="AH811" s="387"/>
      <c r="AI811" s="387"/>
      <c r="AJ811" s="387"/>
      <c r="AK811" s="387"/>
    </row>
    <row r="812" spans="2:37">
      <c r="B812" s="108"/>
      <c r="C812" s="20"/>
      <c r="D812" s="20" t="s">
        <v>2272</v>
      </c>
      <c r="E812" s="110">
        <f t="shared" si="146"/>
        <v>1349.4949999999999</v>
      </c>
      <c r="F812" s="110">
        <f t="shared" si="145"/>
        <v>1012.1212499999999</v>
      </c>
      <c r="G812" s="110">
        <f t="shared" ref="G812:G829" si="147">SUM(E812*(1-0.5))</f>
        <v>674.74749999999995</v>
      </c>
      <c r="H812" s="110">
        <f t="shared" ref="H812:H829" si="148">SUM(E812*(1-0.75))</f>
        <v>337.37374999999997</v>
      </c>
      <c r="I812" s="110">
        <f t="shared" ref="I812:I829" si="149">SUM(E812*(1-0.9))</f>
        <v>134.94949999999997</v>
      </c>
      <c r="K812" s="205"/>
      <c r="L812" s="20" t="s">
        <v>2258</v>
      </c>
      <c r="M812" s="21">
        <v>1127.74</v>
      </c>
      <c r="N812" s="21">
        <v>699.99</v>
      </c>
      <c r="O812" s="21">
        <v>739.9</v>
      </c>
      <c r="P812" s="19">
        <f t="shared" si="144"/>
        <v>855.87666666666667</v>
      </c>
      <c r="R812" s="387"/>
      <c r="S812" s="387"/>
      <c r="T812" s="387"/>
      <c r="U812" s="387"/>
      <c r="V812" s="387"/>
      <c r="W812" s="387"/>
      <c r="X812" s="387"/>
      <c r="Y812" s="387"/>
      <c r="Z812" s="387"/>
      <c r="AA812" s="387"/>
      <c r="AB812" s="387"/>
      <c r="AC812" s="387"/>
      <c r="AD812" s="387"/>
      <c r="AE812" s="387"/>
      <c r="AF812" s="387"/>
      <c r="AG812" s="387"/>
      <c r="AH812" s="387"/>
      <c r="AI812" s="387"/>
      <c r="AJ812" s="387"/>
      <c r="AK812" s="387"/>
    </row>
    <row r="813" spans="2:37">
      <c r="B813" s="108"/>
      <c r="C813" s="20"/>
      <c r="D813" s="20" t="s">
        <v>2273</v>
      </c>
      <c r="E813" s="110">
        <f t="shared" si="146"/>
        <v>1209.9949999999999</v>
      </c>
      <c r="F813" s="110">
        <f t="shared" si="145"/>
        <v>907.49624999999992</v>
      </c>
      <c r="G813" s="110">
        <f t="shared" si="147"/>
        <v>604.99749999999995</v>
      </c>
      <c r="H813" s="110">
        <f t="shared" si="148"/>
        <v>302.49874999999997</v>
      </c>
      <c r="I813" s="110">
        <f t="shared" si="149"/>
        <v>120.99949999999997</v>
      </c>
      <c r="K813" s="205"/>
      <c r="L813" s="20" t="s">
        <v>2259</v>
      </c>
      <c r="M813" s="21">
        <v>584.1</v>
      </c>
      <c r="N813" s="21">
        <v>584.1</v>
      </c>
      <c r="O813" s="21">
        <v>495</v>
      </c>
      <c r="P813" s="19">
        <f t="shared" ref="P813:P833" si="150">AVERAGE(M813:O813)</f>
        <v>554.4</v>
      </c>
      <c r="R813" s="387"/>
      <c r="S813" s="387"/>
      <c r="T813" s="387"/>
      <c r="U813" s="387"/>
      <c r="V813" s="387"/>
      <c r="W813" s="387"/>
      <c r="X813" s="387"/>
      <c r="Y813" s="387"/>
      <c r="Z813" s="387"/>
      <c r="AA813" s="387"/>
      <c r="AB813" s="387"/>
      <c r="AC813" s="387"/>
      <c r="AD813" s="387"/>
      <c r="AE813" s="387"/>
      <c r="AF813" s="387"/>
      <c r="AG813" s="387"/>
      <c r="AH813" s="387"/>
      <c r="AI813" s="387"/>
      <c r="AJ813" s="387"/>
      <c r="AK813" s="387"/>
    </row>
    <row r="814" spans="2:37">
      <c r="B814" s="108"/>
      <c r="C814" s="20"/>
      <c r="D814" s="20" t="s">
        <v>2274</v>
      </c>
      <c r="E814" s="110">
        <f t="shared" si="146"/>
        <v>4034</v>
      </c>
      <c r="F814" s="110">
        <f t="shared" si="145"/>
        <v>3025.5</v>
      </c>
      <c r="G814" s="110">
        <f t="shared" si="147"/>
        <v>2017</v>
      </c>
      <c r="H814" s="110">
        <f t="shared" si="148"/>
        <v>1008.5</v>
      </c>
      <c r="I814" s="110">
        <f t="shared" si="149"/>
        <v>403.39999999999992</v>
      </c>
      <c r="K814" s="205"/>
      <c r="L814" s="20" t="s">
        <v>2260</v>
      </c>
      <c r="M814" s="21">
        <v>1999</v>
      </c>
      <c r="N814" s="21">
        <v>1569.95</v>
      </c>
      <c r="O814" s="21">
        <v>3131.11</v>
      </c>
      <c r="P814" s="19">
        <f>AVERAGE(M814:N814)</f>
        <v>1784.4749999999999</v>
      </c>
      <c r="R814" s="387"/>
      <c r="S814" s="387"/>
      <c r="T814" s="387"/>
      <c r="U814" s="387"/>
      <c r="V814" s="387"/>
      <c r="W814" s="387"/>
      <c r="X814" s="387"/>
      <c r="Y814" s="387"/>
      <c r="Z814" s="387"/>
      <c r="AA814" s="387"/>
      <c r="AB814" s="387"/>
      <c r="AC814" s="387"/>
      <c r="AD814" s="387"/>
      <c r="AE814" s="387"/>
      <c r="AF814" s="387"/>
      <c r="AG814" s="387"/>
      <c r="AH814" s="387"/>
      <c r="AI814" s="387"/>
      <c r="AJ814" s="387"/>
      <c r="AK814" s="387"/>
    </row>
    <row r="815" spans="2:37">
      <c r="B815" s="108"/>
      <c r="C815" s="20"/>
      <c r="D815" s="20" t="s">
        <v>2275</v>
      </c>
      <c r="E815" s="110">
        <f t="shared" si="146"/>
        <v>1986.6633333333332</v>
      </c>
      <c r="F815" s="110">
        <f t="shared" si="145"/>
        <v>1489.9974999999999</v>
      </c>
      <c r="G815" s="110">
        <f t="shared" si="147"/>
        <v>993.33166666666659</v>
      </c>
      <c r="H815" s="110">
        <f t="shared" si="148"/>
        <v>496.6658333333333</v>
      </c>
      <c r="I815" s="110">
        <f t="shared" si="149"/>
        <v>198.66633333333328</v>
      </c>
      <c r="K815" s="205"/>
      <c r="L815" s="20" t="s">
        <v>2261</v>
      </c>
      <c r="M815" s="21">
        <v>2599</v>
      </c>
      <c r="N815" s="21">
        <v>3330.81</v>
      </c>
      <c r="O815" s="21">
        <v>2799</v>
      </c>
      <c r="P815" s="19">
        <f>AVERAGE(M815:N815)</f>
        <v>2964.9049999999997</v>
      </c>
      <c r="R815" s="387"/>
      <c r="S815" s="387"/>
      <c r="T815" s="387"/>
      <c r="U815" s="387"/>
      <c r="V815" s="387"/>
      <c r="W815" s="387"/>
      <c r="X815" s="387"/>
      <c r="Y815" s="387"/>
      <c r="Z815" s="387"/>
      <c r="AA815" s="387"/>
      <c r="AB815" s="387"/>
      <c r="AC815" s="387"/>
      <c r="AD815" s="387"/>
      <c r="AE815" s="387"/>
      <c r="AF815" s="387"/>
      <c r="AG815" s="387"/>
      <c r="AH815" s="387"/>
      <c r="AI815" s="387"/>
      <c r="AJ815" s="387"/>
      <c r="AK815" s="387"/>
    </row>
    <row r="816" spans="2:37">
      <c r="B816" s="108"/>
      <c r="C816" s="20"/>
      <c r="D816" s="20" t="s">
        <v>2276</v>
      </c>
      <c r="E816" s="110">
        <f t="shared" si="146"/>
        <v>2512.3333333333335</v>
      </c>
      <c r="F816" s="110">
        <f t="shared" si="145"/>
        <v>1884.25</v>
      </c>
      <c r="G816" s="110">
        <f t="shared" si="147"/>
        <v>1256.1666666666667</v>
      </c>
      <c r="H816" s="110">
        <f t="shared" si="148"/>
        <v>628.08333333333337</v>
      </c>
      <c r="I816" s="110">
        <f t="shared" si="149"/>
        <v>251.23333333333329</v>
      </c>
      <c r="K816" s="205"/>
      <c r="L816" s="20" t="s">
        <v>2262</v>
      </c>
      <c r="M816" s="21">
        <v>2699</v>
      </c>
      <c r="N816" s="21">
        <v>2299.9</v>
      </c>
      <c r="O816" s="21">
        <v>2185</v>
      </c>
      <c r="P816" s="19">
        <f>AVERAGE(M816:N816)</f>
        <v>2499.4499999999998</v>
      </c>
      <c r="R816" s="387"/>
      <c r="S816" s="387"/>
      <c r="T816" s="387"/>
      <c r="U816" s="387"/>
      <c r="V816" s="387"/>
      <c r="W816" s="387"/>
      <c r="X816" s="387"/>
      <c r="Y816" s="387"/>
      <c r="Z816" s="387"/>
      <c r="AA816" s="387"/>
      <c r="AB816" s="387"/>
      <c r="AC816" s="387"/>
      <c r="AD816" s="387"/>
      <c r="AE816" s="387"/>
      <c r="AF816" s="387"/>
      <c r="AG816" s="387"/>
      <c r="AH816" s="387"/>
      <c r="AI816" s="387"/>
      <c r="AJ816" s="387"/>
      <c r="AK816" s="387"/>
    </row>
    <row r="817" spans="2:37">
      <c r="B817" s="108"/>
      <c r="C817" s="20"/>
      <c r="D817" s="20" t="s">
        <v>2277</v>
      </c>
      <c r="E817" s="110">
        <f t="shared" si="146"/>
        <v>1991.5</v>
      </c>
      <c r="F817" s="110">
        <f t="shared" si="145"/>
        <v>1493.625</v>
      </c>
      <c r="G817" s="110">
        <f t="shared" si="147"/>
        <v>995.75</v>
      </c>
      <c r="H817" s="110">
        <f t="shared" si="148"/>
        <v>497.875</v>
      </c>
      <c r="I817" s="110">
        <f t="shared" si="149"/>
        <v>199.14999999999995</v>
      </c>
      <c r="K817" s="205"/>
      <c r="L817" s="20" t="s">
        <v>2263</v>
      </c>
      <c r="M817" s="21">
        <v>4549</v>
      </c>
      <c r="N817" s="21">
        <v>5413.31</v>
      </c>
      <c r="O817" s="21">
        <v>3773</v>
      </c>
      <c r="P817" s="19">
        <f>AVERAGE(M817:N817)</f>
        <v>4981.1550000000007</v>
      </c>
      <c r="R817" s="387"/>
      <c r="S817" s="387"/>
      <c r="T817" s="387"/>
      <c r="U817" s="387"/>
      <c r="V817" s="387"/>
      <c r="W817" s="387"/>
      <c r="X817" s="387"/>
      <c r="Y817" s="387"/>
      <c r="Z817" s="387"/>
      <c r="AA817" s="387"/>
      <c r="AB817" s="387"/>
      <c r="AC817" s="387"/>
      <c r="AD817" s="387"/>
      <c r="AE817" s="387"/>
      <c r="AF817" s="387"/>
      <c r="AG817" s="387"/>
      <c r="AH817" s="387"/>
      <c r="AI817" s="387"/>
      <c r="AJ817" s="387"/>
      <c r="AK817" s="387"/>
    </row>
    <row r="818" spans="2:37">
      <c r="B818" s="108"/>
      <c r="C818" s="20"/>
      <c r="D818" s="20" t="s">
        <v>2278</v>
      </c>
      <c r="E818" s="110">
        <f t="shared" si="146"/>
        <v>1684.9366666666667</v>
      </c>
      <c r="F818" s="110">
        <f t="shared" si="145"/>
        <v>1263.7025000000001</v>
      </c>
      <c r="G818" s="110">
        <f t="shared" si="147"/>
        <v>842.46833333333336</v>
      </c>
      <c r="H818" s="110">
        <f t="shared" si="148"/>
        <v>421.23416666666668</v>
      </c>
      <c r="I818" s="110">
        <f t="shared" si="149"/>
        <v>168.49366666666663</v>
      </c>
      <c r="K818" s="205"/>
      <c r="L818" s="20" t="s">
        <v>2264</v>
      </c>
      <c r="M818" s="21">
        <v>944.99</v>
      </c>
      <c r="N818" s="21">
        <v>1024.2</v>
      </c>
      <c r="O818" s="21">
        <v>899</v>
      </c>
      <c r="P818" s="19">
        <f>AVERAGE(M818:N818)</f>
        <v>984.59500000000003</v>
      </c>
      <c r="R818" s="387"/>
      <c r="S818" s="387"/>
      <c r="T818" s="387"/>
      <c r="U818" s="387"/>
      <c r="V818" s="387"/>
      <c r="W818" s="387"/>
      <c r="X818" s="387"/>
      <c r="Y818" s="387"/>
      <c r="Z818" s="387"/>
      <c r="AA818" s="387"/>
      <c r="AB818" s="387"/>
      <c r="AC818" s="387"/>
      <c r="AD818" s="387"/>
      <c r="AE818" s="387"/>
      <c r="AF818" s="387"/>
      <c r="AG818" s="387"/>
      <c r="AH818" s="387"/>
      <c r="AI818" s="387"/>
      <c r="AJ818" s="387"/>
      <c r="AK818" s="387"/>
    </row>
    <row r="819" spans="2:37">
      <c r="B819" s="108"/>
      <c r="C819" s="20"/>
      <c r="D819" s="20" t="s">
        <v>2279</v>
      </c>
      <c r="E819" s="110">
        <f t="shared" si="146"/>
        <v>1993.2633333333333</v>
      </c>
      <c r="F819" s="110">
        <f t="shared" si="145"/>
        <v>1494.9475</v>
      </c>
      <c r="G819" s="110">
        <f t="shared" si="147"/>
        <v>996.63166666666666</v>
      </c>
      <c r="H819" s="110">
        <f t="shared" si="148"/>
        <v>498.31583333333333</v>
      </c>
      <c r="I819" s="110">
        <f t="shared" si="149"/>
        <v>199.32633333333328</v>
      </c>
      <c r="K819" s="205"/>
      <c r="L819" s="20" t="s">
        <v>2265</v>
      </c>
      <c r="M819" s="21">
        <v>1025</v>
      </c>
      <c r="N819" s="21">
        <v>1025</v>
      </c>
      <c r="O819" s="21">
        <v>1229.9000000000001</v>
      </c>
      <c r="P819" s="19">
        <f t="shared" si="150"/>
        <v>1093.3</v>
      </c>
      <c r="R819" s="387"/>
      <c r="S819" s="387"/>
      <c r="T819" s="387"/>
      <c r="U819" s="387"/>
      <c r="V819" s="387"/>
      <c r="W819" s="387"/>
      <c r="X819" s="387"/>
      <c r="Y819" s="387"/>
      <c r="Z819" s="387"/>
      <c r="AA819" s="387"/>
      <c r="AB819" s="387"/>
      <c r="AC819" s="387"/>
      <c r="AD819" s="387"/>
      <c r="AE819" s="387"/>
      <c r="AF819" s="387"/>
      <c r="AG819" s="387"/>
      <c r="AH819" s="387"/>
      <c r="AI819" s="387"/>
      <c r="AJ819" s="387"/>
      <c r="AK819" s="387"/>
    </row>
    <row r="820" spans="2:37">
      <c r="B820" s="108"/>
      <c r="C820" s="731"/>
      <c r="D820" s="20" t="s">
        <v>2280</v>
      </c>
      <c r="E820" s="110">
        <f t="shared" si="146"/>
        <v>1447.5066666666669</v>
      </c>
      <c r="F820" s="110">
        <f t="shared" si="145"/>
        <v>1085.6300000000001</v>
      </c>
      <c r="G820" s="110">
        <f t="shared" si="147"/>
        <v>723.75333333333344</v>
      </c>
      <c r="H820" s="110">
        <f t="shared" si="148"/>
        <v>361.87666666666672</v>
      </c>
      <c r="I820" s="110">
        <f t="shared" si="149"/>
        <v>144.75066666666666</v>
      </c>
      <c r="K820" s="205"/>
      <c r="L820" s="20" t="s">
        <v>2266</v>
      </c>
      <c r="M820" s="21">
        <v>1467.87</v>
      </c>
      <c r="N820" s="21">
        <v>849.9</v>
      </c>
      <c r="O820" s="21">
        <v>720.9</v>
      </c>
      <c r="P820" s="19">
        <f t="shared" si="150"/>
        <v>1012.89</v>
      </c>
      <c r="R820" s="387"/>
      <c r="S820" s="387"/>
      <c r="T820" s="387"/>
      <c r="U820" s="387"/>
      <c r="V820" s="387"/>
      <c r="W820" s="387"/>
      <c r="X820" s="387"/>
      <c r="Y820" s="387"/>
      <c r="Z820" s="387"/>
      <c r="AA820" s="387"/>
      <c r="AB820" s="387"/>
      <c r="AC820" s="387"/>
      <c r="AD820" s="387"/>
      <c r="AE820" s="387"/>
      <c r="AF820" s="387"/>
      <c r="AG820" s="387"/>
      <c r="AH820" s="387"/>
      <c r="AI820" s="387"/>
      <c r="AJ820" s="387"/>
      <c r="AK820" s="387"/>
    </row>
    <row r="821" spans="2:37">
      <c r="B821" s="108"/>
      <c r="C821" s="20"/>
      <c r="D821" s="20" t="s">
        <v>2281</v>
      </c>
      <c r="E821" s="110">
        <f t="shared" si="146"/>
        <v>4649.45</v>
      </c>
      <c r="F821" s="110">
        <f t="shared" si="145"/>
        <v>3487.0874999999996</v>
      </c>
      <c r="G821" s="110">
        <f t="shared" si="147"/>
        <v>2324.7249999999999</v>
      </c>
      <c r="H821" s="110">
        <f t="shared" si="148"/>
        <v>1162.3625</v>
      </c>
      <c r="I821" s="110">
        <f t="shared" si="149"/>
        <v>464.94499999999988</v>
      </c>
      <c r="K821" s="205"/>
      <c r="L821" s="20" t="s">
        <v>2267</v>
      </c>
      <c r="M821" s="21">
        <v>1104.23</v>
      </c>
      <c r="N821" s="21">
        <v>820.49</v>
      </c>
      <c r="O821" s="21">
        <v>1029.9000000000001</v>
      </c>
      <c r="P821" s="19">
        <f t="shared" si="150"/>
        <v>984.87333333333333</v>
      </c>
      <c r="R821" s="387"/>
      <c r="S821" s="387"/>
      <c r="T821" s="387"/>
      <c r="U821" s="387"/>
      <c r="V821" s="387"/>
      <c r="W821" s="387"/>
      <c r="X821" s="387"/>
      <c r="Y821" s="387"/>
      <c r="Z821" s="387"/>
      <c r="AA821" s="387"/>
      <c r="AB821" s="387"/>
      <c r="AC821" s="387"/>
      <c r="AD821" s="387"/>
      <c r="AE821" s="387"/>
      <c r="AF821" s="387"/>
      <c r="AG821" s="387"/>
      <c r="AH821" s="387"/>
      <c r="AI821" s="387"/>
      <c r="AJ821" s="387"/>
      <c r="AK821" s="387"/>
    </row>
    <row r="822" spans="2:37">
      <c r="B822" s="108"/>
      <c r="C822" s="20"/>
      <c r="D822" s="20" t="s">
        <v>2282</v>
      </c>
      <c r="E822" s="110">
        <f t="shared" si="146"/>
        <v>1796.33</v>
      </c>
      <c r="F822" s="110">
        <f t="shared" si="145"/>
        <v>1347.2474999999999</v>
      </c>
      <c r="G822" s="110">
        <f t="shared" si="147"/>
        <v>898.16499999999996</v>
      </c>
      <c r="H822" s="110">
        <f t="shared" si="148"/>
        <v>449.08249999999998</v>
      </c>
      <c r="I822" s="110">
        <f t="shared" si="149"/>
        <v>179.63299999999995</v>
      </c>
      <c r="K822" s="205"/>
      <c r="L822" s="20" t="s">
        <v>2268</v>
      </c>
      <c r="M822" s="21">
        <v>607.70000000000005</v>
      </c>
      <c r="N822" s="21">
        <v>607.70000000000005</v>
      </c>
      <c r="O822" s="21">
        <v>769.9</v>
      </c>
      <c r="P822" s="19">
        <f t="shared" si="150"/>
        <v>661.76666666666677</v>
      </c>
      <c r="R822" s="387"/>
      <c r="S822" s="387"/>
      <c r="T822" s="387"/>
      <c r="U822" s="387"/>
      <c r="V822" s="387"/>
      <c r="W822" s="387"/>
      <c r="X822" s="387"/>
      <c r="Y822" s="387"/>
      <c r="Z822" s="387"/>
      <c r="AA822" s="387"/>
      <c r="AB822" s="387"/>
      <c r="AC822" s="387"/>
      <c r="AD822" s="387"/>
      <c r="AE822" s="387"/>
      <c r="AF822" s="387"/>
      <c r="AG822" s="387"/>
      <c r="AH822" s="387"/>
      <c r="AI822" s="387"/>
      <c r="AJ822" s="387"/>
      <c r="AK822" s="387"/>
    </row>
    <row r="823" spans="2:37">
      <c r="B823" s="108"/>
      <c r="C823" s="20"/>
      <c r="D823" s="20" t="s">
        <v>2283</v>
      </c>
      <c r="E823" s="110">
        <f t="shared" si="146"/>
        <v>2104.75</v>
      </c>
      <c r="F823" s="110">
        <f t="shared" si="145"/>
        <v>1578.5625</v>
      </c>
      <c r="G823" s="110">
        <f t="shared" si="147"/>
        <v>1052.375</v>
      </c>
      <c r="H823" s="110">
        <f t="shared" si="148"/>
        <v>526.1875</v>
      </c>
      <c r="I823" s="110">
        <f t="shared" si="149"/>
        <v>210.47499999999997</v>
      </c>
      <c r="K823" s="205"/>
      <c r="L823" s="20" t="s">
        <v>2269</v>
      </c>
      <c r="M823" s="21">
        <v>802.4</v>
      </c>
      <c r="N823" s="21">
        <v>947.9</v>
      </c>
      <c r="O823" s="21">
        <v>879.9</v>
      </c>
      <c r="P823" s="19">
        <f t="shared" si="150"/>
        <v>876.73333333333323</v>
      </c>
      <c r="R823" s="387"/>
      <c r="S823" s="387"/>
      <c r="T823" s="387"/>
      <c r="U823" s="387"/>
      <c r="V823" s="387"/>
      <c r="W823" s="387"/>
      <c r="X823" s="387"/>
      <c r="Y823" s="387"/>
      <c r="Z823" s="387"/>
      <c r="AA823" s="387"/>
      <c r="AB823" s="387"/>
      <c r="AC823" s="387"/>
      <c r="AD823" s="387"/>
      <c r="AE823" s="387"/>
      <c r="AF823" s="387"/>
      <c r="AG823" s="387"/>
      <c r="AH823" s="387"/>
      <c r="AI823" s="387"/>
      <c r="AJ823" s="387"/>
      <c r="AK823" s="387"/>
    </row>
    <row r="824" spans="2:37">
      <c r="B824" s="108"/>
      <c r="C824" s="20"/>
      <c r="D824" s="20" t="s">
        <v>2284</v>
      </c>
      <c r="E824" s="110">
        <f t="shared" si="146"/>
        <v>1844.5</v>
      </c>
      <c r="F824" s="110">
        <f t="shared" si="145"/>
        <v>1383.375</v>
      </c>
      <c r="G824" s="110">
        <f t="shared" si="147"/>
        <v>922.25</v>
      </c>
      <c r="H824" s="110">
        <f t="shared" si="148"/>
        <v>461.125</v>
      </c>
      <c r="I824" s="110">
        <f t="shared" si="149"/>
        <v>184.44999999999996</v>
      </c>
      <c r="K824" s="205"/>
      <c r="L824" s="20" t="s">
        <v>2270</v>
      </c>
      <c r="M824" s="21">
        <v>1525</v>
      </c>
      <c r="N824" s="21">
        <v>1149.99</v>
      </c>
      <c r="O824" s="21">
        <v>1449</v>
      </c>
      <c r="P824" s="19">
        <f t="shared" si="150"/>
        <v>1374.6633333333332</v>
      </c>
      <c r="R824" s="387"/>
      <c r="S824" s="387"/>
      <c r="T824" s="387"/>
      <c r="U824" s="387"/>
      <c r="V824" s="387"/>
      <c r="W824" s="387"/>
      <c r="X824" s="387"/>
      <c r="Y824" s="387"/>
      <c r="Z824" s="387"/>
      <c r="AA824" s="387"/>
      <c r="AB824" s="387"/>
      <c r="AC824" s="387"/>
      <c r="AD824" s="387"/>
      <c r="AE824" s="387"/>
      <c r="AF824" s="387"/>
      <c r="AG824" s="387"/>
      <c r="AH824" s="387"/>
      <c r="AI824" s="387"/>
      <c r="AJ824" s="387"/>
      <c r="AK824" s="387"/>
    </row>
    <row r="825" spans="2:37">
      <c r="B825" s="108"/>
      <c r="C825" s="20"/>
      <c r="D825" s="20" t="s">
        <v>2285</v>
      </c>
      <c r="E825" s="110">
        <f t="shared" si="146"/>
        <v>1684</v>
      </c>
      <c r="F825" s="110">
        <f t="shared" si="145"/>
        <v>1263</v>
      </c>
      <c r="G825" s="110">
        <f t="shared" si="147"/>
        <v>842</v>
      </c>
      <c r="H825" s="110">
        <f t="shared" si="148"/>
        <v>421</v>
      </c>
      <c r="I825" s="110">
        <f t="shared" si="149"/>
        <v>168.39999999999995</v>
      </c>
      <c r="K825" s="205"/>
      <c r="L825" s="20" t="s">
        <v>2271</v>
      </c>
      <c r="M825" s="21">
        <v>2719.9</v>
      </c>
      <c r="N825" s="21">
        <v>1725</v>
      </c>
      <c r="O825" s="21">
        <v>2224.9</v>
      </c>
      <c r="P825" s="19">
        <f t="shared" si="150"/>
        <v>2223.2666666666664</v>
      </c>
      <c r="R825" s="387"/>
      <c r="S825" s="387"/>
      <c r="T825" s="387"/>
      <c r="U825" s="387"/>
      <c r="V825" s="387"/>
      <c r="W825" s="387"/>
      <c r="X825" s="387"/>
      <c r="Y825" s="387"/>
      <c r="Z825" s="387"/>
      <c r="AA825" s="387"/>
      <c r="AB825" s="387"/>
      <c r="AC825" s="387"/>
      <c r="AD825" s="387"/>
      <c r="AE825" s="387"/>
      <c r="AF825" s="387"/>
      <c r="AG825" s="387"/>
      <c r="AH825" s="387"/>
      <c r="AI825" s="387"/>
      <c r="AJ825" s="387"/>
      <c r="AK825" s="387"/>
    </row>
    <row r="826" spans="2:37">
      <c r="B826" s="108"/>
      <c r="C826" s="20"/>
      <c r="D826" s="20" t="s">
        <v>2286</v>
      </c>
      <c r="E826" s="110">
        <f t="shared" si="146"/>
        <v>2180.8933333333334</v>
      </c>
      <c r="F826" s="110">
        <f t="shared" si="145"/>
        <v>1635.67</v>
      </c>
      <c r="G826" s="110">
        <f t="shared" si="147"/>
        <v>1090.4466666666667</v>
      </c>
      <c r="H826" s="110">
        <f t="shared" si="148"/>
        <v>545.22333333333336</v>
      </c>
      <c r="I826" s="110">
        <f t="shared" si="149"/>
        <v>218.08933333333329</v>
      </c>
      <c r="K826" s="205"/>
      <c r="L826" s="20" t="s">
        <v>2272</v>
      </c>
      <c r="M826" s="21">
        <v>1399.99</v>
      </c>
      <c r="N826" s="21">
        <v>1299</v>
      </c>
      <c r="O826" s="21">
        <v>1539.99</v>
      </c>
      <c r="P826" s="19">
        <f>AVERAGE(M826:N826)</f>
        <v>1349.4949999999999</v>
      </c>
      <c r="R826" s="387"/>
      <c r="S826" s="387"/>
      <c r="T826" s="387"/>
      <c r="U826" s="387"/>
      <c r="V826" s="387"/>
      <c r="W826" s="387"/>
      <c r="X826" s="387"/>
      <c r="Y826" s="387"/>
      <c r="Z826" s="387"/>
      <c r="AA826" s="387"/>
      <c r="AB826" s="387"/>
      <c r="AC826" s="387"/>
      <c r="AD826" s="387"/>
      <c r="AE826" s="387"/>
      <c r="AF826" s="387"/>
      <c r="AG826" s="387"/>
      <c r="AH826" s="387"/>
      <c r="AI826" s="387"/>
      <c r="AJ826" s="387"/>
      <c r="AK826" s="387"/>
    </row>
    <row r="827" spans="2:37">
      <c r="B827" s="108"/>
      <c r="C827" s="20"/>
      <c r="D827" s="20" t="s">
        <v>2287</v>
      </c>
      <c r="E827" s="110">
        <f t="shared" si="146"/>
        <v>2480.2866666666669</v>
      </c>
      <c r="F827" s="110">
        <f t="shared" si="145"/>
        <v>1860.2150000000001</v>
      </c>
      <c r="G827" s="110">
        <f t="shared" si="147"/>
        <v>1240.1433333333334</v>
      </c>
      <c r="H827" s="110">
        <f t="shared" si="148"/>
        <v>620.07166666666672</v>
      </c>
      <c r="I827" s="110">
        <f t="shared" si="149"/>
        <v>248.02866666666662</v>
      </c>
      <c r="K827" s="205"/>
      <c r="L827" s="20" t="s">
        <v>2273</v>
      </c>
      <c r="M827" s="21">
        <v>1169.99</v>
      </c>
      <c r="N827" s="21">
        <v>1250</v>
      </c>
      <c r="O827" s="21">
        <v>1130.5</v>
      </c>
      <c r="P827" s="19">
        <f>AVERAGE(M827:N827)</f>
        <v>1209.9949999999999</v>
      </c>
      <c r="R827" s="387"/>
      <c r="S827" s="387"/>
      <c r="T827" s="387"/>
      <c r="U827" s="387"/>
      <c r="V827" s="387"/>
      <c r="W827" s="387"/>
      <c r="X827" s="387"/>
      <c r="Y827" s="387"/>
      <c r="Z827" s="387"/>
      <c r="AA827" s="387"/>
      <c r="AB827" s="387"/>
      <c r="AC827" s="387"/>
      <c r="AD827" s="387"/>
      <c r="AE827" s="387"/>
      <c r="AF827" s="387"/>
      <c r="AG827" s="387"/>
      <c r="AH827" s="387"/>
      <c r="AI827" s="387"/>
      <c r="AJ827" s="387"/>
      <c r="AK827" s="387"/>
    </row>
    <row r="828" spans="2:37">
      <c r="B828" s="108"/>
      <c r="C828" s="20"/>
      <c r="D828" s="20" t="s">
        <v>2288</v>
      </c>
      <c r="E828" s="110">
        <f t="shared" si="146"/>
        <v>5334.6550000000007</v>
      </c>
      <c r="F828" s="110">
        <f t="shared" si="145"/>
        <v>4000.9912500000005</v>
      </c>
      <c r="G828" s="110">
        <f t="shared" si="147"/>
        <v>2667.3275000000003</v>
      </c>
      <c r="H828" s="110">
        <f t="shared" si="148"/>
        <v>1333.6637500000002</v>
      </c>
      <c r="I828" s="110">
        <f t="shared" si="149"/>
        <v>533.46549999999991</v>
      </c>
      <c r="K828" s="205"/>
      <c r="L828" s="20" t="s">
        <v>2274</v>
      </c>
      <c r="M828" s="21">
        <v>3699</v>
      </c>
      <c r="N828" s="21">
        <v>4369</v>
      </c>
      <c r="O828" s="21">
        <v>4200</v>
      </c>
      <c r="P828" s="19">
        <f>AVERAGE(M828:N828)</f>
        <v>4034</v>
      </c>
      <c r="R828" s="387"/>
      <c r="S828" s="387"/>
      <c r="T828" s="387"/>
      <c r="U828" s="387"/>
      <c r="V828" s="387"/>
      <c r="W828" s="387"/>
      <c r="X828" s="387"/>
      <c r="Y828" s="387"/>
      <c r="Z828" s="387"/>
      <c r="AA828" s="387"/>
      <c r="AB828" s="387"/>
      <c r="AC828" s="387"/>
      <c r="AD828" s="387"/>
      <c r="AE828" s="387"/>
      <c r="AF828" s="387"/>
      <c r="AG828" s="387"/>
      <c r="AH828" s="387"/>
      <c r="AI828" s="387"/>
      <c r="AJ828" s="387"/>
      <c r="AK828" s="387"/>
    </row>
    <row r="829" spans="2:37">
      <c r="B829" s="108"/>
      <c r="C829" s="20"/>
      <c r="D829" s="20" t="s">
        <v>2289</v>
      </c>
      <c r="E829" s="110">
        <f t="shared" si="146"/>
        <v>678.75</v>
      </c>
      <c r="F829" s="110">
        <f t="shared" si="145"/>
        <v>509.0625</v>
      </c>
      <c r="G829" s="110">
        <f t="shared" si="147"/>
        <v>339.375</v>
      </c>
      <c r="H829" s="110">
        <f t="shared" si="148"/>
        <v>169.6875</v>
      </c>
      <c r="I829" s="110">
        <f t="shared" si="149"/>
        <v>67.874999999999986</v>
      </c>
      <c r="K829" s="205"/>
      <c r="L829" s="20" t="s">
        <v>2275</v>
      </c>
      <c r="M829" s="21">
        <v>1890</v>
      </c>
      <c r="N829" s="21">
        <v>1890</v>
      </c>
      <c r="O829" s="21">
        <v>2179.9899999999998</v>
      </c>
      <c r="P829" s="19">
        <f t="shared" si="150"/>
        <v>1986.6633333333332</v>
      </c>
      <c r="R829" s="387"/>
      <c r="S829" s="387"/>
      <c r="T829" s="387"/>
      <c r="U829" s="387"/>
      <c r="V829" s="387"/>
      <c r="W829" s="387"/>
      <c r="X829" s="387"/>
      <c r="Y829" s="387"/>
      <c r="Z829" s="387"/>
      <c r="AA829" s="387"/>
      <c r="AB829" s="387"/>
      <c r="AC829" s="387"/>
      <c r="AD829" s="387"/>
      <c r="AE829" s="387"/>
      <c r="AF829" s="387"/>
      <c r="AG829" s="387"/>
      <c r="AH829" s="387"/>
      <c r="AI829" s="387"/>
      <c r="AJ829" s="387"/>
      <c r="AK829" s="387"/>
    </row>
    <row r="830" spans="2:37">
      <c r="B830" s="108"/>
      <c r="C830" s="1129" t="s">
        <v>1317</v>
      </c>
      <c r="D830" s="1130"/>
      <c r="E830" s="20"/>
      <c r="F830" s="20"/>
      <c r="G830" s="20"/>
      <c r="H830" s="20"/>
      <c r="I830" s="20"/>
      <c r="K830" s="205"/>
      <c r="L830" s="20" t="s">
        <v>2276</v>
      </c>
      <c r="M830" s="21">
        <v>2369</v>
      </c>
      <c r="N830" s="21">
        <v>2369</v>
      </c>
      <c r="O830" s="21">
        <v>2799</v>
      </c>
      <c r="P830" s="19">
        <f t="shared" si="150"/>
        <v>2512.3333333333335</v>
      </c>
      <c r="R830" s="387"/>
      <c r="S830" s="387"/>
      <c r="T830" s="387"/>
      <c r="U830" s="387"/>
      <c r="V830" s="387"/>
      <c r="W830" s="387"/>
      <c r="X830" s="387"/>
      <c r="Y830" s="387"/>
      <c r="Z830" s="387"/>
      <c r="AA830" s="387"/>
      <c r="AB830" s="387"/>
      <c r="AC830" s="387"/>
      <c r="AD830" s="387"/>
      <c r="AE830" s="387"/>
      <c r="AF830" s="387"/>
      <c r="AG830" s="387"/>
      <c r="AH830" s="387"/>
      <c r="AI830" s="387"/>
      <c r="AJ830" s="387"/>
      <c r="AK830" s="387"/>
    </row>
    <row r="831" spans="2:37">
      <c r="B831" s="205">
        <v>4</v>
      </c>
      <c r="C831" s="180" t="s">
        <v>145</v>
      </c>
      <c r="D831" s="17"/>
      <c r="E831" s="20"/>
      <c r="F831" s="20"/>
      <c r="G831" s="20"/>
      <c r="H831" s="20"/>
      <c r="I831" s="20"/>
      <c r="K831" s="205"/>
      <c r="L831" s="20" t="s">
        <v>2277</v>
      </c>
      <c r="M831" s="21">
        <v>2099</v>
      </c>
      <c r="N831" s="21">
        <v>1884</v>
      </c>
      <c r="O831" s="263">
        <v>2100</v>
      </c>
      <c r="P831" s="19">
        <f>AVERAGE(M831:N831)</f>
        <v>1991.5</v>
      </c>
      <c r="R831" s="387"/>
      <c r="S831" s="387"/>
      <c r="T831" s="387"/>
      <c r="U831" s="387"/>
      <c r="V831" s="387"/>
      <c r="W831" s="387"/>
      <c r="X831" s="387"/>
      <c r="Y831" s="387"/>
      <c r="Z831" s="387"/>
      <c r="AA831" s="387"/>
      <c r="AB831" s="387"/>
      <c r="AC831" s="387"/>
      <c r="AD831" s="387"/>
      <c r="AE831" s="387"/>
      <c r="AF831" s="387"/>
      <c r="AG831" s="387"/>
      <c r="AH831" s="387"/>
      <c r="AI831" s="387"/>
      <c r="AJ831" s="387"/>
      <c r="AK831" s="387"/>
    </row>
    <row r="832" spans="2:37">
      <c r="B832" s="108"/>
      <c r="C832" s="17"/>
      <c r="D832" s="115" t="s">
        <v>149</v>
      </c>
      <c r="E832" s="110">
        <f t="shared" ref="E832:E869" si="151">Y20</f>
        <v>55</v>
      </c>
      <c r="F832" s="110">
        <f t="shared" ref="F832:F895" si="152">SUM(E832*(1-0.25))</f>
        <v>41.25</v>
      </c>
      <c r="G832" s="110">
        <f>SUM(E832*(1-0.5))</f>
        <v>27.5</v>
      </c>
      <c r="H832" s="110">
        <f>SUM(E832*(1-0.75))</f>
        <v>13.75</v>
      </c>
      <c r="I832" s="110">
        <f>SUM(E832*(1-0.9))</f>
        <v>5.4999999999999991</v>
      </c>
      <c r="K832" s="205"/>
      <c r="L832" s="20" t="s">
        <v>2278</v>
      </c>
      <c r="M832" s="21">
        <v>1699</v>
      </c>
      <c r="N832" s="21">
        <v>1645.9</v>
      </c>
      <c r="O832" s="21">
        <v>1709.91</v>
      </c>
      <c r="P832" s="19">
        <f t="shared" si="150"/>
        <v>1684.9366666666667</v>
      </c>
      <c r="R832" s="387"/>
      <c r="S832" s="387"/>
      <c r="T832" s="387"/>
      <c r="U832" s="387"/>
      <c r="V832" s="387"/>
      <c r="W832" s="387"/>
      <c r="X832" s="387"/>
      <c r="Y832" s="387"/>
      <c r="Z832" s="387"/>
      <c r="AA832" s="387"/>
      <c r="AB832" s="387"/>
      <c r="AC832" s="387"/>
      <c r="AD832" s="387"/>
      <c r="AE832" s="387"/>
      <c r="AF832" s="387"/>
      <c r="AG832" s="387"/>
      <c r="AH832" s="387"/>
      <c r="AI832" s="387"/>
      <c r="AJ832" s="387"/>
      <c r="AK832" s="387"/>
    </row>
    <row r="833" spans="2:37">
      <c r="B833" s="108"/>
      <c r="C833" s="17"/>
      <c r="D833" s="115" t="s">
        <v>153</v>
      </c>
      <c r="E833" s="110">
        <f t="shared" si="151"/>
        <v>60.133333333333326</v>
      </c>
      <c r="F833" s="110">
        <f t="shared" si="152"/>
        <v>45.099999999999994</v>
      </c>
      <c r="G833" s="110">
        <f t="shared" ref="G833:G862" si="153">SUM(E833*(1-0.5))</f>
        <v>30.066666666666663</v>
      </c>
      <c r="H833" s="110">
        <f t="shared" ref="H833:H862" si="154">SUM(E833*(1-0.75))</f>
        <v>15.033333333333331</v>
      </c>
      <c r="I833" s="110">
        <f t="shared" ref="I833:I862" si="155">SUM(E833*(1-0.9))</f>
        <v>6.013333333333331</v>
      </c>
      <c r="K833" s="205"/>
      <c r="L833" s="20" t="s">
        <v>2279</v>
      </c>
      <c r="M833" s="21">
        <v>2139.9</v>
      </c>
      <c r="N833" s="21">
        <v>2139.9</v>
      </c>
      <c r="O833" s="21">
        <v>1699.99</v>
      </c>
      <c r="P833" s="19">
        <f t="shared" si="150"/>
        <v>1993.2633333333333</v>
      </c>
      <c r="R833" s="387"/>
      <c r="S833" s="387"/>
      <c r="T833" s="387"/>
      <c r="U833" s="387"/>
      <c r="V833" s="387"/>
      <c r="W833" s="387"/>
      <c r="X833" s="387"/>
      <c r="Y833" s="387"/>
      <c r="Z833" s="387"/>
      <c r="AA833" s="387"/>
      <c r="AB833" s="387"/>
      <c r="AC833" s="387"/>
      <c r="AD833" s="387"/>
      <c r="AE833" s="387"/>
      <c r="AF833" s="387"/>
      <c r="AG833" s="387"/>
      <c r="AH833" s="387"/>
      <c r="AI833" s="387"/>
      <c r="AJ833" s="387"/>
      <c r="AK833" s="387"/>
    </row>
    <row r="834" spans="2:37">
      <c r="B834" s="108"/>
      <c r="C834" s="17"/>
      <c r="D834" s="115" t="s">
        <v>156</v>
      </c>
      <c r="E834" s="110">
        <f t="shared" si="151"/>
        <v>43.03</v>
      </c>
      <c r="F834" s="110">
        <f t="shared" si="152"/>
        <v>32.272500000000001</v>
      </c>
      <c r="G834" s="110">
        <f t="shared" si="153"/>
        <v>21.515000000000001</v>
      </c>
      <c r="H834" s="110">
        <f t="shared" si="154"/>
        <v>10.7575</v>
      </c>
      <c r="I834" s="110">
        <f t="shared" si="155"/>
        <v>4.302999999999999</v>
      </c>
      <c r="K834" s="509"/>
      <c r="L834" s="20" t="s">
        <v>2280</v>
      </c>
      <c r="M834" s="21">
        <v>1790</v>
      </c>
      <c r="N834" s="21">
        <v>796</v>
      </c>
      <c r="O834" s="21">
        <v>1756.52</v>
      </c>
      <c r="P834" s="19">
        <f>AVERAGE(M834:O834)</f>
        <v>1447.5066666666669</v>
      </c>
      <c r="R834" s="387"/>
      <c r="S834" s="387"/>
      <c r="T834" s="387"/>
      <c r="U834" s="387"/>
      <c r="V834" s="387"/>
      <c r="W834" s="387"/>
      <c r="X834" s="387"/>
      <c r="Y834" s="387"/>
      <c r="Z834" s="387"/>
      <c r="AA834" s="387"/>
      <c r="AB834" s="387"/>
      <c r="AC834" s="387"/>
      <c r="AD834" s="387"/>
      <c r="AE834" s="387"/>
      <c r="AF834" s="387"/>
      <c r="AG834" s="387"/>
      <c r="AH834" s="387"/>
      <c r="AI834" s="387"/>
      <c r="AJ834" s="387"/>
      <c r="AK834" s="387"/>
    </row>
    <row r="835" spans="2:37">
      <c r="B835" s="108"/>
      <c r="C835" s="17"/>
      <c r="D835" s="115" t="s">
        <v>160</v>
      </c>
      <c r="E835" s="110">
        <f t="shared" si="151"/>
        <v>38.493333333333332</v>
      </c>
      <c r="F835" s="110">
        <f t="shared" si="152"/>
        <v>28.869999999999997</v>
      </c>
      <c r="G835" s="110">
        <f t="shared" si="153"/>
        <v>19.246666666666666</v>
      </c>
      <c r="H835" s="110">
        <f t="shared" si="154"/>
        <v>9.6233333333333331</v>
      </c>
      <c r="I835" s="110">
        <f t="shared" si="155"/>
        <v>3.8493333333333322</v>
      </c>
      <c r="K835" s="205"/>
      <c r="L835" s="20" t="s">
        <v>2281</v>
      </c>
      <c r="M835" s="21">
        <v>7899.9</v>
      </c>
      <c r="N835" s="21">
        <v>1399</v>
      </c>
      <c r="O835" s="263">
        <v>1956.99</v>
      </c>
      <c r="P835" s="19">
        <f>AVERAGE(M835:N835)</f>
        <v>4649.45</v>
      </c>
      <c r="R835" s="387"/>
      <c r="S835" s="387"/>
      <c r="T835" s="387"/>
      <c r="U835" s="387"/>
      <c r="V835" s="387"/>
      <c r="W835" s="387"/>
      <c r="X835" s="387"/>
      <c r="Y835" s="387"/>
      <c r="Z835" s="387"/>
      <c r="AA835" s="387"/>
      <c r="AB835" s="387"/>
      <c r="AC835" s="387"/>
      <c r="AD835" s="387"/>
      <c r="AE835" s="387"/>
      <c r="AF835" s="387"/>
      <c r="AG835" s="387"/>
      <c r="AH835" s="387"/>
      <c r="AI835" s="387"/>
      <c r="AJ835" s="387"/>
      <c r="AK835" s="387"/>
    </row>
    <row r="836" spans="2:37">
      <c r="B836" s="108"/>
      <c r="C836" s="17"/>
      <c r="D836" s="115" t="s">
        <v>164</v>
      </c>
      <c r="E836" s="110">
        <f t="shared" si="151"/>
        <v>126.96666666666665</v>
      </c>
      <c r="F836" s="110">
        <f t="shared" si="152"/>
        <v>95.224999999999994</v>
      </c>
      <c r="G836" s="110">
        <f t="shared" si="153"/>
        <v>63.483333333333327</v>
      </c>
      <c r="H836" s="110">
        <f t="shared" si="154"/>
        <v>31.741666666666664</v>
      </c>
      <c r="I836" s="110">
        <f t="shared" si="155"/>
        <v>12.696666666666662</v>
      </c>
      <c r="K836" s="205"/>
      <c r="L836" s="20" t="s">
        <v>2282</v>
      </c>
      <c r="M836" s="21">
        <v>1990</v>
      </c>
      <c r="N836" s="21">
        <v>1399</v>
      </c>
      <c r="O836" s="21">
        <v>1999.99</v>
      </c>
      <c r="P836" s="19">
        <f>AVERAGE(M836:O836)</f>
        <v>1796.33</v>
      </c>
      <c r="R836" s="387"/>
      <c r="S836" s="387"/>
      <c r="T836" s="387"/>
      <c r="U836" s="387"/>
      <c r="V836" s="387"/>
      <c r="W836" s="387"/>
      <c r="X836" s="387"/>
      <c r="Y836" s="387"/>
      <c r="Z836" s="387"/>
      <c r="AA836" s="387"/>
      <c r="AB836" s="387"/>
      <c r="AC836" s="387"/>
      <c r="AD836" s="387"/>
      <c r="AE836" s="387"/>
      <c r="AF836" s="387"/>
      <c r="AG836" s="387"/>
      <c r="AH836" s="387"/>
      <c r="AI836" s="387"/>
      <c r="AJ836" s="387"/>
      <c r="AK836" s="387"/>
    </row>
    <row r="837" spans="2:37">
      <c r="B837" s="108"/>
      <c r="C837" s="17"/>
      <c r="D837" s="115" t="s">
        <v>168</v>
      </c>
      <c r="E837" s="110">
        <f t="shared" si="151"/>
        <v>171.31333333333336</v>
      </c>
      <c r="F837" s="110">
        <f t="shared" si="152"/>
        <v>128.48500000000001</v>
      </c>
      <c r="G837" s="110">
        <f t="shared" si="153"/>
        <v>85.65666666666668</v>
      </c>
      <c r="H837" s="110">
        <f t="shared" si="154"/>
        <v>42.82833333333334</v>
      </c>
      <c r="I837" s="110">
        <f t="shared" si="155"/>
        <v>17.131333333333334</v>
      </c>
      <c r="K837" s="205"/>
      <c r="L837" s="20" t="s">
        <v>2283</v>
      </c>
      <c r="M837" s="21">
        <v>2090</v>
      </c>
      <c r="N837" s="21">
        <v>2119.5</v>
      </c>
      <c r="O837" s="21">
        <v>1999</v>
      </c>
      <c r="P837" s="19">
        <f>AVERAGE(M837:N837)</f>
        <v>2104.75</v>
      </c>
      <c r="R837" s="387"/>
      <c r="S837" s="387"/>
      <c r="T837" s="387"/>
      <c r="U837" s="387"/>
      <c r="V837" s="387"/>
      <c r="W837" s="387"/>
      <c r="X837" s="387"/>
      <c r="Y837" s="387"/>
      <c r="Z837" s="387"/>
      <c r="AA837" s="387"/>
      <c r="AB837" s="387"/>
      <c r="AC837" s="387"/>
      <c r="AD837" s="387"/>
      <c r="AE837" s="387"/>
      <c r="AF837" s="387"/>
      <c r="AG837" s="387"/>
      <c r="AH837" s="387"/>
      <c r="AI837" s="387"/>
      <c r="AJ837" s="387"/>
      <c r="AK837" s="387"/>
    </row>
    <row r="838" spans="2:37">
      <c r="B838" s="108"/>
      <c r="C838" s="17"/>
      <c r="D838" s="115" t="s">
        <v>172</v>
      </c>
      <c r="E838" s="110">
        <f t="shared" si="151"/>
        <v>167.91</v>
      </c>
      <c r="F838" s="110">
        <f t="shared" si="152"/>
        <v>125.9325</v>
      </c>
      <c r="G838" s="110">
        <f t="shared" si="153"/>
        <v>83.954999999999998</v>
      </c>
      <c r="H838" s="110">
        <f t="shared" si="154"/>
        <v>41.977499999999999</v>
      </c>
      <c r="I838" s="110">
        <f t="shared" si="155"/>
        <v>16.790999999999997</v>
      </c>
      <c r="K838" s="205"/>
      <c r="L838" s="20" t="s">
        <v>2284</v>
      </c>
      <c r="M838" s="21">
        <v>1890</v>
      </c>
      <c r="N838" s="21">
        <v>1799</v>
      </c>
      <c r="O838" s="21">
        <v>1956.99</v>
      </c>
      <c r="P838" s="19">
        <f>AVERAGE(M838:N838)</f>
        <v>1844.5</v>
      </c>
      <c r="R838" s="387"/>
      <c r="S838" s="387"/>
      <c r="T838" s="387"/>
      <c r="U838" s="387"/>
      <c r="V838" s="387"/>
      <c r="W838" s="387"/>
      <c r="X838" s="387"/>
      <c r="Y838" s="387"/>
      <c r="Z838" s="387"/>
      <c r="AA838" s="387"/>
      <c r="AB838" s="387"/>
      <c r="AC838" s="387"/>
      <c r="AD838" s="387"/>
      <c r="AE838" s="387"/>
      <c r="AF838" s="387"/>
      <c r="AG838" s="387"/>
      <c r="AH838" s="387"/>
      <c r="AI838" s="387"/>
      <c r="AJ838" s="387"/>
      <c r="AK838" s="387"/>
    </row>
    <row r="839" spans="2:37">
      <c r="B839" s="108"/>
      <c r="C839" s="17"/>
      <c r="D839" s="115" t="s">
        <v>176</v>
      </c>
      <c r="E839" s="110">
        <f t="shared" si="151"/>
        <v>164.15333333333334</v>
      </c>
      <c r="F839" s="110">
        <f t="shared" si="152"/>
        <v>123.11500000000001</v>
      </c>
      <c r="G839" s="110">
        <f t="shared" si="153"/>
        <v>82.076666666666668</v>
      </c>
      <c r="H839" s="110">
        <f t="shared" si="154"/>
        <v>41.038333333333334</v>
      </c>
      <c r="I839" s="110">
        <f t="shared" si="155"/>
        <v>16.415333333333329</v>
      </c>
      <c r="K839" s="205"/>
      <c r="L839" s="20" t="s">
        <v>2285</v>
      </c>
      <c r="M839" s="21">
        <v>1799</v>
      </c>
      <c r="N839" s="21">
        <v>1569</v>
      </c>
      <c r="O839" s="21">
        <v>3069.9</v>
      </c>
      <c r="P839" s="19">
        <f>AVERAGE(M839:N839)</f>
        <v>1684</v>
      </c>
      <c r="R839" s="387"/>
      <c r="S839" s="387"/>
      <c r="T839" s="387"/>
      <c r="U839" s="387"/>
      <c r="V839" s="387"/>
      <c r="W839" s="387"/>
      <c r="X839" s="387"/>
      <c r="Y839" s="387"/>
      <c r="Z839" s="387"/>
      <c r="AA839" s="387"/>
      <c r="AB839" s="387"/>
      <c r="AC839" s="387"/>
      <c r="AD839" s="387"/>
      <c r="AE839" s="387"/>
      <c r="AF839" s="387"/>
      <c r="AG839" s="387"/>
      <c r="AH839" s="387"/>
      <c r="AI839" s="387"/>
      <c r="AJ839" s="387"/>
      <c r="AK839" s="387"/>
    </row>
    <row r="840" spans="2:37">
      <c r="B840" s="108"/>
      <c r="C840" s="17"/>
      <c r="D840" s="115" t="s">
        <v>180</v>
      </c>
      <c r="E840" s="110">
        <f t="shared" si="151"/>
        <v>163.92</v>
      </c>
      <c r="F840" s="110">
        <f t="shared" si="152"/>
        <v>122.94</v>
      </c>
      <c r="G840" s="110">
        <f t="shared" si="153"/>
        <v>81.96</v>
      </c>
      <c r="H840" s="110">
        <f t="shared" si="154"/>
        <v>40.98</v>
      </c>
      <c r="I840" s="110">
        <f t="shared" si="155"/>
        <v>16.391999999999996</v>
      </c>
      <c r="K840" s="205"/>
      <c r="L840" s="20" t="s">
        <v>2286</v>
      </c>
      <c r="M840" s="21">
        <v>1925</v>
      </c>
      <c r="N840" s="21">
        <v>1925</v>
      </c>
      <c r="O840" s="21">
        <v>2692.68</v>
      </c>
      <c r="P840" s="19">
        <f>AVERAGE(M840:O840)</f>
        <v>2180.8933333333334</v>
      </c>
      <c r="R840" s="387"/>
      <c r="S840" s="387"/>
      <c r="T840" s="387"/>
      <c r="U840" s="387"/>
      <c r="V840" s="387"/>
      <c r="W840" s="387"/>
      <c r="X840" s="387"/>
      <c r="Y840" s="387"/>
      <c r="Z840" s="387"/>
      <c r="AA840" s="387"/>
      <c r="AB840" s="387"/>
      <c r="AC840" s="387"/>
      <c r="AD840" s="387"/>
      <c r="AE840" s="387"/>
      <c r="AF840" s="387"/>
      <c r="AG840" s="387"/>
      <c r="AH840" s="387"/>
      <c r="AI840" s="387"/>
      <c r="AJ840" s="387"/>
      <c r="AK840" s="387"/>
    </row>
    <row r="841" spans="2:37">
      <c r="B841" s="108"/>
      <c r="C841" s="17"/>
      <c r="D841" s="115" t="s">
        <v>183</v>
      </c>
      <c r="E841" s="110">
        <f t="shared" si="151"/>
        <v>160.63333333333333</v>
      </c>
      <c r="F841" s="110">
        <f t="shared" si="152"/>
        <v>120.47499999999999</v>
      </c>
      <c r="G841" s="110">
        <f t="shared" si="153"/>
        <v>80.316666666666663</v>
      </c>
      <c r="H841" s="110">
        <f t="shared" si="154"/>
        <v>40.158333333333331</v>
      </c>
      <c r="I841" s="110">
        <f t="shared" si="155"/>
        <v>16.063333333333329</v>
      </c>
      <c r="K841" s="205"/>
      <c r="L841" s="20" t="s">
        <v>2287</v>
      </c>
      <c r="M841" s="21">
        <v>2392.86</v>
      </c>
      <c r="N841" s="21">
        <v>2299</v>
      </c>
      <c r="O841" s="21">
        <v>2749</v>
      </c>
      <c r="P841" s="19">
        <f>AVERAGE(M841:O841)</f>
        <v>2480.2866666666669</v>
      </c>
      <c r="R841" s="387"/>
      <c r="S841" s="387"/>
      <c r="T841" s="387"/>
      <c r="U841" s="387"/>
      <c r="V841" s="387"/>
      <c r="W841" s="387"/>
      <c r="X841" s="387"/>
      <c r="Y841" s="387"/>
      <c r="Z841" s="387"/>
      <c r="AA841" s="387"/>
      <c r="AB841" s="387"/>
      <c r="AC841" s="387"/>
      <c r="AD841" s="387"/>
      <c r="AE841" s="387"/>
      <c r="AF841" s="387"/>
      <c r="AG841" s="387"/>
      <c r="AH841" s="387"/>
      <c r="AI841" s="387"/>
      <c r="AJ841" s="387"/>
      <c r="AK841" s="387"/>
    </row>
    <row r="842" spans="2:37">
      <c r="B842" s="108"/>
      <c r="C842" s="17"/>
      <c r="D842" s="115" t="s">
        <v>186</v>
      </c>
      <c r="E842" s="110">
        <f t="shared" si="151"/>
        <v>178.66666666666666</v>
      </c>
      <c r="F842" s="110">
        <f t="shared" si="152"/>
        <v>134</v>
      </c>
      <c r="G842" s="110">
        <f t="shared" si="153"/>
        <v>89.333333333333329</v>
      </c>
      <c r="H842" s="110">
        <f t="shared" si="154"/>
        <v>44.666666666666664</v>
      </c>
      <c r="I842" s="110">
        <f t="shared" si="155"/>
        <v>17.86666666666666</v>
      </c>
      <c r="K842" s="205"/>
      <c r="L842" s="20" t="s">
        <v>2288</v>
      </c>
      <c r="M842" s="21">
        <v>4899</v>
      </c>
      <c r="N842" s="21">
        <v>5770.31</v>
      </c>
      <c r="O842" s="21">
        <v>4849</v>
      </c>
      <c r="P842" s="19">
        <f>AVERAGE(M842:N842)</f>
        <v>5334.6550000000007</v>
      </c>
      <c r="R842" s="387"/>
      <c r="S842" s="387"/>
      <c r="T842" s="387"/>
      <c r="U842" s="387"/>
      <c r="V842" s="387"/>
      <c r="W842" s="387"/>
      <c r="X842" s="387"/>
      <c r="Y842" s="387"/>
      <c r="Z842" s="387"/>
      <c r="AA842" s="387"/>
      <c r="AB842" s="387"/>
      <c r="AC842" s="387"/>
      <c r="AD842" s="387"/>
      <c r="AE842" s="387"/>
      <c r="AF842" s="387"/>
      <c r="AG842" s="387"/>
      <c r="AH842" s="387"/>
      <c r="AI842" s="387"/>
      <c r="AJ842" s="387"/>
      <c r="AK842" s="387"/>
    </row>
    <row r="843" spans="2:37">
      <c r="B843" s="108"/>
      <c r="C843" s="17"/>
      <c r="D843" s="115" t="s">
        <v>190</v>
      </c>
      <c r="E843" s="110">
        <f t="shared" si="151"/>
        <v>145.33333333333334</v>
      </c>
      <c r="F843" s="110">
        <f t="shared" si="152"/>
        <v>109</v>
      </c>
      <c r="G843" s="110">
        <f t="shared" si="153"/>
        <v>72.666666666666671</v>
      </c>
      <c r="H843" s="110">
        <f t="shared" si="154"/>
        <v>36.333333333333336</v>
      </c>
      <c r="I843" s="110">
        <f t="shared" si="155"/>
        <v>14.533333333333331</v>
      </c>
      <c r="K843" s="205"/>
      <c r="L843" s="20" t="s">
        <v>2289</v>
      </c>
      <c r="M843" s="21">
        <v>609.9</v>
      </c>
      <c r="N843" s="21">
        <v>747.6</v>
      </c>
      <c r="O843" s="21">
        <v>699.99</v>
      </c>
      <c r="P843" s="19">
        <f>AVERAGE(M843:N843)</f>
        <v>678.75</v>
      </c>
      <c r="R843" s="387"/>
      <c r="S843" s="387"/>
      <c r="T843" s="387"/>
      <c r="U843" s="387"/>
      <c r="V843" s="387"/>
      <c r="W843" s="387"/>
      <c r="X843" s="387"/>
      <c r="Y843" s="387"/>
      <c r="Z843" s="387"/>
      <c r="AA843" s="387"/>
      <c r="AB843" s="387"/>
      <c r="AC843" s="387"/>
      <c r="AD843" s="387"/>
      <c r="AE843" s="387"/>
      <c r="AF843" s="387"/>
      <c r="AG843" s="387"/>
      <c r="AH843" s="387"/>
      <c r="AI843" s="387"/>
      <c r="AJ843" s="387"/>
      <c r="AK843" s="387"/>
    </row>
    <row r="844" spans="2:37">
      <c r="B844" s="108"/>
      <c r="C844" s="17"/>
      <c r="D844" s="115" t="s">
        <v>193</v>
      </c>
      <c r="E844" s="110">
        <f t="shared" si="151"/>
        <v>139.59666666666666</v>
      </c>
      <c r="F844" s="110">
        <f t="shared" si="152"/>
        <v>104.69749999999999</v>
      </c>
      <c r="G844" s="110">
        <f t="shared" si="153"/>
        <v>69.798333333333332</v>
      </c>
      <c r="H844" s="110">
        <f t="shared" si="154"/>
        <v>34.899166666666666</v>
      </c>
      <c r="I844" s="110">
        <f t="shared" si="155"/>
        <v>13.959666666666664</v>
      </c>
      <c r="R844" s="387"/>
      <c r="S844" s="387"/>
      <c r="T844" s="387"/>
      <c r="U844" s="387"/>
      <c r="V844" s="387"/>
      <c r="W844" s="387"/>
      <c r="X844" s="387"/>
      <c r="Y844" s="387"/>
      <c r="Z844" s="387"/>
      <c r="AA844" s="387"/>
      <c r="AB844" s="387"/>
      <c r="AC844" s="387"/>
      <c r="AD844" s="387"/>
      <c r="AE844" s="387"/>
      <c r="AF844" s="387"/>
      <c r="AG844" s="387"/>
      <c r="AH844" s="387"/>
      <c r="AI844" s="387"/>
      <c r="AJ844" s="387"/>
      <c r="AK844" s="387"/>
    </row>
    <row r="845" spans="2:37">
      <c r="B845" s="108"/>
      <c r="C845" s="17"/>
      <c r="D845" s="115" t="s">
        <v>197</v>
      </c>
      <c r="E845" s="110">
        <f t="shared" si="151"/>
        <v>145.16666666666666</v>
      </c>
      <c r="F845" s="110">
        <f t="shared" si="152"/>
        <v>108.875</v>
      </c>
      <c r="G845" s="110">
        <f t="shared" si="153"/>
        <v>72.583333333333329</v>
      </c>
      <c r="H845" s="110">
        <f t="shared" si="154"/>
        <v>36.291666666666664</v>
      </c>
      <c r="I845" s="110">
        <f t="shared" si="155"/>
        <v>14.516666666666662</v>
      </c>
      <c r="R845" s="387"/>
      <c r="S845" s="387"/>
      <c r="T845" s="387"/>
      <c r="U845" s="387"/>
      <c r="V845" s="387"/>
      <c r="W845" s="387"/>
      <c r="X845" s="387"/>
      <c r="Y845" s="387"/>
      <c r="Z845" s="387"/>
      <c r="AA845" s="387"/>
      <c r="AB845" s="387"/>
      <c r="AC845" s="387"/>
      <c r="AD845" s="387"/>
      <c r="AE845" s="387"/>
      <c r="AF845" s="387"/>
      <c r="AG845" s="387"/>
      <c r="AH845" s="387"/>
      <c r="AI845" s="387"/>
      <c r="AJ845" s="387"/>
      <c r="AK845" s="387"/>
    </row>
    <row r="846" spans="2:37">
      <c r="B846" s="108"/>
      <c r="C846" s="17"/>
      <c r="D846" s="115" t="s">
        <v>201</v>
      </c>
      <c r="E846" s="110">
        <f t="shared" si="151"/>
        <v>228</v>
      </c>
      <c r="F846" s="110">
        <f t="shared" si="152"/>
        <v>171</v>
      </c>
      <c r="G846" s="110">
        <f t="shared" si="153"/>
        <v>114</v>
      </c>
      <c r="H846" s="110">
        <f t="shared" si="154"/>
        <v>57</v>
      </c>
      <c r="I846" s="110">
        <f t="shared" si="155"/>
        <v>22.799999999999994</v>
      </c>
      <c r="R846" s="387"/>
      <c r="S846" s="387"/>
      <c r="T846" s="387"/>
      <c r="U846" s="387"/>
      <c r="V846" s="387"/>
      <c r="W846" s="387"/>
      <c r="X846" s="387"/>
      <c r="Y846" s="387"/>
      <c r="Z846" s="387"/>
      <c r="AA846" s="387"/>
      <c r="AB846" s="387"/>
      <c r="AC846" s="387"/>
      <c r="AD846" s="387"/>
      <c r="AE846" s="387"/>
      <c r="AF846" s="387"/>
      <c r="AG846" s="387"/>
      <c r="AH846" s="387"/>
      <c r="AI846" s="387"/>
      <c r="AJ846" s="387"/>
      <c r="AK846" s="387"/>
    </row>
    <row r="847" spans="2:37">
      <c r="B847" s="108"/>
      <c r="C847" s="17"/>
      <c r="D847" s="115" t="s">
        <v>205</v>
      </c>
      <c r="E847" s="110">
        <f t="shared" si="151"/>
        <v>97.133333333333326</v>
      </c>
      <c r="F847" s="110">
        <f t="shared" si="152"/>
        <v>72.849999999999994</v>
      </c>
      <c r="G847" s="110">
        <f t="shared" si="153"/>
        <v>48.566666666666663</v>
      </c>
      <c r="H847" s="110">
        <f t="shared" si="154"/>
        <v>24.283333333333331</v>
      </c>
      <c r="I847" s="110">
        <f t="shared" si="155"/>
        <v>9.7133333333333312</v>
      </c>
      <c r="R847" s="387"/>
      <c r="S847" s="387"/>
      <c r="T847" s="387"/>
      <c r="U847" s="387"/>
      <c r="V847" s="387"/>
      <c r="W847" s="387"/>
      <c r="X847" s="387"/>
      <c r="Y847" s="387"/>
      <c r="Z847" s="387"/>
      <c r="AA847" s="387"/>
      <c r="AB847" s="387"/>
      <c r="AC847" s="387"/>
      <c r="AD847" s="387"/>
      <c r="AE847" s="387"/>
      <c r="AF847" s="387"/>
      <c r="AG847" s="387"/>
      <c r="AH847" s="387"/>
      <c r="AI847" s="387"/>
      <c r="AJ847" s="387"/>
      <c r="AK847" s="387"/>
    </row>
    <row r="848" spans="2:37">
      <c r="B848" s="108"/>
      <c r="C848" s="17"/>
      <c r="D848" s="115" t="s">
        <v>208</v>
      </c>
      <c r="E848" s="110">
        <f t="shared" si="151"/>
        <v>130.38999999999999</v>
      </c>
      <c r="F848" s="110">
        <f t="shared" si="152"/>
        <v>97.79249999999999</v>
      </c>
      <c r="G848" s="110">
        <f t="shared" si="153"/>
        <v>65.194999999999993</v>
      </c>
      <c r="H848" s="110">
        <f t="shared" si="154"/>
        <v>32.597499999999997</v>
      </c>
      <c r="I848" s="110">
        <f t="shared" si="155"/>
        <v>13.038999999999996</v>
      </c>
      <c r="R848" s="387"/>
      <c r="S848" s="387"/>
      <c r="T848" s="387"/>
      <c r="U848" s="387"/>
      <c r="V848" s="387"/>
      <c r="W848" s="387"/>
      <c r="X848" s="387"/>
      <c r="Y848" s="387"/>
      <c r="Z848" s="387"/>
      <c r="AA848" s="387"/>
      <c r="AB848" s="387"/>
      <c r="AC848" s="387"/>
      <c r="AD848" s="387"/>
      <c r="AE848" s="387"/>
      <c r="AF848" s="387"/>
      <c r="AG848" s="387"/>
      <c r="AH848" s="387"/>
      <c r="AI848" s="387"/>
      <c r="AJ848" s="387"/>
      <c r="AK848" s="387"/>
    </row>
    <row r="849" spans="2:37">
      <c r="B849" s="108"/>
      <c r="C849" s="17"/>
      <c r="D849" s="115" t="s">
        <v>211</v>
      </c>
      <c r="E849" s="110">
        <f t="shared" si="151"/>
        <v>250.39000000000001</v>
      </c>
      <c r="F849" s="110">
        <f t="shared" si="152"/>
        <v>187.79250000000002</v>
      </c>
      <c r="G849" s="110">
        <f t="shared" si="153"/>
        <v>125.19500000000001</v>
      </c>
      <c r="H849" s="110">
        <f t="shared" si="154"/>
        <v>62.597500000000004</v>
      </c>
      <c r="I849" s="110">
        <f t="shared" si="155"/>
        <v>25.038999999999994</v>
      </c>
      <c r="R849" s="387"/>
      <c r="S849" s="387"/>
      <c r="T849" s="387"/>
      <c r="U849" s="387"/>
      <c r="V849" s="387"/>
      <c r="W849" s="387"/>
      <c r="X849" s="387"/>
      <c r="Y849" s="387"/>
      <c r="Z849" s="387"/>
      <c r="AA849" s="387"/>
      <c r="AB849" s="387"/>
      <c r="AC849" s="387"/>
      <c r="AD849" s="387"/>
      <c r="AE849" s="387"/>
      <c r="AF849" s="387"/>
      <c r="AG849" s="387"/>
      <c r="AH849" s="387"/>
      <c r="AI849" s="387"/>
      <c r="AJ849" s="387"/>
      <c r="AK849" s="387"/>
    </row>
    <row r="850" spans="2:37">
      <c r="B850" s="108"/>
      <c r="C850" s="17"/>
      <c r="D850" s="115" t="s">
        <v>215</v>
      </c>
      <c r="E850" s="110">
        <f t="shared" si="151"/>
        <v>172.09</v>
      </c>
      <c r="F850" s="110">
        <f t="shared" si="152"/>
        <v>129.0675</v>
      </c>
      <c r="G850" s="110">
        <f t="shared" si="153"/>
        <v>86.045000000000002</v>
      </c>
      <c r="H850" s="110">
        <f t="shared" si="154"/>
        <v>43.022500000000001</v>
      </c>
      <c r="I850" s="110">
        <f t="shared" si="155"/>
        <v>17.208999999999996</v>
      </c>
      <c r="R850" s="387"/>
      <c r="S850" s="387"/>
      <c r="T850" s="387"/>
      <c r="U850" s="387"/>
      <c r="V850" s="387"/>
      <c r="W850" s="387"/>
      <c r="X850" s="387"/>
      <c r="Y850" s="387"/>
      <c r="Z850" s="387"/>
      <c r="AA850" s="387"/>
      <c r="AB850" s="387"/>
      <c r="AC850" s="387"/>
      <c r="AD850" s="387"/>
      <c r="AE850" s="387"/>
      <c r="AF850" s="387"/>
      <c r="AG850" s="387"/>
      <c r="AH850" s="387"/>
      <c r="AI850" s="387"/>
      <c r="AJ850" s="387"/>
      <c r="AK850" s="387"/>
    </row>
    <row r="851" spans="2:37">
      <c r="B851" s="108"/>
      <c r="C851" s="17"/>
      <c r="D851" s="115" t="s">
        <v>218</v>
      </c>
      <c r="E851" s="110">
        <f t="shared" si="151"/>
        <v>202.5</v>
      </c>
      <c r="F851" s="110">
        <f t="shared" si="152"/>
        <v>151.875</v>
      </c>
      <c r="G851" s="110">
        <f t="shared" si="153"/>
        <v>101.25</v>
      </c>
      <c r="H851" s="110">
        <f t="shared" si="154"/>
        <v>50.625</v>
      </c>
      <c r="I851" s="110">
        <f t="shared" si="155"/>
        <v>20.249999999999996</v>
      </c>
      <c r="R851" s="387"/>
      <c r="S851" s="387"/>
      <c r="T851" s="387"/>
      <c r="U851" s="387"/>
      <c r="V851" s="387"/>
      <c r="W851" s="387"/>
      <c r="X851" s="387"/>
      <c r="Y851" s="387"/>
      <c r="Z851" s="387"/>
      <c r="AA851" s="387"/>
      <c r="AB851" s="387"/>
      <c r="AC851" s="387"/>
      <c r="AD851" s="387"/>
      <c r="AE851" s="387"/>
      <c r="AF851" s="387"/>
      <c r="AG851" s="387"/>
      <c r="AH851" s="387"/>
      <c r="AI851" s="387"/>
      <c r="AJ851" s="387"/>
      <c r="AK851" s="387"/>
    </row>
    <row r="852" spans="2:37">
      <c r="B852" s="108"/>
      <c r="C852" s="17"/>
      <c r="D852" s="115" t="s">
        <v>222</v>
      </c>
      <c r="E852" s="110">
        <f t="shared" si="151"/>
        <v>164.06333333333333</v>
      </c>
      <c r="F852" s="110">
        <f t="shared" si="152"/>
        <v>123.0475</v>
      </c>
      <c r="G852" s="110">
        <f t="shared" si="153"/>
        <v>82.031666666666666</v>
      </c>
      <c r="H852" s="110">
        <f t="shared" si="154"/>
        <v>41.015833333333333</v>
      </c>
      <c r="I852" s="110">
        <f t="shared" si="155"/>
        <v>16.406333333333329</v>
      </c>
      <c r="R852" s="387"/>
      <c r="S852" s="387"/>
      <c r="T852" s="387"/>
      <c r="U852" s="387"/>
      <c r="V852" s="387"/>
      <c r="W852" s="387"/>
      <c r="X852" s="387"/>
      <c r="Y852" s="387"/>
      <c r="Z852" s="387"/>
      <c r="AA852" s="387"/>
      <c r="AB852" s="387"/>
      <c r="AC852" s="387"/>
      <c r="AD852" s="387"/>
      <c r="AE852" s="387"/>
      <c r="AF852" s="387"/>
      <c r="AG852" s="387"/>
      <c r="AH852" s="387"/>
      <c r="AI852" s="387"/>
      <c r="AJ852" s="387"/>
      <c r="AK852" s="387"/>
    </row>
    <row r="853" spans="2:37">
      <c r="B853" s="108"/>
      <c r="C853" s="17"/>
      <c r="D853" s="115" t="s">
        <v>225</v>
      </c>
      <c r="E853" s="110">
        <f t="shared" si="151"/>
        <v>221.29999999999998</v>
      </c>
      <c r="F853" s="110">
        <f t="shared" si="152"/>
        <v>165.97499999999999</v>
      </c>
      <c r="G853" s="110">
        <f t="shared" si="153"/>
        <v>110.64999999999999</v>
      </c>
      <c r="H853" s="110">
        <f t="shared" si="154"/>
        <v>55.324999999999996</v>
      </c>
      <c r="I853" s="110">
        <f t="shared" si="155"/>
        <v>22.129999999999992</v>
      </c>
      <c r="R853" s="387"/>
      <c r="S853" s="387"/>
      <c r="T853" s="387"/>
      <c r="U853" s="387"/>
      <c r="V853" s="387"/>
      <c r="W853" s="387"/>
      <c r="X853" s="387"/>
      <c r="Y853" s="387"/>
      <c r="Z853" s="387"/>
      <c r="AA853" s="387"/>
      <c r="AB853" s="387"/>
      <c r="AC853" s="387"/>
      <c r="AD853" s="387"/>
      <c r="AE853" s="387"/>
      <c r="AF853" s="387"/>
      <c r="AG853" s="387"/>
      <c r="AH853" s="387"/>
      <c r="AI853" s="387"/>
      <c r="AJ853" s="387"/>
      <c r="AK853" s="387"/>
    </row>
    <row r="854" spans="2:37">
      <c r="B854" s="108"/>
      <c r="C854" s="17"/>
      <c r="D854" s="115" t="s">
        <v>228</v>
      </c>
      <c r="E854" s="110">
        <f t="shared" si="151"/>
        <v>189.66666666666666</v>
      </c>
      <c r="F854" s="110">
        <f t="shared" si="152"/>
        <v>142.25</v>
      </c>
      <c r="G854" s="110">
        <f t="shared" si="153"/>
        <v>94.833333333333329</v>
      </c>
      <c r="H854" s="110">
        <f t="shared" si="154"/>
        <v>47.416666666666664</v>
      </c>
      <c r="I854" s="110">
        <f t="shared" si="155"/>
        <v>18.966666666666661</v>
      </c>
      <c r="R854" s="387"/>
      <c r="S854" s="387"/>
      <c r="T854" s="387"/>
      <c r="U854" s="387"/>
      <c r="V854" s="387"/>
      <c r="W854" s="387"/>
      <c r="X854" s="387"/>
      <c r="Y854" s="387"/>
      <c r="Z854" s="387"/>
      <c r="AA854" s="387"/>
      <c r="AB854" s="387"/>
      <c r="AC854" s="387"/>
      <c r="AD854" s="387"/>
      <c r="AE854" s="387"/>
      <c r="AF854" s="387"/>
      <c r="AG854" s="387"/>
      <c r="AH854" s="387"/>
      <c r="AI854" s="387"/>
      <c r="AJ854" s="387"/>
      <c r="AK854" s="387"/>
    </row>
    <row r="855" spans="2:37">
      <c r="B855" s="108"/>
      <c r="C855" s="17"/>
      <c r="D855" s="115" t="s">
        <v>231</v>
      </c>
      <c r="E855" s="110">
        <f t="shared" si="151"/>
        <v>169.01666666666668</v>
      </c>
      <c r="F855" s="110">
        <f t="shared" si="152"/>
        <v>126.76250000000002</v>
      </c>
      <c r="G855" s="110">
        <f t="shared" si="153"/>
        <v>84.50833333333334</v>
      </c>
      <c r="H855" s="110">
        <f t="shared" si="154"/>
        <v>42.25416666666667</v>
      </c>
      <c r="I855" s="110">
        <f t="shared" si="155"/>
        <v>16.901666666666664</v>
      </c>
      <c r="R855" s="387"/>
      <c r="S855" s="387"/>
      <c r="T855" s="387"/>
      <c r="U855" s="387"/>
      <c r="V855" s="387"/>
      <c r="W855" s="387"/>
      <c r="X855" s="387"/>
      <c r="Y855" s="387"/>
      <c r="Z855" s="387"/>
      <c r="AA855" s="387"/>
      <c r="AB855" s="387"/>
      <c r="AC855" s="387"/>
      <c r="AD855" s="387"/>
      <c r="AE855" s="387"/>
      <c r="AF855" s="387"/>
      <c r="AG855" s="387"/>
      <c r="AH855" s="387"/>
      <c r="AI855" s="387"/>
      <c r="AJ855" s="387"/>
      <c r="AK855" s="387"/>
    </row>
    <row r="856" spans="2:37">
      <c r="B856" s="108"/>
      <c r="C856" s="17"/>
      <c r="D856" s="115" t="s">
        <v>234</v>
      </c>
      <c r="E856" s="110">
        <f t="shared" si="151"/>
        <v>201.87333333333333</v>
      </c>
      <c r="F856" s="110">
        <f t="shared" si="152"/>
        <v>151.405</v>
      </c>
      <c r="G856" s="110">
        <f t="shared" si="153"/>
        <v>100.93666666666667</v>
      </c>
      <c r="H856" s="110">
        <f t="shared" si="154"/>
        <v>50.468333333333334</v>
      </c>
      <c r="I856" s="110">
        <f t="shared" si="155"/>
        <v>20.187333333333328</v>
      </c>
      <c r="R856" s="387"/>
      <c r="S856" s="387"/>
      <c r="T856" s="387"/>
      <c r="U856" s="387"/>
      <c r="V856" s="387"/>
      <c r="W856" s="387"/>
      <c r="X856" s="387"/>
      <c r="Y856" s="387"/>
      <c r="Z856" s="387"/>
      <c r="AA856" s="387"/>
      <c r="AB856" s="387"/>
      <c r="AC856" s="387"/>
      <c r="AD856" s="387"/>
      <c r="AE856" s="387"/>
      <c r="AF856" s="387"/>
      <c r="AG856" s="387"/>
      <c r="AH856" s="387"/>
      <c r="AI856" s="387"/>
      <c r="AJ856" s="387"/>
      <c r="AK856" s="387"/>
    </row>
    <row r="857" spans="2:37">
      <c r="B857" s="108"/>
      <c r="C857" s="17"/>
      <c r="D857" s="115" t="s">
        <v>238</v>
      </c>
      <c r="E857" s="110">
        <f t="shared" si="151"/>
        <v>184</v>
      </c>
      <c r="F857" s="110">
        <f t="shared" si="152"/>
        <v>138</v>
      </c>
      <c r="G857" s="110">
        <f t="shared" si="153"/>
        <v>92</v>
      </c>
      <c r="H857" s="110">
        <f t="shared" si="154"/>
        <v>46</v>
      </c>
      <c r="I857" s="110">
        <f t="shared" si="155"/>
        <v>18.399999999999995</v>
      </c>
      <c r="R857" s="387"/>
      <c r="S857" s="387"/>
      <c r="T857" s="387"/>
      <c r="U857" s="387"/>
      <c r="V857" s="387"/>
      <c r="W857" s="387"/>
      <c r="X857" s="387"/>
      <c r="Y857" s="387"/>
      <c r="Z857" s="387"/>
      <c r="AA857" s="387"/>
      <c r="AB857" s="387"/>
      <c r="AC857" s="387"/>
      <c r="AD857" s="387"/>
      <c r="AE857" s="387"/>
      <c r="AF857" s="387"/>
      <c r="AG857" s="387"/>
      <c r="AH857" s="387"/>
      <c r="AI857" s="387"/>
      <c r="AJ857" s="387"/>
      <c r="AK857" s="387"/>
    </row>
    <row r="858" spans="2:37">
      <c r="B858" s="108"/>
      <c r="C858" s="17"/>
      <c r="D858" s="115" t="s">
        <v>242</v>
      </c>
      <c r="E858" s="110">
        <f t="shared" si="151"/>
        <v>285.94666666666666</v>
      </c>
      <c r="F858" s="110">
        <f t="shared" si="152"/>
        <v>214.45999999999998</v>
      </c>
      <c r="G858" s="110">
        <f t="shared" si="153"/>
        <v>142.97333333333333</v>
      </c>
      <c r="H858" s="110">
        <f t="shared" si="154"/>
        <v>71.486666666666665</v>
      </c>
      <c r="I858" s="110">
        <f t="shared" si="155"/>
        <v>28.594666666666658</v>
      </c>
      <c r="R858" s="387"/>
      <c r="S858" s="387"/>
      <c r="T858" s="387"/>
      <c r="U858" s="387"/>
      <c r="V858" s="387"/>
      <c r="W858" s="387"/>
      <c r="X858" s="387"/>
      <c r="Y858" s="387"/>
      <c r="Z858" s="387"/>
      <c r="AA858" s="387"/>
      <c r="AB858" s="387"/>
      <c r="AC858" s="387"/>
      <c r="AD858" s="387"/>
      <c r="AE858" s="387"/>
      <c r="AF858" s="387"/>
      <c r="AG858" s="387"/>
      <c r="AH858" s="387"/>
      <c r="AI858" s="387"/>
      <c r="AJ858" s="387"/>
      <c r="AK858" s="387"/>
    </row>
    <row r="859" spans="2:37">
      <c r="B859" s="108"/>
      <c r="C859" s="17"/>
      <c r="D859" s="115" t="s">
        <v>246</v>
      </c>
      <c r="E859" s="110">
        <f t="shared" si="151"/>
        <v>203.24333333333334</v>
      </c>
      <c r="F859" s="110">
        <f t="shared" si="152"/>
        <v>152.4325</v>
      </c>
      <c r="G859" s="110">
        <f t="shared" si="153"/>
        <v>101.62166666666667</v>
      </c>
      <c r="H859" s="110">
        <f t="shared" si="154"/>
        <v>50.810833333333335</v>
      </c>
      <c r="I859" s="110">
        <f t="shared" si="155"/>
        <v>20.324333333333328</v>
      </c>
      <c r="R859" s="387"/>
      <c r="S859" s="387"/>
      <c r="T859" s="387"/>
      <c r="U859" s="387"/>
      <c r="V859" s="387"/>
      <c r="W859" s="387"/>
      <c r="X859" s="387"/>
      <c r="Y859" s="387"/>
      <c r="Z859" s="387"/>
      <c r="AA859" s="387"/>
      <c r="AB859" s="387"/>
      <c r="AC859" s="387"/>
      <c r="AD859" s="387"/>
      <c r="AE859" s="387"/>
      <c r="AF859" s="387"/>
      <c r="AG859" s="387"/>
      <c r="AH859" s="387"/>
      <c r="AI859" s="387"/>
      <c r="AJ859" s="387"/>
      <c r="AK859" s="387"/>
    </row>
    <row r="860" spans="2:37">
      <c r="B860" s="108"/>
      <c r="C860" s="17"/>
      <c r="D860" s="115" t="s">
        <v>250</v>
      </c>
      <c r="E860" s="110">
        <f t="shared" si="151"/>
        <v>280.33333333333331</v>
      </c>
      <c r="F860" s="110">
        <f t="shared" si="152"/>
        <v>210.25</v>
      </c>
      <c r="G860" s="110">
        <f t="shared" si="153"/>
        <v>140.16666666666666</v>
      </c>
      <c r="H860" s="110">
        <f t="shared" si="154"/>
        <v>70.083333333333329</v>
      </c>
      <c r="I860" s="110">
        <f t="shared" si="155"/>
        <v>28.033333333333324</v>
      </c>
      <c r="R860" s="387"/>
      <c r="S860" s="387"/>
      <c r="T860" s="387"/>
      <c r="U860" s="387"/>
      <c r="V860" s="387"/>
      <c r="W860" s="387"/>
      <c r="X860" s="387"/>
      <c r="Y860" s="387"/>
      <c r="Z860" s="387"/>
      <c r="AA860" s="387"/>
      <c r="AB860" s="387"/>
      <c r="AC860" s="387"/>
      <c r="AD860" s="387"/>
      <c r="AE860" s="387"/>
      <c r="AF860" s="387"/>
      <c r="AG860" s="387"/>
      <c r="AH860" s="387"/>
      <c r="AI860" s="387"/>
      <c r="AJ860" s="387"/>
      <c r="AK860" s="387"/>
    </row>
    <row r="861" spans="2:37">
      <c r="B861" s="108"/>
      <c r="C861" s="17"/>
      <c r="D861" s="115" t="s">
        <v>254</v>
      </c>
      <c r="E861" s="110">
        <f t="shared" si="151"/>
        <v>237.26333333333332</v>
      </c>
      <c r="F861" s="110">
        <f t="shared" si="152"/>
        <v>177.94749999999999</v>
      </c>
      <c r="G861" s="110">
        <f t="shared" si="153"/>
        <v>118.63166666666666</v>
      </c>
      <c r="H861" s="110">
        <f t="shared" si="154"/>
        <v>59.31583333333333</v>
      </c>
      <c r="I861" s="110">
        <f t="shared" si="155"/>
        <v>23.726333333333326</v>
      </c>
      <c r="R861" s="387"/>
      <c r="S861" s="387"/>
      <c r="T861" s="387"/>
      <c r="U861" s="387"/>
      <c r="V861" s="387"/>
      <c r="W861" s="387"/>
      <c r="X861" s="387"/>
      <c r="Y861" s="387"/>
      <c r="Z861" s="387"/>
      <c r="AA861" s="387"/>
      <c r="AB861" s="387"/>
      <c r="AC861" s="387"/>
      <c r="AD861" s="387"/>
      <c r="AE861" s="387"/>
      <c r="AF861" s="387"/>
      <c r="AG861" s="387"/>
      <c r="AH861" s="387"/>
      <c r="AI861" s="387"/>
      <c r="AJ861" s="387"/>
      <c r="AK861" s="387"/>
    </row>
    <row r="862" spans="2:37">
      <c r="B862" s="108"/>
      <c r="C862" s="17"/>
      <c r="D862" s="115" t="s">
        <v>258</v>
      </c>
      <c r="E862" s="110">
        <f t="shared" si="151"/>
        <v>216.29333333333332</v>
      </c>
      <c r="F862" s="110">
        <f t="shared" si="152"/>
        <v>162.22</v>
      </c>
      <c r="G862" s="110">
        <f t="shared" si="153"/>
        <v>108.14666666666666</v>
      </c>
      <c r="H862" s="110">
        <f t="shared" si="154"/>
        <v>54.073333333333331</v>
      </c>
      <c r="I862" s="110">
        <f t="shared" si="155"/>
        <v>21.629333333333328</v>
      </c>
      <c r="R862" s="387"/>
      <c r="S862" s="387"/>
      <c r="T862" s="387"/>
      <c r="U862" s="387"/>
      <c r="V862" s="387"/>
      <c r="W862" s="387"/>
      <c r="X862" s="387"/>
      <c r="Y862" s="387"/>
      <c r="Z862" s="387"/>
      <c r="AA862" s="387"/>
      <c r="AB862" s="387"/>
      <c r="AC862" s="387"/>
      <c r="AD862" s="387"/>
      <c r="AE862" s="387"/>
      <c r="AF862" s="387"/>
      <c r="AG862" s="387"/>
      <c r="AH862" s="387"/>
      <c r="AI862" s="387"/>
      <c r="AJ862" s="387"/>
      <c r="AK862" s="387"/>
    </row>
    <row r="863" spans="2:37">
      <c r="B863" s="108"/>
      <c r="C863" s="17"/>
      <c r="D863" s="115" t="s">
        <v>262</v>
      </c>
      <c r="E863" s="110">
        <f t="shared" si="151"/>
        <v>286.61333333333329</v>
      </c>
      <c r="F863" s="110">
        <f t="shared" si="152"/>
        <v>214.95999999999998</v>
      </c>
      <c r="G863" s="110">
        <f t="shared" ref="G863:G881" si="156">SUM(E863*(1-0.5))</f>
        <v>143.30666666666664</v>
      </c>
      <c r="H863" s="110">
        <f t="shared" ref="H863:H881" si="157">SUM(E863*(1-0.75))</f>
        <v>71.653333333333322</v>
      </c>
      <c r="I863" s="110">
        <f t="shared" ref="I863:I881" si="158">SUM(E863*(1-0.9))</f>
        <v>28.661333333333321</v>
      </c>
      <c r="R863" s="387"/>
      <c r="S863" s="387"/>
      <c r="T863" s="387"/>
      <c r="U863" s="387"/>
      <c r="V863" s="387"/>
      <c r="W863" s="387"/>
      <c r="X863" s="387"/>
      <c r="Y863" s="387"/>
      <c r="Z863" s="387"/>
      <c r="AA863" s="387"/>
      <c r="AB863" s="387"/>
      <c r="AC863" s="387"/>
      <c r="AD863" s="387"/>
      <c r="AE863" s="387"/>
      <c r="AF863" s="387"/>
      <c r="AG863" s="387"/>
      <c r="AH863" s="387"/>
      <c r="AI863" s="387"/>
      <c r="AJ863" s="387"/>
      <c r="AK863" s="387"/>
    </row>
    <row r="864" spans="2:37">
      <c r="B864" s="108"/>
      <c r="C864" s="17"/>
      <c r="D864" s="115" t="s">
        <v>265</v>
      </c>
      <c r="E864" s="110">
        <f t="shared" si="151"/>
        <v>293.26666666666665</v>
      </c>
      <c r="F864" s="110">
        <f t="shared" si="152"/>
        <v>219.95</v>
      </c>
      <c r="G864" s="110">
        <f t="shared" si="156"/>
        <v>146.63333333333333</v>
      </c>
      <c r="H864" s="110">
        <f t="shared" si="157"/>
        <v>73.316666666666663</v>
      </c>
      <c r="I864" s="110">
        <f t="shared" si="158"/>
        <v>29.326666666666657</v>
      </c>
      <c r="R864" s="387"/>
      <c r="S864" s="387"/>
      <c r="T864" s="387"/>
      <c r="U864" s="387"/>
      <c r="V864" s="387"/>
      <c r="W864" s="387"/>
      <c r="X864" s="387"/>
      <c r="Y864" s="387"/>
      <c r="Z864" s="387"/>
      <c r="AA864" s="387"/>
      <c r="AB864" s="387"/>
      <c r="AC864" s="387"/>
      <c r="AD864" s="387"/>
      <c r="AE864" s="387"/>
      <c r="AF864" s="387"/>
      <c r="AG864" s="387"/>
      <c r="AH864" s="387"/>
      <c r="AI864" s="387"/>
      <c r="AJ864" s="387"/>
      <c r="AK864" s="387"/>
    </row>
    <row r="865" spans="2:37">
      <c r="B865" s="108"/>
      <c r="C865" s="17"/>
      <c r="D865" s="115" t="s">
        <v>269</v>
      </c>
      <c r="E865" s="110">
        <f t="shared" si="151"/>
        <v>311.27999999999997</v>
      </c>
      <c r="F865" s="110">
        <f t="shared" si="152"/>
        <v>233.45999999999998</v>
      </c>
      <c r="G865" s="110">
        <f t="shared" si="156"/>
        <v>155.63999999999999</v>
      </c>
      <c r="H865" s="110">
        <f t="shared" si="157"/>
        <v>77.819999999999993</v>
      </c>
      <c r="I865" s="110">
        <f t="shared" si="158"/>
        <v>31.127999999999989</v>
      </c>
      <c r="R865" s="387"/>
      <c r="S865" s="387"/>
      <c r="T865" s="387"/>
      <c r="U865" s="387"/>
      <c r="V865" s="387"/>
      <c r="W865" s="387"/>
      <c r="X865" s="387"/>
      <c r="Y865" s="387"/>
      <c r="Z865" s="387"/>
      <c r="AA865" s="387"/>
      <c r="AB865" s="387"/>
      <c r="AC865" s="387"/>
      <c r="AD865" s="387"/>
      <c r="AE865" s="387"/>
      <c r="AF865" s="387"/>
      <c r="AG865" s="387"/>
      <c r="AH865" s="387"/>
      <c r="AI865" s="387"/>
      <c r="AJ865" s="387"/>
      <c r="AK865" s="387"/>
    </row>
    <row r="866" spans="2:37">
      <c r="B866" s="108"/>
      <c r="C866" s="17"/>
      <c r="D866" s="115" t="s">
        <v>273</v>
      </c>
      <c r="E866" s="110">
        <f t="shared" si="151"/>
        <v>468.35999999999996</v>
      </c>
      <c r="F866" s="110">
        <f t="shared" si="152"/>
        <v>351.27</v>
      </c>
      <c r="G866" s="110">
        <f t="shared" si="156"/>
        <v>234.17999999999998</v>
      </c>
      <c r="H866" s="110">
        <f t="shared" si="157"/>
        <v>117.08999999999999</v>
      </c>
      <c r="I866" s="110">
        <f t="shared" si="158"/>
        <v>46.835999999999984</v>
      </c>
      <c r="R866" s="387"/>
      <c r="S866" s="387"/>
      <c r="T866" s="387"/>
      <c r="U866" s="387"/>
      <c r="V866" s="387"/>
      <c r="W866" s="387"/>
      <c r="X866" s="387"/>
      <c r="Y866" s="387"/>
      <c r="Z866" s="387"/>
      <c r="AA866" s="387"/>
      <c r="AB866" s="387"/>
      <c r="AC866" s="387"/>
      <c r="AD866" s="387"/>
      <c r="AE866" s="387"/>
      <c r="AF866" s="387"/>
      <c r="AG866" s="387"/>
      <c r="AH866" s="387"/>
      <c r="AI866" s="387"/>
      <c r="AJ866" s="387"/>
      <c r="AK866" s="387"/>
    </row>
    <row r="867" spans="2:37">
      <c r="B867" s="108"/>
      <c r="C867" s="17"/>
      <c r="D867" s="115" t="s">
        <v>277</v>
      </c>
      <c r="E867" s="110">
        <f t="shared" si="151"/>
        <v>401.33333333333331</v>
      </c>
      <c r="F867" s="110">
        <f t="shared" si="152"/>
        <v>301</v>
      </c>
      <c r="G867" s="110">
        <f t="shared" si="156"/>
        <v>200.66666666666666</v>
      </c>
      <c r="H867" s="110">
        <f t="shared" si="157"/>
        <v>100.33333333333333</v>
      </c>
      <c r="I867" s="110">
        <f t="shared" si="158"/>
        <v>40.133333333333326</v>
      </c>
      <c r="R867" s="387"/>
      <c r="S867" s="387"/>
      <c r="T867" s="387"/>
      <c r="U867" s="387"/>
      <c r="V867" s="387"/>
      <c r="W867" s="387"/>
      <c r="X867" s="387"/>
      <c r="Y867" s="387"/>
      <c r="Z867" s="387"/>
      <c r="AA867" s="387"/>
      <c r="AB867" s="387"/>
      <c r="AC867" s="387"/>
      <c r="AD867" s="387"/>
      <c r="AE867" s="387"/>
      <c r="AF867" s="387"/>
      <c r="AG867" s="387"/>
      <c r="AH867" s="387"/>
      <c r="AI867" s="387"/>
      <c r="AJ867" s="387"/>
      <c r="AK867" s="387"/>
    </row>
    <row r="868" spans="2:37">
      <c r="B868" s="108"/>
      <c r="C868" s="17"/>
      <c r="D868" s="115" t="s">
        <v>281</v>
      </c>
      <c r="E868" s="110">
        <f t="shared" si="151"/>
        <v>286.73333333333335</v>
      </c>
      <c r="F868" s="110">
        <f t="shared" si="152"/>
        <v>215.05</v>
      </c>
      <c r="G868" s="110">
        <f t="shared" si="156"/>
        <v>143.36666666666667</v>
      </c>
      <c r="H868" s="110">
        <f t="shared" si="157"/>
        <v>71.683333333333337</v>
      </c>
      <c r="I868" s="110">
        <f t="shared" si="158"/>
        <v>28.673333333333328</v>
      </c>
      <c r="R868" s="387"/>
      <c r="S868" s="387"/>
      <c r="T868" s="387"/>
      <c r="U868" s="387"/>
      <c r="V868" s="387"/>
      <c r="W868" s="387"/>
      <c r="X868" s="387"/>
      <c r="Y868" s="387"/>
      <c r="Z868" s="387"/>
      <c r="AA868" s="387"/>
      <c r="AB868" s="387"/>
      <c r="AC868" s="387"/>
      <c r="AD868" s="387"/>
      <c r="AE868" s="387"/>
      <c r="AF868" s="387"/>
      <c r="AG868" s="387"/>
      <c r="AH868" s="387"/>
      <c r="AI868" s="387"/>
      <c r="AJ868" s="387"/>
      <c r="AK868" s="387"/>
    </row>
    <row r="869" spans="2:37">
      <c r="B869" s="108"/>
      <c r="C869" s="17"/>
      <c r="D869" s="115" t="s">
        <v>285</v>
      </c>
      <c r="E869" s="110">
        <f t="shared" si="151"/>
        <v>272.59999999999997</v>
      </c>
      <c r="F869" s="110">
        <f t="shared" si="152"/>
        <v>204.45</v>
      </c>
      <c r="G869" s="110">
        <f t="shared" si="156"/>
        <v>136.29999999999998</v>
      </c>
      <c r="H869" s="110">
        <f t="shared" si="157"/>
        <v>68.149999999999991</v>
      </c>
      <c r="I869" s="110">
        <f t="shared" si="158"/>
        <v>27.259999999999991</v>
      </c>
      <c r="R869" s="387"/>
      <c r="S869" s="387"/>
      <c r="T869" s="387"/>
      <c r="U869" s="387"/>
      <c r="V869" s="387"/>
      <c r="W869" s="387"/>
      <c r="X869" s="387"/>
      <c r="Y869" s="387"/>
      <c r="Z869" s="387"/>
      <c r="AA869" s="387"/>
      <c r="AB869" s="387"/>
      <c r="AC869" s="387"/>
      <c r="AD869" s="387"/>
      <c r="AE869" s="387"/>
      <c r="AF869" s="387"/>
      <c r="AG869" s="387"/>
      <c r="AH869" s="387"/>
      <c r="AI869" s="387"/>
      <c r="AJ869" s="387"/>
      <c r="AK869" s="387"/>
    </row>
    <row r="870" spans="2:37">
      <c r="B870" s="205">
        <v>5</v>
      </c>
      <c r="C870" s="180" t="s">
        <v>378</v>
      </c>
      <c r="D870" s="17"/>
      <c r="E870" s="20"/>
      <c r="F870" s="110"/>
      <c r="G870" s="110"/>
      <c r="H870" s="110"/>
      <c r="I870" s="110"/>
      <c r="R870" s="387"/>
      <c r="S870" s="387"/>
      <c r="T870" s="387"/>
      <c r="U870" s="387"/>
      <c r="V870" s="387"/>
      <c r="W870" s="387"/>
      <c r="X870" s="387"/>
      <c r="Y870" s="387"/>
      <c r="Z870" s="387"/>
      <c r="AA870" s="387"/>
      <c r="AB870" s="387"/>
      <c r="AC870" s="387"/>
      <c r="AD870" s="387"/>
      <c r="AE870" s="387"/>
      <c r="AF870" s="387"/>
      <c r="AG870" s="387"/>
      <c r="AH870" s="387"/>
      <c r="AI870" s="387"/>
      <c r="AJ870" s="387"/>
      <c r="AK870" s="387"/>
    </row>
    <row r="871" spans="2:37">
      <c r="B871" s="108"/>
      <c r="C871" s="17"/>
      <c r="D871" s="115" t="s">
        <v>201</v>
      </c>
      <c r="E871" s="110">
        <f t="shared" ref="E871:E887" si="159">Y62</f>
        <v>210.8066666666667</v>
      </c>
      <c r="F871" s="110">
        <f t="shared" si="152"/>
        <v>158.10500000000002</v>
      </c>
      <c r="G871" s="110">
        <f t="shared" si="156"/>
        <v>105.40333333333335</v>
      </c>
      <c r="H871" s="110">
        <f t="shared" si="157"/>
        <v>52.701666666666675</v>
      </c>
      <c r="I871" s="110">
        <f t="shared" si="158"/>
        <v>21.080666666666666</v>
      </c>
      <c r="R871" s="387"/>
      <c r="S871" s="387"/>
      <c r="T871" s="387"/>
      <c r="U871" s="387"/>
      <c r="V871" s="387"/>
      <c r="W871" s="387"/>
      <c r="X871" s="387"/>
      <c r="Y871" s="387"/>
      <c r="Z871" s="387"/>
      <c r="AA871" s="387"/>
      <c r="AB871" s="387"/>
      <c r="AC871" s="387"/>
      <c r="AD871" s="387"/>
      <c r="AE871" s="387"/>
      <c r="AF871" s="387"/>
      <c r="AG871" s="387"/>
      <c r="AH871" s="387"/>
      <c r="AI871" s="387"/>
      <c r="AJ871" s="387"/>
      <c r="AK871" s="387"/>
    </row>
    <row r="872" spans="2:37">
      <c r="B872" s="108"/>
      <c r="C872" s="17"/>
      <c r="D872" s="115" t="s">
        <v>205</v>
      </c>
      <c r="E872" s="110">
        <f t="shared" si="159"/>
        <v>327.92666666666668</v>
      </c>
      <c r="F872" s="110">
        <f t="shared" si="152"/>
        <v>245.94499999999999</v>
      </c>
      <c r="G872" s="110">
        <f t="shared" si="156"/>
        <v>163.96333333333334</v>
      </c>
      <c r="H872" s="110">
        <f t="shared" si="157"/>
        <v>81.981666666666669</v>
      </c>
      <c r="I872" s="110">
        <f t="shared" si="158"/>
        <v>32.792666666666662</v>
      </c>
      <c r="R872" s="387"/>
      <c r="S872" s="387"/>
      <c r="T872" s="387"/>
      <c r="U872" s="387"/>
      <c r="V872" s="387"/>
      <c r="W872" s="387"/>
      <c r="X872" s="387"/>
      <c r="Y872" s="387"/>
      <c r="Z872" s="387"/>
      <c r="AA872" s="387"/>
      <c r="AB872" s="387"/>
      <c r="AC872" s="387"/>
      <c r="AD872" s="387"/>
      <c r="AE872" s="387"/>
      <c r="AF872" s="387"/>
      <c r="AG872" s="387"/>
      <c r="AH872" s="387"/>
      <c r="AI872" s="387"/>
      <c r="AJ872" s="387"/>
      <c r="AK872" s="387"/>
    </row>
    <row r="873" spans="2:37">
      <c r="B873" s="108"/>
      <c r="C873" s="17"/>
      <c r="D873" s="115" t="s">
        <v>386</v>
      </c>
      <c r="E873" s="110">
        <f t="shared" si="159"/>
        <v>469.61666666666662</v>
      </c>
      <c r="F873" s="110">
        <f t="shared" si="152"/>
        <v>352.21249999999998</v>
      </c>
      <c r="G873" s="110">
        <f t="shared" si="156"/>
        <v>234.80833333333331</v>
      </c>
      <c r="H873" s="110">
        <f t="shared" si="157"/>
        <v>117.40416666666665</v>
      </c>
      <c r="I873" s="110">
        <f t="shared" si="158"/>
        <v>46.961666666666652</v>
      </c>
      <c r="R873" s="387"/>
      <c r="S873" s="387"/>
      <c r="T873" s="387"/>
      <c r="U873" s="387"/>
      <c r="V873" s="387"/>
      <c r="W873" s="387"/>
      <c r="X873" s="387"/>
      <c r="Y873" s="387"/>
      <c r="Z873" s="387"/>
      <c r="AA873" s="387"/>
      <c r="AB873" s="387"/>
      <c r="AC873" s="387"/>
      <c r="AD873" s="387"/>
      <c r="AE873" s="387"/>
      <c r="AF873" s="387"/>
      <c r="AG873" s="387"/>
      <c r="AH873" s="387"/>
      <c r="AI873" s="387"/>
      <c r="AJ873" s="387"/>
      <c r="AK873" s="387"/>
    </row>
    <row r="874" spans="2:37">
      <c r="B874" s="108"/>
      <c r="C874" s="17"/>
      <c r="D874" s="115" t="s">
        <v>388</v>
      </c>
      <c r="E874" s="110">
        <f t="shared" si="159"/>
        <v>299.95</v>
      </c>
      <c r="F874" s="110">
        <f t="shared" si="152"/>
        <v>224.96249999999998</v>
      </c>
      <c r="G874" s="110">
        <f t="shared" si="156"/>
        <v>149.97499999999999</v>
      </c>
      <c r="H874" s="110">
        <f t="shared" si="157"/>
        <v>74.987499999999997</v>
      </c>
      <c r="I874" s="110">
        <f t="shared" si="158"/>
        <v>29.994999999999994</v>
      </c>
      <c r="R874" s="387"/>
      <c r="S874" s="387"/>
      <c r="T874" s="387"/>
      <c r="U874" s="387"/>
      <c r="V874" s="387"/>
      <c r="W874" s="387"/>
      <c r="X874" s="387"/>
      <c r="Y874" s="387"/>
      <c r="Z874" s="387"/>
      <c r="AA874" s="387"/>
      <c r="AB874" s="387"/>
      <c r="AC874" s="387"/>
      <c r="AD874" s="387"/>
      <c r="AE874" s="387"/>
      <c r="AF874" s="387"/>
      <c r="AG874" s="387"/>
      <c r="AH874" s="387"/>
      <c r="AI874" s="387"/>
      <c r="AJ874" s="387"/>
      <c r="AK874" s="387"/>
    </row>
    <row r="875" spans="2:37">
      <c r="B875" s="108"/>
      <c r="C875" s="17"/>
      <c r="D875" s="118" t="s">
        <v>391</v>
      </c>
      <c r="E875" s="110">
        <f t="shared" si="159"/>
        <v>383.33333333333331</v>
      </c>
      <c r="F875" s="110">
        <f t="shared" si="152"/>
        <v>287.5</v>
      </c>
      <c r="G875" s="110">
        <f t="shared" si="156"/>
        <v>191.66666666666666</v>
      </c>
      <c r="H875" s="110">
        <f t="shared" si="157"/>
        <v>95.833333333333329</v>
      </c>
      <c r="I875" s="110">
        <f t="shared" si="158"/>
        <v>38.333333333333321</v>
      </c>
      <c r="R875" s="387"/>
      <c r="S875" s="387"/>
      <c r="T875" s="387"/>
      <c r="U875" s="387"/>
      <c r="V875" s="387"/>
      <c r="W875" s="387"/>
      <c r="X875" s="387"/>
      <c r="Y875" s="387"/>
      <c r="Z875" s="387"/>
      <c r="AA875" s="387"/>
      <c r="AB875" s="387"/>
      <c r="AC875" s="387"/>
      <c r="AD875" s="387"/>
      <c r="AE875" s="387"/>
      <c r="AF875" s="387"/>
      <c r="AG875" s="387"/>
      <c r="AH875" s="387"/>
      <c r="AI875" s="387"/>
      <c r="AJ875" s="387"/>
      <c r="AK875" s="387"/>
    </row>
    <row r="876" spans="2:37">
      <c r="B876" s="108"/>
      <c r="C876" s="17"/>
      <c r="D876" s="118" t="s">
        <v>393</v>
      </c>
      <c r="E876" s="110">
        <f t="shared" si="159"/>
        <v>78.739999999999995</v>
      </c>
      <c r="F876" s="110">
        <f t="shared" si="152"/>
        <v>59.054999999999993</v>
      </c>
      <c r="G876" s="110">
        <f t="shared" si="156"/>
        <v>39.369999999999997</v>
      </c>
      <c r="H876" s="110">
        <f t="shared" si="157"/>
        <v>19.684999999999999</v>
      </c>
      <c r="I876" s="110">
        <f t="shared" si="158"/>
        <v>7.8739999999999979</v>
      </c>
      <c r="R876" s="387"/>
      <c r="S876" s="387"/>
      <c r="T876" s="387"/>
      <c r="U876" s="387"/>
      <c r="V876" s="387"/>
      <c r="W876" s="387"/>
      <c r="X876" s="387"/>
      <c r="Y876" s="387"/>
      <c r="Z876" s="387"/>
      <c r="AA876" s="387"/>
      <c r="AB876" s="387"/>
      <c r="AC876" s="387"/>
      <c r="AD876" s="387"/>
      <c r="AE876" s="387"/>
      <c r="AF876" s="387"/>
      <c r="AG876" s="387"/>
      <c r="AH876" s="387"/>
      <c r="AI876" s="387"/>
      <c r="AJ876" s="387"/>
      <c r="AK876" s="387"/>
    </row>
    <row r="877" spans="2:37">
      <c r="B877" s="108"/>
      <c r="C877" s="17"/>
      <c r="D877" s="118" t="s">
        <v>397</v>
      </c>
      <c r="E877" s="110">
        <f t="shared" si="159"/>
        <v>291.05</v>
      </c>
      <c r="F877" s="110">
        <f t="shared" si="152"/>
        <v>218.28750000000002</v>
      </c>
      <c r="G877" s="110">
        <f t="shared" si="156"/>
        <v>145.52500000000001</v>
      </c>
      <c r="H877" s="110">
        <f t="shared" si="157"/>
        <v>72.762500000000003</v>
      </c>
      <c r="I877" s="110">
        <f t="shared" si="158"/>
        <v>29.104999999999993</v>
      </c>
      <c r="R877" s="387"/>
      <c r="S877" s="387"/>
      <c r="T877" s="387"/>
      <c r="U877" s="387"/>
      <c r="V877" s="387"/>
      <c r="W877" s="387"/>
      <c r="X877" s="387"/>
      <c r="Y877" s="387"/>
      <c r="Z877" s="387"/>
      <c r="AA877" s="387"/>
      <c r="AB877" s="387"/>
      <c r="AC877" s="387"/>
      <c r="AD877" s="387"/>
      <c r="AE877" s="387"/>
      <c r="AF877" s="387"/>
      <c r="AG877" s="387"/>
      <c r="AH877" s="387"/>
      <c r="AI877" s="387"/>
      <c r="AJ877" s="387"/>
      <c r="AK877" s="387"/>
    </row>
    <row r="878" spans="2:37">
      <c r="B878" s="108"/>
      <c r="C878" s="17"/>
      <c r="D878" s="118" t="s">
        <v>400</v>
      </c>
      <c r="E878" s="110">
        <f t="shared" si="159"/>
        <v>292.90666666666669</v>
      </c>
      <c r="F878" s="110">
        <f t="shared" si="152"/>
        <v>219.68</v>
      </c>
      <c r="G878" s="110">
        <f t="shared" si="156"/>
        <v>146.45333333333335</v>
      </c>
      <c r="H878" s="110">
        <f t="shared" si="157"/>
        <v>73.226666666666674</v>
      </c>
      <c r="I878" s="110">
        <f t="shared" si="158"/>
        <v>29.290666666666663</v>
      </c>
      <c r="R878" s="387"/>
      <c r="S878" s="387"/>
      <c r="T878" s="387"/>
      <c r="U878" s="387"/>
      <c r="V878" s="387"/>
      <c r="W878" s="387"/>
      <c r="X878" s="387"/>
      <c r="Y878" s="387"/>
      <c r="Z878" s="387"/>
      <c r="AA878" s="387"/>
      <c r="AB878" s="387"/>
      <c r="AC878" s="387"/>
      <c r="AD878" s="387"/>
      <c r="AE878" s="387"/>
      <c r="AF878" s="387"/>
      <c r="AG878" s="387"/>
      <c r="AH878" s="387"/>
      <c r="AI878" s="387"/>
      <c r="AJ878" s="387"/>
      <c r="AK878" s="387"/>
    </row>
    <row r="879" spans="2:37">
      <c r="B879" s="108"/>
      <c r="C879" s="17"/>
      <c r="D879" s="118" t="s">
        <v>228</v>
      </c>
      <c r="E879" s="110">
        <f t="shared" si="159"/>
        <v>348.69666666666672</v>
      </c>
      <c r="F879" s="110">
        <f t="shared" si="152"/>
        <v>261.52250000000004</v>
      </c>
      <c r="G879" s="110">
        <f t="shared" si="156"/>
        <v>174.34833333333336</v>
      </c>
      <c r="H879" s="110">
        <f t="shared" si="157"/>
        <v>87.174166666666679</v>
      </c>
      <c r="I879" s="110">
        <f t="shared" si="158"/>
        <v>34.869666666666667</v>
      </c>
      <c r="R879" s="387"/>
      <c r="S879" s="387"/>
      <c r="T879" s="387"/>
      <c r="U879" s="387"/>
      <c r="V879" s="387"/>
      <c r="W879" s="387"/>
      <c r="X879" s="387"/>
      <c r="Y879" s="387"/>
      <c r="Z879" s="387"/>
      <c r="AA879" s="387"/>
      <c r="AB879" s="387"/>
      <c r="AC879" s="387"/>
      <c r="AD879" s="387"/>
      <c r="AE879" s="387"/>
      <c r="AF879" s="387"/>
      <c r="AG879" s="387"/>
      <c r="AH879" s="387"/>
      <c r="AI879" s="387"/>
      <c r="AJ879" s="387"/>
      <c r="AK879" s="387"/>
    </row>
    <row r="880" spans="2:37">
      <c r="B880" s="108"/>
      <c r="C880" s="17"/>
      <c r="D880" s="118" t="s">
        <v>406</v>
      </c>
      <c r="E880" s="110">
        <f t="shared" si="159"/>
        <v>462.25666666666666</v>
      </c>
      <c r="F880" s="110">
        <f t="shared" si="152"/>
        <v>346.6925</v>
      </c>
      <c r="G880" s="110">
        <f t="shared" si="156"/>
        <v>231.12833333333333</v>
      </c>
      <c r="H880" s="110">
        <f t="shared" si="157"/>
        <v>115.56416666666667</v>
      </c>
      <c r="I880" s="110">
        <f t="shared" si="158"/>
        <v>46.225666666666655</v>
      </c>
      <c r="R880" s="387"/>
      <c r="S880" s="387"/>
      <c r="T880" s="387"/>
      <c r="U880" s="387"/>
      <c r="V880" s="387"/>
      <c r="W880" s="387"/>
      <c r="X880" s="387"/>
      <c r="Y880" s="387"/>
      <c r="Z880" s="387"/>
      <c r="AA880" s="387"/>
      <c r="AB880" s="387"/>
      <c r="AC880" s="387"/>
      <c r="AD880" s="387"/>
      <c r="AE880" s="387"/>
      <c r="AF880" s="387"/>
      <c r="AG880" s="387"/>
      <c r="AH880" s="387"/>
      <c r="AI880" s="387"/>
      <c r="AJ880" s="387"/>
      <c r="AK880" s="387"/>
    </row>
    <row r="881" spans="2:37">
      <c r="B881" s="108"/>
      <c r="C881" s="17"/>
      <c r="D881" s="118" t="s">
        <v>409</v>
      </c>
      <c r="E881" s="110">
        <f t="shared" si="159"/>
        <v>218.44000000000003</v>
      </c>
      <c r="F881" s="110">
        <f t="shared" si="152"/>
        <v>163.83000000000001</v>
      </c>
      <c r="G881" s="110">
        <f t="shared" si="156"/>
        <v>109.22000000000001</v>
      </c>
      <c r="H881" s="110">
        <f t="shared" si="157"/>
        <v>54.610000000000007</v>
      </c>
      <c r="I881" s="110">
        <f t="shared" si="158"/>
        <v>21.843999999999998</v>
      </c>
      <c r="R881" s="387"/>
      <c r="S881" s="387"/>
      <c r="T881" s="387"/>
      <c r="U881" s="387"/>
      <c r="V881" s="387"/>
      <c r="W881" s="387"/>
      <c r="X881" s="387"/>
      <c r="Y881" s="387"/>
      <c r="Z881" s="387"/>
      <c r="AA881" s="387"/>
      <c r="AB881" s="387"/>
      <c r="AC881" s="387"/>
      <c r="AD881" s="387"/>
      <c r="AE881" s="387"/>
      <c r="AF881" s="387"/>
      <c r="AG881" s="387"/>
      <c r="AH881" s="387"/>
      <c r="AI881" s="387"/>
      <c r="AJ881" s="387"/>
      <c r="AK881" s="387"/>
    </row>
    <row r="882" spans="2:37">
      <c r="B882" s="108"/>
      <c r="C882" s="17"/>
      <c r="D882" s="118" t="s">
        <v>412</v>
      </c>
      <c r="E882" s="110">
        <f t="shared" si="159"/>
        <v>235.74333333333334</v>
      </c>
      <c r="F882" s="110">
        <f t="shared" si="152"/>
        <v>176.8075</v>
      </c>
      <c r="G882" s="110">
        <f t="shared" ref="G882:G887" si="160">SUM(E882*(1-0.5))</f>
        <v>117.87166666666667</v>
      </c>
      <c r="H882" s="110">
        <f t="shared" ref="H882:H887" si="161">SUM(E882*(1-0.75))</f>
        <v>58.935833333333335</v>
      </c>
      <c r="I882" s="110">
        <f t="shared" ref="I882:I887" si="162">SUM(E882*(1-0.9))</f>
        <v>23.574333333333328</v>
      </c>
      <c r="R882" s="387"/>
      <c r="S882" s="387"/>
      <c r="T882" s="387"/>
      <c r="U882" s="387"/>
      <c r="V882" s="387"/>
      <c r="W882" s="387"/>
      <c r="X882" s="387"/>
      <c r="Y882" s="387"/>
      <c r="Z882" s="387"/>
      <c r="AA882" s="387"/>
      <c r="AB882" s="387"/>
      <c r="AC882" s="387"/>
      <c r="AD882" s="387"/>
      <c r="AE882" s="387"/>
      <c r="AF882" s="387"/>
      <c r="AG882" s="387"/>
      <c r="AH882" s="387"/>
      <c r="AI882" s="387"/>
      <c r="AJ882" s="387"/>
      <c r="AK882" s="387"/>
    </row>
    <row r="883" spans="2:37">
      <c r="B883" s="108"/>
      <c r="C883" s="17"/>
      <c r="D883" s="118" t="s">
        <v>246</v>
      </c>
      <c r="E883" s="110">
        <f t="shared" si="159"/>
        <v>222.47666666666669</v>
      </c>
      <c r="F883" s="110">
        <f t="shared" si="152"/>
        <v>166.85750000000002</v>
      </c>
      <c r="G883" s="110">
        <f t="shared" si="160"/>
        <v>111.23833333333334</v>
      </c>
      <c r="H883" s="110">
        <f t="shared" si="161"/>
        <v>55.619166666666672</v>
      </c>
      <c r="I883" s="110">
        <f t="shared" si="162"/>
        <v>22.247666666666664</v>
      </c>
      <c r="R883" s="387"/>
      <c r="S883" s="387"/>
      <c r="T883" s="387"/>
      <c r="U883" s="387"/>
      <c r="V883" s="387"/>
      <c r="W883" s="387"/>
      <c r="X883" s="387"/>
      <c r="Y883" s="387"/>
      <c r="Z883" s="387"/>
      <c r="AA883" s="387"/>
      <c r="AB883" s="387"/>
      <c r="AC883" s="387"/>
      <c r="AD883" s="387"/>
      <c r="AE883" s="387"/>
      <c r="AF883" s="387"/>
      <c r="AG883" s="387"/>
      <c r="AH883" s="387"/>
      <c r="AI883" s="387"/>
      <c r="AJ883" s="387"/>
      <c r="AK883" s="387"/>
    </row>
    <row r="884" spans="2:37">
      <c r="B884" s="108"/>
      <c r="C884" s="17"/>
      <c r="D884" s="118" t="s">
        <v>250</v>
      </c>
      <c r="E884" s="110">
        <f t="shared" si="159"/>
        <v>232.72666666666669</v>
      </c>
      <c r="F884" s="110">
        <f t="shared" si="152"/>
        <v>174.54500000000002</v>
      </c>
      <c r="G884" s="110">
        <f t="shared" si="160"/>
        <v>116.36333333333334</v>
      </c>
      <c r="H884" s="110">
        <f t="shared" si="161"/>
        <v>58.181666666666672</v>
      </c>
      <c r="I884" s="110">
        <f t="shared" si="162"/>
        <v>23.272666666666662</v>
      </c>
      <c r="R884" s="387"/>
      <c r="S884" s="387"/>
      <c r="T884" s="387"/>
      <c r="U884" s="387"/>
      <c r="V884" s="387"/>
      <c r="W884" s="387"/>
      <c r="X884" s="387"/>
      <c r="Y884" s="387"/>
      <c r="Z884" s="387"/>
      <c r="AA884" s="387"/>
      <c r="AB884" s="387"/>
      <c r="AC884" s="387"/>
      <c r="AD884" s="387"/>
      <c r="AE884" s="387"/>
      <c r="AF884" s="387"/>
      <c r="AG884" s="387"/>
      <c r="AH884" s="387"/>
      <c r="AI884" s="387"/>
      <c r="AJ884" s="387"/>
      <c r="AK884" s="387"/>
    </row>
    <row r="885" spans="2:37">
      <c r="B885" s="108"/>
      <c r="C885" s="17"/>
      <c r="D885" s="118" t="s">
        <v>254</v>
      </c>
      <c r="E885" s="110">
        <f t="shared" si="159"/>
        <v>251.3066666666667</v>
      </c>
      <c r="F885" s="110">
        <f t="shared" si="152"/>
        <v>188.48000000000002</v>
      </c>
      <c r="G885" s="110">
        <f t="shared" si="160"/>
        <v>125.65333333333335</v>
      </c>
      <c r="H885" s="110">
        <f t="shared" si="161"/>
        <v>62.826666666666675</v>
      </c>
      <c r="I885" s="110">
        <f t="shared" si="162"/>
        <v>25.130666666666663</v>
      </c>
      <c r="R885" s="387"/>
      <c r="S885" s="387"/>
      <c r="T885" s="387"/>
      <c r="U885" s="387"/>
      <c r="V885" s="387"/>
      <c r="W885" s="387"/>
      <c r="X885" s="387"/>
      <c r="Y885" s="387"/>
      <c r="Z885" s="387"/>
      <c r="AA885" s="387"/>
      <c r="AB885" s="387"/>
      <c r="AC885" s="387"/>
      <c r="AD885" s="387"/>
      <c r="AE885" s="387"/>
      <c r="AF885" s="387"/>
      <c r="AG885" s="387"/>
      <c r="AH885" s="387"/>
      <c r="AI885" s="387"/>
      <c r="AJ885" s="387"/>
      <c r="AK885" s="387"/>
    </row>
    <row r="886" spans="2:37">
      <c r="B886" s="108"/>
      <c r="C886" s="17"/>
      <c r="D886" s="118" t="s">
        <v>419</v>
      </c>
      <c r="E886" s="110">
        <f t="shared" si="159"/>
        <v>245.73000000000002</v>
      </c>
      <c r="F886" s="110">
        <f t="shared" si="152"/>
        <v>184.29750000000001</v>
      </c>
      <c r="G886" s="110">
        <f t="shared" si="160"/>
        <v>122.86500000000001</v>
      </c>
      <c r="H886" s="110">
        <f t="shared" si="161"/>
        <v>61.432500000000005</v>
      </c>
      <c r="I886" s="110">
        <f t="shared" si="162"/>
        <v>24.572999999999997</v>
      </c>
      <c r="R886" s="387"/>
      <c r="S886" s="387"/>
      <c r="T886" s="387"/>
      <c r="U886" s="387"/>
      <c r="V886" s="387"/>
      <c r="W886" s="387"/>
      <c r="X886" s="387"/>
      <c r="Y886" s="387"/>
      <c r="Z886" s="387"/>
      <c r="AA886" s="387"/>
      <c r="AB886" s="387"/>
      <c r="AC886" s="387"/>
      <c r="AD886" s="387"/>
      <c r="AE886" s="387"/>
      <c r="AF886" s="387"/>
      <c r="AG886" s="387"/>
      <c r="AH886" s="387"/>
      <c r="AI886" s="387"/>
      <c r="AJ886" s="387"/>
      <c r="AK886" s="387"/>
    </row>
    <row r="887" spans="2:37">
      <c r="B887" s="108"/>
      <c r="C887" s="17"/>
      <c r="D887" s="118" t="s">
        <v>258</v>
      </c>
      <c r="E887" s="110">
        <f t="shared" si="159"/>
        <v>320.43333333333334</v>
      </c>
      <c r="F887" s="110">
        <f t="shared" si="152"/>
        <v>240.32499999999999</v>
      </c>
      <c r="G887" s="110">
        <f t="shared" si="160"/>
        <v>160.21666666666667</v>
      </c>
      <c r="H887" s="110">
        <f t="shared" si="161"/>
        <v>80.108333333333334</v>
      </c>
      <c r="I887" s="110">
        <f t="shared" si="162"/>
        <v>32.043333333333329</v>
      </c>
      <c r="R887" s="387"/>
      <c r="S887" s="387"/>
      <c r="T887" s="387"/>
      <c r="U887" s="387"/>
      <c r="V887" s="387"/>
      <c r="W887" s="387"/>
      <c r="X887" s="387"/>
      <c r="Y887" s="387"/>
      <c r="Z887" s="387"/>
      <c r="AA887" s="387"/>
      <c r="AB887" s="387"/>
      <c r="AC887" s="387"/>
      <c r="AD887" s="387"/>
      <c r="AE887" s="387"/>
      <c r="AF887" s="387"/>
      <c r="AG887" s="387"/>
      <c r="AH887" s="387"/>
      <c r="AI887" s="387"/>
      <c r="AJ887" s="387"/>
      <c r="AK887" s="387"/>
    </row>
    <row r="888" spans="2:37">
      <c r="B888" s="205">
        <v>6</v>
      </c>
      <c r="C888" s="180" t="s">
        <v>423</v>
      </c>
      <c r="D888" s="17"/>
      <c r="E888" s="20"/>
      <c r="F888" s="20"/>
      <c r="G888" s="20"/>
      <c r="H888" s="20"/>
      <c r="I888" s="20"/>
      <c r="R888" s="387"/>
      <c r="S888" s="387"/>
      <c r="T888" s="387"/>
      <c r="U888" s="387"/>
      <c r="V888" s="387"/>
      <c r="W888" s="387"/>
      <c r="X888" s="387"/>
      <c r="Y888" s="387"/>
      <c r="Z888" s="387"/>
      <c r="AA888" s="387"/>
      <c r="AB888" s="387"/>
      <c r="AC888" s="387"/>
      <c r="AD888" s="387"/>
      <c r="AE888" s="387"/>
      <c r="AF888" s="387"/>
      <c r="AG888" s="387"/>
      <c r="AH888" s="387"/>
      <c r="AI888" s="387"/>
      <c r="AJ888" s="387"/>
      <c r="AK888" s="387"/>
    </row>
    <row r="889" spans="2:37">
      <c r="B889" s="108"/>
      <c r="C889" s="17"/>
      <c r="D889" s="115" t="s">
        <v>426</v>
      </c>
      <c r="E889" s="110">
        <f t="shared" ref="E889:E926" si="163">X85</f>
        <v>145.31333333333333</v>
      </c>
      <c r="F889" s="110">
        <f t="shared" si="152"/>
        <v>108.985</v>
      </c>
      <c r="G889" s="110">
        <f>SUM(E889*(1-0.5))</f>
        <v>72.656666666666666</v>
      </c>
      <c r="H889" s="110">
        <f>SUM(E889*(1-0.75))</f>
        <v>36.328333333333333</v>
      </c>
      <c r="I889" s="110">
        <f>SUM(E889*(1-0.9))</f>
        <v>14.531333333333331</v>
      </c>
      <c r="R889" s="387"/>
      <c r="S889" s="387"/>
      <c r="T889" s="387"/>
      <c r="U889" s="387"/>
      <c r="V889" s="387"/>
      <c r="W889" s="387"/>
      <c r="X889" s="387"/>
      <c r="Y889" s="387"/>
      <c r="Z889" s="387"/>
      <c r="AA889" s="387"/>
      <c r="AB889" s="387"/>
      <c r="AC889" s="387"/>
      <c r="AD889" s="387"/>
      <c r="AE889" s="387"/>
      <c r="AF889" s="387"/>
      <c r="AG889" s="387"/>
      <c r="AH889" s="387"/>
      <c r="AI889" s="387"/>
      <c r="AJ889" s="387"/>
      <c r="AK889" s="387"/>
    </row>
    <row r="890" spans="2:37">
      <c r="B890" s="108"/>
      <c r="C890" s="17"/>
      <c r="D890" s="115" t="s">
        <v>429</v>
      </c>
      <c r="E890" s="110">
        <f t="shared" si="163"/>
        <v>185.99666666666667</v>
      </c>
      <c r="F890" s="110">
        <f t="shared" si="152"/>
        <v>139.4975</v>
      </c>
      <c r="G890" s="110">
        <f t="shared" ref="G890:G913" si="164">SUM(E890*(1-0.5))</f>
        <v>92.998333333333335</v>
      </c>
      <c r="H890" s="110">
        <f t="shared" ref="H890:H913" si="165">SUM(E890*(1-0.75))</f>
        <v>46.499166666666667</v>
      </c>
      <c r="I890" s="110">
        <f t="shared" ref="I890:I913" si="166">SUM(E890*(1-0.9))</f>
        <v>18.599666666666664</v>
      </c>
      <c r="R890" s="387"/>
      <c r="S890" s="387"/>
      <c r="T890" s="387"/>
      <c r="U890" s="387"/>
      <c r="V890" s="387"/>
      <c r="W890" s="387"/>
      <c r="X890" s="387"/>
      <c r="Y890" s="387"/>
      <c r="Z890" s="387"/>
      <c r="AA890" s="387"/>
      <c r="AB890" s="387"/>
      <c r="AC890" s="387"/>
      <c r="AD890" s="387"/>
      <c r="AE890" s="387"/>
      <c r="AF890" s="387"/>
      <c r="AG890" s="387"/>
      <c r="AH890" s="387"/>
      <c r="AI890" s="387"/>
      <c r="AJ890" s="387"/>
      <c r="AK890" s="387"/>
    </row>
    <row r="891" spans="2:37">
      <c r="B891" s="108"/>
      <c r="C891" s="17"/>
      <c r="D891" s="115" t="s">
        <v>432</v>
      </c>
      <c r="E891" s="110">
        <f t="shared" si="163"/>
        <v>321.72333333333336</v>
      </c>
      <c r="F891" s="110">
        <f t="shared" si="152"/>
        <v>241.29250000000002</v>
      </c>
      <c r="G891" s="110">
        <f t="shared" si="164"/>
        <v>160.86166666666668</v>
      </c>
      <c r="H891" s="110">
        <f t="shared" si="165"/>
        <v>80.430833333333339</v>
      </c>
      <c r="I891" s="110">
        <f t="shared" si="166"/>
        <v>32.172333333333327</v>
      </c>
      <c r="R891" s="387"/>
      <c r="S891" s="387"/>
      <c r="T891" s="387"/>
      <c r="U891" s="387"/>
      <c r="V891" s="387"/>
      <c r="W891" s="387"/>
      <c r="X891" s="387"/>
      <c r="Y891" s="387"/>
      <c r="Z891" s="387"/>
      <c r="AA891" s="387"/>
      <c r="AB891" s="387"/>
      <c r="AC891" s="387"/>
      <c r="AD891" s="387"/>
      <c r="AE891" s="387"/>
      <c r="AF891" s="387"/>
      <c r="AG891" s="387"/>
      <c r="AH891" s="387"/>
      <c r="AI891" s="387"/>
      <c r="AJ891" s="387"/>
      <c r="AK891" s="387"/>
    </row>
    <row r="892" spans="2:37">
      <c r="B892" s="108"/>
      <c r="C892" s="17"/>
      <c r="D892" s="115" t="s">
        <v>434</v>
      </c>
      <c r="E892" s="110">
        <f t="shared" si="163"/>
        <v>455.05666666666667</v>
      </c>
      <c r="F892" s="110">
        <f t="shared" si="152"/>
        <v>341.29250000000002</v>
      </c>
      <c r="G892" s="110">
        <f t="shared" si="164"/>
        <v>227.52833333333334</v>
      </c>
      <c r="H892" s="110">
        <f t="shared" si="165"/>
        <v>113.76416666666667</v>
      </c>
      <c r="I892" s="110">
        <f t="shared" si="166"/>
        <v>45.505666666666656</v>
      </c>
      <c r="R892" s="387"/>
      <c r="S892" s="387"/>
      <c r="T892" s="387"/>
      <c r="U892" s="387"/>
      <c r="V892" s="387"/>
      <c r="W892" s="387"/>
      <c r="X892" s="387"/>
      <c r="Y892" s="387"/>
      <c r="Z892" s="387"/>
      <c r="AA892" s="387"/>
      <c r="AB892" s="387"/>
      <c r="AC892" s="387"/>
      <c r="AD892" s="387"/>
      <c r="AE892" s="387"/>
      <c r="AF892" s="387"/>
      <c r="AG892" s="387"/>
      <c r="AH892" s="387"/>
      <c r="AI892" s="387"/>
      <c r="AJ892" s="387"/>
      <c r="AK892" s="387"/>
    </row>
    <row r="893" spans="2:37">
      <c r="B893" s="108"/>
      <c r="C893" s="17"/>
      <c r="D893" s="115" t="s">
        <v>436</v>
      </c>
      <c r="E893" s="110">
        <f t="shared" si="163"/>
        <v>483.49666666666667</v>
      </c>
      <c r="F893" s="110">
        <f t="shared" si="152"/>
        <v>362.6225</v>
      </c>
      <c r="G893" s="110">
        <f t="shared" si="164"/>
        <v>241.74833333333333</v>
      </c>
      <c r="H893" s="110">
        <f t="shared" si="165"/>
        <v>120.87416666666667</v>
      </c>
      <c r="I893" s="110">
        <f t="shared" si="166"/>
        <v>48.349666666666657</v>
      </c>
      <c r="R893" s="387"/>
      <c r="S893" s="387"/>
      <c r="T893" s="387"/>
      <c r="U893" s="387"/>
      <c r="V893" s="387"/>
      <c r="W893" s="387"/>
      <c r="X893" s="387"/>
      <c r="Y893" s="387"/>
      <c r="Z893" s="387"/>
      <c r="AA893" s="387"/>
      <c r="AB893" s="387"/>
      <c r="AC893" s="387"/>
      <c r="AD893" s="387"/>
      <c r="AE893" s="387"/>
      <c r="AF893" s="387"/>
      <c r="AG893" s="387"/>
      <c r="AH893" s="387"/>
      <c r="AI893" s="387"/>
      <c r="AJ893" s="387"/>
      <c r="AK893" s="387"/>
    </row>
    <row r="894" spans="2:37">
      <c r="B894" s="108"/>
      <c r="C894" s="17"/>
      <c r="D894" s="115" t="s">
        <v>441</v>
      </c>
      <c r="E894" s="110">
        <f t="shared" si="163"/>
        <v>645.72333333333336</v>
      </c>
      <c r="F894" s="110">
        <f t="shared" si="152"/>
        <v>484.29250000000002</v>
      </c>
      <c r="G894" s="110">
        <f t="shared" si="164"/>
        <v>322.86166666666668</v>
      </c>
      <c r="H894" s="110">
        <f t="shared" si="165"/>
        <v>161.43083333333334</v>
      </c>
      <c r="I894" s="110">
        <f t="shared" si="166"/>
        <v>64.572333333333319</v>
      </c>
      <c r="R894" s="387"/>
      <c r="S894" s="387"/>
      <c r="T894" s="387"/>
      <c r="U894" s="387"/>
      <c r="V894" s="387"/>
      <c r="W894" s="387"/>
      <c r="X894" s="387"/>
      <c r="Y894" s="387"/>
      <c r="Z894" s="387"/>
      <c r="AA894" s="387"/>
      <c r="AB894" s="387"/>
      <c r="AC894" s="387"/>
      <c r="AD894" s="387"/>
      <c r="AE894" s="387"/>
      <c r="AF894" s="387"/>
      <c r="AG894" s="387"/>
      <c r="AH894" s="387"/>
      <c r="AI894" s="387"/>
      <c r="AJ894" s="387"/>
      <c r="AK894" s="387"/>
    </row>
    <row r="895" spans="2:37">
      <c r="B895" s="108"/>
      <c r="C895" s="17"/>
      <c r="D895" s="115" t="s">
        <v>445</v>
      </c>
      <c r="E895" s="110">
        <f t="shared" si="163"/>
        <v>903.30000000000007</v>
      </c>
      <c r="F895" s="110">
        <f t="shared" si="152"/>
        <v>677.47500000000002</v>
      </c>
      <c r="G895" s="110">
        <f t="shared" si="164"/>
        <v>451.65000000000003</v>
      </c>
      <c r="H895" s="110">
        <f t="shared" si="165"/>
        <v>225.82500000000002</v>
      </c>
      <c r="I895" s="110">
        <f t="shared" si="166"/>
        <v>90.329999999999984</v>
      </c>
      <c r="R895" s="387"/>
      <c r="S895" s="387"/>
      <c r="T895" s="387"/>
      <c r="U895" s="387"/>
      <c r="V895" s="387"/>
      <c r="W895" s="387"/>
      <c r="X895" s="387"/>
      <c r="Y895" s="387"/>
      <c r="Z895" s="387"/>
      <c r="AA895" s="387"/>
      <c r="AB895" s="387"/>
      <c r="AC895" s="387"/>
      <c r="AD895" s="387"/>
      <c r="AE895" s="387"/>
      <c r="AF895" s="387"/>
      <c r="AG895" s="387"/>
      <c r="AH895" s="387"/>
      <c r="AI895" s="387"/>
      <c r="AJ895" s="387"/>
      <c r="AK895" s="387"/>
    </row>
    <row r="896" spans="2:37">
      <c r="B896" s="108"/>
      <c r="C896" s="17"/>
      <c r="D896" s="115" t="s">
        <v>447</v>
      </c>
      <c r="E896" s="110">
        <f t="shared" si="163"/>
        <v>891.91333333333341</v>
      </c>
      <c r="F896" s="110">
        <f t="shared" ref="F896:F959" si="167">SUM(E896*(1-0.25))</f>
        <v>668.93500000000006</v>
      </c>
      <c r="G896" s="110">
        <f t="shared" si="164"/>
        <v>445.95666666666671</v>
      </c>
      <c r="H896" s="110">
        <f t="shared" si="165"/>
        <v>222.97833333333335</v>
      </c>
      <c r="I896" s="110">
        <f t="shared" si="166"/>
        <v>89.191333333333318</v>
      </c>
      <c r="R896" s="387"/>
      <c r="S896" s="387"/>
      <c r="T896" s="387"/>
      <c r="U896" s="387"/>
      <c r="V896" s="387"/>
      <c r="W896" s="387"/>
      <c r="X896" s="387"/>
      <c r="Y896" s="387"/>
      <c r="Z896" s="387"/>
      <c r="AA896" s="387"/>
      <c r="AB896" s="387"/>
      <c r="AC896" s="387"/>
      <c r="AD896" s="387"/>
      <c r="AE896" s="387"/>
      <c r="AF896" s="387"/>
      <c r="AG896" s="387"/>
      <c r="AH896" s="387"/>
      <c r="AI896" s="387"/>
      <c r="AJ896" s="387"/>
      <c r="AK896" s="387"/>
    </row>
    <row r="897" spans="2:37">
      <c r="B897" s="108"/>
      <c r="C897" s="17"/>
      <c r="D897" s="115" t="s">
        <v>450</v>
      </c>
      <c r="E897" s="110">
        <f t="shared" si="163"/>
        <v>1076.9333333333334</v>
      </c>
      <c r="F897" s="110">
        <f t="shared" si="167"/>
        <v>807.7</v>
      </c>
      <c r="G897" s="110">
        <f t="shared" si="164"/>
        <v>538.4666666666667</v>
      </c>
      <c r="H897" s="110">
        <f t="shared" si="165"/>
        <v>269.23333333333335</v>
      </c>
      <c r="I897" s="110">
        <f t="shared" si="166"/>
        <v>107.69333333333331</v>
      </c>
      <c r="R897" s="387"/>
      <c r="S897" s="387"/>
      <c r="T897" s="387"/>
      <c r="U897" s="387"/>
      <c r="V897" s="387"/>
      <c r="W897" s="387"/>
      <c r="X897" s="387"/>
      <c r="Y897" s="387"/>
      <c r="Z897" s="387"/>
      <c r="AA897" s="387"/>
      <c r="AB897" s="387"/>
      <c r="AC897" s="387"/>
      <c r="AD897" s="387"/>
      <c r="AE897" s="387"/>
      <c r="AF897" s="387"/>
      <c r="AG897" s="387"/>
      <c r="AH897" s="387"/>
      <c r="AI897" s="387"/>
      <c r="AJ897" s="387"/>
      <c r="AK897" s="387"/>
    </row>
    <row r="898" spans="2:37">
      <c r="B898" s="108"/>
      <c r="C898" s="17"/>
      <c r="D898" s="115" t="s">
        <v>454</v>
      </c>
      <c r="E898" s="110">
        <f t="shared" si="163"/>
        <v>1111.6000000000001</v>
      </c>
      <c r="F898" s="110">
        <f t="shared" si="167"/>
        <v>833.7</v>
      </c>
      <c r="G898" s="110">
        <f t="shared" si="164"/>
        <v>555.80000000000007</v>
      </c>
      <c r="H898" s="110">
        <f t="shared" si="165"/>
        <v>277.90000000000003</v>
      </c>
      <c r="I898" s="110">
        <f t="shared" si="166"/>
        <v>111.15999999999998</v>
      </c>
      <c r="R898" s="387"/>
      <c r="S898" s="387"/>
      <c r="T898" s="387"/>
      <c r="U898" s="387"/>
      <c r="V898" s="387"/>
      <c r="W898" s="387"/>
      <c r="X898" s="387"/>
      <c r="Y898" s="387"/>
      <c r="Z898" s="387"/>
      <c r="AA898" s="387"/>
      <c r="AB898" s="387"/>
      <c r="AC898" s="387"/>
      <c r="AD898" s="387"/>
      <c r="AE898" s="387"/>
      <c r="AF898" s="387"/>
      <c r="AG898" s="387"/>
      <c r="AH898" s="387"/>
      <c r="AI898" s="387"/>
      <c r="AJ898" s="387"/>
      <c r="AK898" s="387"/>
    </row>
    <row r="899" spans="2:37">
      <c r="B899" s="108"/>
      <c r="C899" s="17"/>
      <c r="D899" s="115" t="s">
        <v>457</v>
      </c>
      <c r="E899" s="110">
        <f t="shared" si="163"/>
        <v>2084.4533333333334</v>
      </c>
      <c r="F899" s="110">
        <f t="shared" si="167"/>
        <v>1563.3400000000001</v>
      </c>
      <c r="G899" s="110">
        <f t="shared" si="164"/>
        <v>1042.2266666666667</v>
      </c>
      <c r="H899" s="110">
        <f t="shared" si="165"/>
        <v>521.11333333333334</v>
      </c>
      <c r="I899" s="110">
        <f t="shared" si="166"/>
        <v>208.44533333333328</v>
      </c>
      <c r="R899" s="387"/>
      <c r="S899" s="387"/>
      <c r="T899" s="387"/>
      <c r="U899" s="387"/>
      <c r="V899" s="387"/>
      <c r="W899" s="387"/>
      <c r="X899" s="387"/>
      <c r="Y899" s="387"/>
      <c r="Z899" s="387"/>
      <c r="AA899" s="387"/>
      <c r="AB899" s="387"/>
      <c r="AC899" s="387"/>
      <c r="AD899" s="387"/>
      <c r="AE899" s="387"/>
      <c r="AF899" s="387"/>
      <c r="AG899" s="387"/>
      <c r="AH899" s="387"/>
      <c r="AI899" s="387"/>
      <c r="AJ899" s="387"/>
      <c r="AK899" s="387"/>
    </row>
    <row r="900" spans="2:37">
      <c r="B900" s="108"/>
      <c r="C900" s="17"/>
      <c r="D900" s="115" t="s">
        <v>460</v>
      </c>
      <c r="E900" s="110">
        <f t="shared" si="163"/>
        <v>248.9666666666667</v>
      </c>
      <c r="F900" s="110">
        <f t="shared" si="167"/>
        <v>186.72500000000002</v>
      </c>
      <c r="G900" s="110">
        <f t="shared" si="164"/>
        <v>124.48333333333335</v>
      </c>
      <c r="H900" s="110">
        <f t="shared" si="165"/>
        <v>62.241666666666674</v>
      </c>
      <c r="I900" s="110">
        <f t="shared" si="166"/>
        <v>24.896666666666665</v>
      </c>
      <c r="R900" s="387"/>
      <c r="S900" s="387"/>
      <c r="T900" s="387"/>
      <c r="U900" s="387"/>
      <c r="V900" s="387"/>
      <c r="W900" s="387"/>
      <c r="X900" s="387"/>
      <c r="Y900" s="387"/>
      <c r="Z900" s="387"/>
      <c r="AA900" s="387"/>
      <c r="AB900" s="387"/>
      <c r="AC900" s="387"/>
      <c r="AD900" s="387"/>
      <c r="AE900" s="387"/>
      <c r="AF900" s="387"/>
      <c r="AG900" s="387"/>
      <c r="AH900" s="387"/>
      <c r="AI900" s="387"/>
      <c r="AJ900" s="387"/>
      <c r="AK900" s="387"/>
    </row>
    <row r="901" spans="2:37">
      <c r="B901" s="108"/>
      <c r="C901" s="17"/>
      <c r="D901" s="115" t="s">
        <v>464</v>
      </c>
      <c r="E901" s="110">
        <f t="shared" si="163"/>
        <v>369.50666666666666</v>
      </c>
      <c r="F901" s="110">
        <f t="shared" si="167"/>
        <v>277.13</v>
      </c>
      <c r="G901" s="110">
        <f t="shared" si="164"/>
        <v>184.75333333333333</v>
      </c>
      <c r="H901" s="110">
        <f t="shared" si="165"/>
        <v>92.376666666666665</v>
      </c>
      <c r="I901" s="110">
        <f t="shared" si="166"/>
        <v>36.950666666666656</v>
      </c>
      <c r="R901" s="387"/>
      <c r="S901" s="387"/>
      <c r="T901" s="387"/>
      <c r="U901" s="387"/>
      <c r="V901" s="387"/>
      <c r="W901" s="387"/>
      <c r="X901" s="387"/>
      <c r="Y901" s="387"/>
      <c r="Z901" s="387"/>
      <c r="AA901" s="387"/>
      <c r="AB901" s="387"/>
      <c r="AC901" s="387"/>
      <c r="AD901" s="387"/>
      <c r="AE901" s="387"/>
      <c r="AF901" s="387"/>
      <c r="AG901" s="387"/>
      <c r="AH901" s="387"/>
      <c r="AI901" s="387"/>
      <c r="AJ901" s="387"/>
      <c r="AK901" s="387"/>
    </row>
    <row r="902" spans="2:37">
      <c r="B902" s="108"/>
      <c r="C902" s="17"/>
      <c r="D902" s="115" t="s">
        <v>467</v>
      </c>
      <c r="E902" s="110">
        <f t="shared" si="163"/>
        <v>578.4666666666667</v>
      </c>
      <c r="F902" s="110">
        <f t="shared" si="167"/>
        <v>433.85</v>
      </c>
      <c r="G902" s="110">
        <f t="shared" si="164"/>
        <v>289.23333333333335</v>
      </c>
      <c r="H902" s="110">
        <f t="shared" si="165"/>
        <v>144.61666666666667</v>
      </c>
      <c r="I902" s="110">
        <f t="shared" si="166"/>
        <v>57.846666666666657</v>
      </c>
      <c r="R902" s="387"/>
      <c r="S902" s="387"/>
      <c r="T902" s="387"/>
      <c r="U902" s="387"/>
      <c r="V902" s="387"/>
      <c r="W902" s="387"/>
      <c r="X902" s="387"/>
      <c r="Y902" s="387"/>
      <c r="Z902" s="387"/>
      <c r="AA902" s="387"/>
      <c r="AB902" s="387"/>
      <c r="AC902" s="387"/>
      <c r="AD902" s="387"/>
      <c r="AE902" s="387"/>
      <c r="AF902" s="387"/>
      <c r="AG902" s="387"/>
      <c r="AH902" s="387"/>
      <c r="AI902" s="387"/>
      <c r="AJ902" s="387"/>
      <c r="AK902" s="387"/>
    </row>
    <row r="903" spans="2:37">
      <c r="B903" s="108"/>
      <c r="C903" s="17"/>
      <c r="D903" s="115" t="s">
        <v>472</v>
      </c>
      <c r="E903" s="110">
        <f t="shared" si="163"/>
        <v>581</v>
      </c>
      <c r="F903" s="110">
        <f t="shared" si="167"/>
        <v>435.75</v>
      </c>
      <c r="G903" s="110">
        <f t="shared" si="164"/>
        <v>290.5</v>
      </c>
      <c r="H903" s="110">
        <f t="shared" si="165"/>
        <v>145.25</v>
      </c>
      <c r="I903" s="110">
        <f t="shared" si="166"/>
        <v>58.099999999999987</v>
      </c>
      <c r="R903" s="387"/>
      <c r="S903" s="387"/>
      <c r="T903" s="387"/>
      <c r="U903" s="387"/>
      <c r="V903" s="387"/>
      <c r="W903" s="387"/>
      <c r="X903" s="387"/>
      <c r="Y903" s="387"/>
      <c r="Z903" s="387"/>
      <c r="AA903" s="387"/>
      <c r="AB903" s="387"/>
      <c r="AC903" s="387"/>
      <c r="AD903" s="387"/>
      <c r="AE903" s="387"/>
      <c r="AF903" s="387"/>
      <c r="AG903" s="387"/>
      <c r="AH903" s="387"/>
      <c r="AI903" s="387"/>
      <c r="AJ903" s="387"/>
      <c r="AK903" s="387"/>
    </row>
    <row r="904" spans="2:37">
      <c r="B904" s="108"/>
      <c r="C904" s="17"/>
      <c r="D904" s="115" t="s">
        <v>475</v>
      </c>
      <c r="E904" s="110">
        <f t="shared" si="163"/>
        <v>810.56666666666661</v>
      </c>
      <c r="F904" s="110">
        <f t="shared" si="167"/>
        <v>607.92499999999995</v>
      </c>
      <c r="G904" s="110">
        <f t="shared" si="164"/>
        <v>405.2833333333333</v>
      </c>
      <c r="H904" s="110">
        <f t="shared" si="165"/>
        <v>202.64166666666665</v>
      </c>
      <c r="I904" s="110">
        <f t="shared" si="166"/>
        <v>81.056666666666644</v>
      </c>
      <c r="R904" s="387"/>
      <c r="S904" s="387"/>
      <c r="T904" s="387"/>
      <c r="U904" s="387"/>
      <c r="V904" s="387"/>
      <c r="W904" s="387"/>
      <c r="X904" s="387"/>
      <c r="Y904" s="387"/>
      <c r="Z904" s="387"/>
      <c r="AA904" s="387"/>
      <c r="AB904" s="387"/>
      <c r="AC904" s="387"/>
      <c r="AD904" s="387"/>
      <c r="AE904" s="387"/>
      <c r="AF904" s="387"/>
      <c r="AG904" s="387"/>
      <c r="AH904" s="387"/>
      <c r="AI904" s="387"/>
      <c r="AJ904" s="387"/>
      <c r="AK904" s="387"/>
    </row>
    <row r="905" spans="2:37">
      <c r="B905" s="108"/>
      <c r="C905" s="17"/>
      <c r="D905" s="115" t="s">
        <v>478</v>
      </c>
      <c r="E905" s="110">
        <f t="shared" si="163"/>
        <v>1175</v>
      </c>
      <c r="F905" s="110">
        <f t="shared" si="167"/>
        <v>881.25</v>
      </c>
      <c r="G905" s="110">
        <f t="shared" si="164"/>
        <v>587.5</v>
      </c>
      <c r="H905" s="110">
        <f t="shared" si="165"/>
        <v>293.75</v>
      </c>
      <c r="I905" s="110">
        <f t="shared" si="166"/>
        <v>117.49999999999997</v>
      </c>
      <c r="R905" s="387"/>
      <c r="S905" s="387"/>
      <c r="T905" s="387"/>
      <c r="U905" s="387"/>
      <c r="V905" s="387"/>
      <c r="W905" s="387"/>
      <c r="X905" s="387"/>
      <c r="Y905" s="387"/>
      <c r="Z905" s="387"/>
      <c r="AA905" s="387"/>
      <c r="AB905" s="387"/>
      <c r="AC905" s="387"/>
      <c r="AD905" s="387"/>
      <c r="AE905" s="387"/>
      <c r="AF905" s="387"/>
      <c r="AG905" s="387"/>
      <c r="AH905" s="387"/>
      <c r="AI905" s="387"/>
      <c r="AJ905" s="387"/>
      <c r="AK905" s="387"/>
    </row>
    <row r="906" spans="2:37">
      <c r="B906" s="108"/>
      <c r="C906" s="17"/>
      <c r="D906" s="115" t="s">
        <v>481</v>
      </c>
      <c r="E906" s="110">
        <f t="shared" si="163"/>
        <v>1766.6499999999999</v>
      </c>
      <c r="F906" s="110">
        <f t="shared" si="167"/>
        <v>1324.9875</v>
      </c>
      <c r="G906" s="110">
        <f t="shared" si="164"/>
        <v>883.32499999999993</v>
      </c>
      <c r="H906" s="110">
        <f t="shared" si="165"/>
        <v>441.66249999999997</v>
      </c>
      <c r="I906" s="110">
        <f t="shared" si="166"/>
        <v>176.66499999999994</v>
      </c>
      <c r="R906" s="387"/>
      <c r="S906" s="387"/>
      <c r="T906" s="387"/>
      <c r="U906" s="387"/>
      <c r="V906" s="387"/>
      <c r="W906" s="387"/>
      <c r="X906" s="387"/>
      <c r="Y906" s="387"/>
      <c r="Z906" s="387"/>
      <c r="AA906" s="387"/>
      <c r="AB906" s="387"/>
      <c r="AC906" s="387"/>
      <c r="AD906" s="387"/>
      <c r="AE906" s="387"/>
      <c r="AF906" s="387"/>
      <c r="AG906" s="387"/>
      <c r="AH906" s="387"/>
      <c r="AI906" s="387"/>
      <c r="AJ906" s="387"/>
      <c r="AK906" s="387"/>
    </row>
    <row r="907" spans="2:37">
      <c r="B907" s="108"/>
      <c r="C907" s="17"/>
      <c r="D907" s="115" t="s">
        <v>484</v>
      </c>
      <c r="E907" s="110">
        <f t="shared" si="163"/>
        <v>629.55333333333328</v>
      </c>
      <c r="F907" s="110">
        <f t="shared" si="167"/>
        <v>472.16499999999996</v>
      </c>
      <c r="G907" s="110">
        <f t="shared" si="164"/>
        <v>314.77666666666664</v>
      </c>
      <c r="H907" s="110">
        <f t="shared" si="165"/>
        <v>157.38833333333332</v>
      </c>
      <c r="I907" s="110">
        <f t="shared" si="166"/>
        <v>62.955333333333314</v>
      </c>
      <c r="R907" s="387"/>
      <c r="S907" s="387"/>
      <c r="T907" s="387"/>
      <c r="U907" s="387"/>
      <c r="V907" s="387"/>
      <c r="W907" s="387"/>
      <c r="X907" s="387"/>
      <c r="Y907" s="387"/>
      <c r="Z907" s="387"/>
      <c r="AA907" s="387"/>
      <c r="AB907" s="387"/>
      <c r="AC907" s="387"/>
      <c r="AD907" s="387"/>
      <c r="AE907" s="387"/>
      <c r="AF907" s="387"/>
      <c r="AG907" s="387"/>
      <c r="AH907" s="387"/>
      <c r="AI907" s="387"/>
      <c r="AJ907" s="387"/>
      <c r="AK907" s="387"/>
    </row>
    <row r="908" spans="2:37">
      <c r="B908" s="108"/>
      <c r="C908" s="17"/>
      <c r="D908" s="115" t="s">
        <v>487</v>
      </c>
      <c r="E908" s="110">
        <f t="shared" si="163"/>
        <v>1072.9966666666667</v>
      </c>
      <c r="F908" s="110">
        <f t="shared" si="167"/>
        <v>804.74749999999995</v>
      </c>
      <c r="G908" s="110">
        <f t="shared" si="164"/>
        <v>536.49833333333333</v>
      </c>
      <c r="H908" s="110">
        <f t="shared" si="165"/>
        <v>268.24916666666667</v>
      </c>
      <c r="I908" s="110">
        <f t="shared" si="166"/>
        <v>107.29966666666664</v>
      </c>
      <c r="R908" s="387"/>
      <c r="S908" s="387"/>
      <c r="T908" s="387"/>
      <c r="U908" s="387"/>
      <c r="V908" s="387"/>
      <c r="W908" s="387"/>
      <c r="X908" s="387"/>
      <c r="Y908" s="387"/>
      <c r="Z908" s="387"/>
      <c r="AA908" s="387"/>
      <c r="AB908" s="387"/>
      <c r="AC908" s="387"/>
      <c r="AD908" s="387"/>
      <c r="AE908" s="387"/>
      <c r="AF908" s="387"/>
      <c r="AG908" s="387"/>
      <c r="AH908" s="387"/>
      <c r="AI908" s="387"/>
      <c r="AJ908" s="387"/>
      <c r="AK908" s="387"/>
    </row>
    <row r="909" spans="2:37">
      <c r="B909" s="108"/>
      <c r="C909" s="17"/>
      <c r="D909" s="115" t="s">
        <v>490</v>
      </c>
      <c r="E909" s="110">
        <f t="shared" si="163"/>
        <v>164.93333333333334</v>
      </c>
      <c r="F909" s="110">
        <f t="shared" si="167"/>
        <v>123.7</v>
      </c>
      <c r="G909" s="110">
        <f t="shared" si="164"/>
        <v>82.466666666666669</v>
      </c>
      <c r="H909" s="110">
        <f t="shared" si="165"/>
        <v>41.233333333333334</v>
      </c>
      <c r="I909" s="110">
        <f t="shared" si="166"/>
        <v>16.493333333333329</v>
      </c>
      <c r="R909" s="387"/>
      <c r="S909" s="387"/>
      <c r="T909" s="387"/>
      <c r="U909" s="387"/>
      <c r="V909" s="387"/>
      <c r="W909" s="387"/>
      <c r="X909" s="387"/>
      <c r="Y909" s="387"/>
      <c r="Z909" s="387"/>
      <c r="AA909" s="387"/>
      <c r="AB909" s="387"/>
      <c r="AC909" s="387"/>
      <c r="AD909" s="387"/>
      <c r="AE909" s="387"/>
      <c r="AF909" s="387"/>
      <c r="AG909" s="387"/>
      <c r="AH909" s="387"/>
      <c r="AI909" s="387"/>
      <c r="AJ909" s="387"/>
      <c r="AK909" s="387"/>
    </row>
    <row r="910" spans="2:37">
      <c r="B910" s="108"/>
      <c r="C910" s="17"/>
      <c r="D910" s="115" t="s">
        <v>494</v>
      </c>
      <c r="E910" s="110">
        <f t="shared" si="163"/>
        <v>361.27</v>
      </c>
      <c r="F910" s="110">
        <f t="shared" si="167"/>
        <v>270.95249999999999</v>
      </c>
      <c r="G910" s="110">
        <f t="shared" si="164"/>
        <v>180.63499999999999</v>
      </c>
      <c r="H910" s="110">
        <f t="shared" si="165"/>
        <v>90.317499999999995</v>
      </c>
      <c r="I910" s="110">
        <f t="shared" si="166"/>
        <v>36.126999999999988</v>
      </c>
      <c r="R910" s="387"/>
      <c r="S910" s="387"/>
      <c r="T910" s="387"/>
      <c r="U910" s="387"/>
      <c r="V910" s="387"/>
      <c r="W910" s="387"/>
      <c r="X910" s="387"/>
      <c r="Y910" s="387"/>
      <c r="Z910" s="387"/>
      <c r="AA910" s="387"/>
      <c r="AB910" s="387"/>
      <c r="AC910" s="387"/>
      <c r="AD910" s="387"/>
      <c r="AE910" s="387"/>
      <c r="AF910" s="387"/>
      <c r="AG910" s="387"/>
      <c r="AH910" s="387"/>
      <c r="AI910" s="387"/>
      <c r="AJ910" s="387"/>
      <c r="AK910" s="387"/>
    </row>
    <row r="911" spans="2:37">
      <c r="B911" s="108"/>
      <c r="C911" s="17"/>
      <c r="D911" s="115" t="s">
        <v>497</v>
      </c>
      <c r="E911" s="110">
        <f t="shared" si="163"/>
        <v>326.43333333333334</v>
      </c>
      <c r="F911" s="110">
        <f t="shared" si="167"/>
        <v>244.82499999999999</v>
      </c>
      <c r="G911" s="110">
        <f t="shared" si="164"/>
        <v>163.21666666666667</v>
      </c>
      <c r="H911" s="110">
        <f t="shared" si="165"/>
        <v>81.608333333333334</v>
      </c>
      <c r="I911" s="110">
        <f t="shared" si="166"/>
        <v>32.643333333333324</v>
      </c>
      <c r="R911" s="387"/>
      <c r="S911" s="387"/>
      <c r="T911" s="387"/>
      <c r="U911" s="387"/>
      <c r="V911" s="387"/>
      <c r="W911" s="387"/>
      <c r="X911" s="387"/>
      <c r="Y911" s="387"/>
      <c r="Z911" s="387"/>
      <c r="AA911" s="387"/>
      <c r="AB911" s="387"/>
      <c r="AC911" s="387"/>
      <c r="AD911" s="387"/>
      <c r="AE911" s="387"/>
      <c r="AF911" s="387"/>
      <c r="AG911" s="387"/>
      <c r="AH911" s="387"/>
      <c r="AI911" s="387"/>
      <c r="AJ911" s="387"/>
      <c r="AK911" s="387"/>
    </row>
    <row r="912" spans="2:37">
      <c r="B912" s="108"/>
      <c r="C912" s="17"/>
      <c r="D912" s="115" t="s">
        <v>501</v>
      </c>
      <c r="E912" s="110">
        <f t="shared" si="163"/>
        <v>485.2</v>
      </c>
      <c r="F912" s="110">
        <f t="shared" si="167"/>
        <v>363.9</v>
      </c>
      <c r="G912" s="110">
        <f t="shared" si="164"/>
        <v>242.6</v>
      </c>
      <c r="H912" s="110">
        <f t="shared" si="165"/>
        <v>121.3</v>
      </c>
      <c r="I912" s="110">
        <f t="shared" si="166"/>
        <v>48.519999999999989</v>
      </c>
      <c r="R912" s="387"/>
      <c r="S912" s="387"/>
      <c r="T912" s="387"/>
      <c r="U912" s="387"/>
      <c r="V912" s="387"/>
      <c r="W912" s="387"/>
      <c r="X912" s="387"/>
      <c r="Y912" s="387"/>
      <c r="Z912" s="387"/>
      <c r="AA912" s="387"/>
      <c r="AB912" s="387"/>
      <c r="AC912" s="387"/>
      <c r="AD912" s="387"/>
      <c r="AE912" s="387"/>
      <c r="AF912" s="387"/>
      <c r="AG912" s="387"/>
      <c r="AH912" s="387"/>
      <c r="AI912" s="387"/>
      <c r="AJ912" s="387"/>
      <c r="AK912" s="387"/>
    </row>
    <row r="913" spans="2:37">
      <c r="B913" s="108"/>
      <c r="C913" s="17"/>
      <c r="D913" s="115" t="s">
        <v>504</v>
      </c>
      <c r="E913" s="110">
        <f t="shared" si="163"/>
        <v>862.66666666666663</v>
      </c>
      <c r="F913" s="110">
        <f t="shared" si="167"/>
        <v>647</v>
      </c>
      <c r="G913" s="110">
        <f t="shared" si="164"/>
        <v>431.33333333333331</v>
      </c>
      <c r="H913" s="110">
        <f t="shared" si="165"/>
        <v>215.66666666666666</v>
      </c>
      <c r="I913" s="110">
        <f t="shared" si="166"/>
        <v>86.266666666666637</v>
      </c>
      <c r="R913" s="387"/>
      <c r="S913" s="387"/>
      <c r="T913" s="387"/>
      <c r="U913" s="387"/>
      <c r="V913" s="387"/>
      <c r="W913" s="387"/>
      <c r="X913" s="387"/>
      <c r="Y913" s="387"/>
      <c r="Z913" s="387"/>
      <c r="AA913" s="387"/>
      <c r="AB913" s="387"/>
      <c r="AC913" s="387"/>
      <c r="AD913" s="387"/>
      <c r="AE913" s="387"/>
      <c r="AF913" s="387"/>
      <c r="AG913" s="387"/>
      <c r="AH913" s="387"/>
      <c r="AI913" s="387"/>
      <c r="AJ913" s="387"/>
      <c r="AK913" s="387"/>
    </row>
    <row r="914" spans="2:37">
      <c r="B914" s="108"/>
      <c r="C914" s="17"/>
      <c r="D914" s="115" t="s">
        <v>507</v>
      </c>
      <c r="E914" s="110">
        <f t="shared" si="163"/>
        <v>977.33333333333337</v>
      </c>
      <c r="F914" s="110">
        <f t="shared" si="167"/>
        <v>733</v>
      </c>
      <c r="G914" s="110">
        <f t="shared" ref="G914:G926" si="168">SUM(E914*(1-0.5))</f>
        <v>488.66666666666669</v>
      </c>
      <c r="H914" s="110">
        <f t="shared" ref="H914:H926" si="169">SUM(E914*(1-0.75))</f>
        <v>244.33333333333334</v>
      </c>
      <c r="I914" s="110">
        <f t="shared" ref="I914:I926" si="170">SUM(E914*(1-0.9))</f>
        <v>97.73333333333332</v>
      </c>
      <c r="R914" s="387"/>
      <c r="S914" s="387"/>
      <c r="T914" s="387"/>
      <c r="U914" s="387"/>
      <c r="V914" s="387"/>
      <c r="W914" s="387"/>
      <c r="X914" s="387"/>
      <c r="Y914" s="387"/>
      <c r="Z914" s="387"/>
      <c r="AA914" s="387"/>
      <c r="AB914" s="387"/>
      <c r="AC914" s="387"/>
      <c r="AD914" s="387"/>
      <c r="AE914" s="387"/>
      <c r="AF914" s="387"/>
      <c r="AG914" s="387"/>
      <c r="AH914" s="387"/>
      <c r="AI914" s="387"/>
      <c r="AJ914" s="387"/>
      <c r="AK914" s="387"/>
    </row>
    <row r="915" spans="2:37">
      <c r="B915" s="108"/>
      <c r="C915" s="17"/>
      <c r="D915" s="115" t="s">
        <v>510</v>
      </c>
      <c r="E915" s="110">
        <f t="shared" si="163"/>
        <v>1256.8233333333335</v>
      </c>
      <c r="F915" s="110">
        <f t="shared" si="167"/>
        <v>942.61750000000006</v>
      </c>
      <c r="G915" s="110">
        <f t="shared" si="168"/>
        <v>628.41166666666675</v>
      </c>
      <c r="H915" s="110">
        <f t="shared" si="169"/>
        <v>314.20583333333337</v>
      </c>
      <c r="I915" s="110">
        <f t="shared" si="170"/>
        <v>125.68233333333332</v>
      </c>
      <c r="R915" s="387"/>
      <c r="S915" s="387"/>
      <c r="T915" s="387"/>
      <c r="U915" s="387"/>
      <c r="V915" s="387"/>
      <c r="W915" s="387"/>
      <c r="X915" s="387"/>
      <c r="Y915" s="387"/>
      <c r="Z915" s="387"/>
      <c r="AA915" s="387"/>
      <c r="AB915" s="387"/>
      <c r="AC915" s="387"/>
      <c r="AD915" s="387"/>
      <c r="AE915" s="387"/>
      <c r="AF915" s="387"/>
      <c r="AG915" s="387"/>
      <c r="AH915" s="387"/>
      <c r="AI915" s="387"/>
      <c r="AJ915" s="387"/>
      <c r="AK915" s="387"/>
    </row>
    <row r="916" spans="2:37">
      <c r="B916" s="108"/>
      <c r="C916" s="17"/>
      <c r="D916" s="115" t="s">
        <v>513</v>
      </c>
      <c r="E916" s="110">
        <f t="shared" si="163"/>
        <v>1005</v>
      </c>
      <c r="F916" s="110">
        <f t="shared" si="167"/>
        <v>753.75</v>
      </c>
      <c r="G916" s="110">
        <f t="shared" si="168"/>
        <v>502.5</v>
      </c>
      <c r="H916" s="110">
        <f t="shared" si="169"/>
        <v>251.25</v>
      </c>
      <c r="I916" s="110">
        <f t="shared" si="170"/>
        <v>100.49999999999997</v>
      </c>
      <c r="R916" s="387"/>
      <c r="S916" s="387"/>
      <c r="T916" s="387"/>
      <c r="U916" s="387"/>
      <c r="V916" s="387"/>
      <c r="W916" s="387"/>
      <c r="X916" s="387"/>
      <c r="Y916" s="387"/>
      <c r="Z916" s="387"/>
      <c r="AA916" s="387"/>
      <c r="AB916" s="387"/>
      <c r="AC916" s="387"/>
      <c r="AD916" s="387"/>
      <c r="AE916" s="387"/>
      <c r="AF916" s="387"/>
      <c r="AG916" s="387"/>
      <c r="AH916" s="387"/>
      <c r="AI916" s="387"/>
      <c r="AJ916" s="387"/>
      <c r="AK916" s="387"/>
    </row>
    <row r="917" spans="2:37">
      <c r="B917" s="108"/>
      <c r="C917" s="17"/>
      <c r="D917" s="115" t="s">
        <v>517</v>
      </c>
      <c r="E917" s="110">
        <f t="shared" si="163"/>
        <v>1117.6000000000001</v>
      </c>
      <c r="F917" s="110">
        <f t="shared" si="167"/>
        <v>838.2</v>
      </c>
      <c r="G917" s="110">
        <f t="shared" si="168"/>
        <v>558.80000000000007</v>
      </c>
      <c r="H917" s="110">
        <f t="shared" si="169"/>
        <v>279.40000000000003</v>
      </c>
      <c r="I917" s="110">
        <f t="shared" si="170"/>
        <v>111.75999999999999</v>
      </c>
      <c r="R917" s="387"/>
      <c r="S917" s="387"/>
      <c r="T917" s="387"/>
      <c r="U917" s="387"/>
      <c r="V917" s="387"/>
      <c r="W917" s="387"/>
      <c r="X917" s="387"/>
      <c r="Y917" s="387"/>
      <c r="Z917" s="387"/>
      <c r="AA917" s="387"/>
      <c r="AB917" s="387"/>
      <c r="AC917" s="387"/>
      <c r="AD917" s="387"/>
      <c r="AE917" s="387"/>
      <c r="AF917" s="387"/>
      <c r="AG917" s="387"/>
      <c r="AH917" s="387"/>
      <c r="AI917" s="387"/>
      <c r="AJ917" s="387"/>
      <c r="AK917" s="387"/>
    </row>
    <row r="918" spans="2:37">
      <c r="B918" s="108"/>
      <c r="C918" s="17"/>
      <c r="D918" s="115" t="s">
        <v>520</v>
      </c>
      <c r="E918" s="110">
        <f t="shared" si="163"/>
        <v>1380</v>
      </c>
      <c r="F918" s="110">
        <f t="shared" si="167"/>
        <v>1035</v>
      </c>
      <c r="G918" s="110">
        <f t="shared" si="168"/>
        <v>690</v>
      </c>
      <c r="H918" s="110">
        <f t="shared" si="169"/>
        <v>345</v>
      </c>
      <c r="I918" s="110">
        <f t="shared" si="170"/>
        <v>137.99999999999997</v>
      </c>
      <c r="R918" s="387"/>
      <c r="S918" s="387"/>
      <c r="T918" s="387"/>
      <c r="U918" s="387"/>
      <c r="V918" s="387"/>
      <c r="W918" s="387"/>
      <c r="X918" s="387"/>
      <c r="Y918" s="387"/>
      <c r="Z918" s="387"/>
      <c r="AA918" s="387"/>
      <c r="AB918" s="387"/>
      <c r="AC918" s="387"/>
      <c r="AD918" s="387"/>
      <c r="AE918" s="387"/>
      <c r="AF918" s="387"/>
      <c r="AG918" s="387"/>
      <c r="AH918" s="387"/>
      <c r="AI918" s="387"/>
      <c r="AJ918" s="387"/>
      <c r="AK918" s="387"/>
    </row>
    <row r="919" spans="2:37">
      <c r="B919" s="108"/>
      <c r="C919" s="17"/>
      <c r="D919" s="115" t="s">
        <v>523</v>
      </c>
      <c r="E919" s="110">
        <f t="shared" si="163"/>
        <v>1776.1333333333332</v>
      </c>
      <c r="F919" s="110">
        <f t="shared" si="167"/>
        <v>1332.1</v>
      </c>
      <c r="G919" s="110">
        <f t="shared" si="168"/>
        <v>888.06666666666661</v>
      </c>
      <c r="H919" s="110">
        <f t="shared" si="169"/>
        <v>444.0333333333333</v>
      </c>
      <c r="I919" s="110">
        <f t="shared" si="170"/>
        <v>177.61333333333329</v>
      </c>
      <c r="R919" s="387"/>
      <c r="S919" s="387"/>
      <c r="T919" s="387"/>
      <c r="U919" s="387"/>
      <c r="V919" s="387"/>
      <c r="W919" s="387"/>
      <c r="X919" s="387"/>
      <c r="Y919" s="387"/>
      <c r="Z919" s="387"/>
      <c r="AA919" s="387"/>
      <c r="AB919" s="387"/>
      <c r="AC919" s="387"/>
      <c r="AD919" s="387"/>
      <c r="AE919" s="387"/>
      <c r="AF919" s="387"/>
      <c r="AG919" s="387"/>
      <c r="AH919" s="387"/>
      <c r="AI919" s="387"/>
      <c r="AJ919" s="387"/>
      <c r="AK919" s="387"/>
    </row>
    <row r="920" spans="2:37">
      <c r="B920" s="108"/>
      <c r="C920" s="17"/>
      <c r="D920" s="115" t="s">
        <v>526</v>
      </c>
      <c r="E920" s="110">
        <f t="shared" si="163"/>
        <v>343.04333333333335</v>
      </c>
      <c r="F920" s="110">
        <f t="shared" si="167"/>
        <v>257.28250000000003</v>
      </c>
      <c r="G920" s="110">
        <f t="shared" si="168"/>
        <v>171.52166666666668</v>
      </c>
      <c r="H920" s="110">
        <f t="shared" si="169"/>
        <v>85.760833333333338</v>
      </c>
      <c r="I920" s="110">
        <f t="shared" si="170"/>
        <v>34.304333333333325</v>
      </c>
      <c r="R920" s="387"/>
      <c r="S920" s="387"/>
      <c r="T920" s="387"/>
      <c r="U920" s="387"/>
      <c r="V920" s="387"/>
      <c r="W920" s="387"/>
      <c r="X920" s="387"/>
      <c r="Y920" s="387"/>
      <c r="Z920" s="387"/>
      <c r="AA920" s="387"/>
      <c r="AB920" s="387"/>
      <c r="AC920" s="387"/>
      <c r="AD920" s="387"/>
      <c r="AE920" s="387"/>
      <c r="AF920" s="387"/>
      <c r="AG920" s="387"/>
      <c r="AH920" s="387"/>
      <c r="AI920" s="387"/>
      <c r="AJ920" s="387"/>
      <c r="AK920" s="387"/>
    </row>
    <row r="921" spans="2:37">
      <c r="B921" s="108"/>
      <c r="C921" s="17"/>
      <c r="D921" s="115" t="s">
        <v>529</v>
      </c>
      <c r="E921" s="110">
        <f t="shared" si="163"/>
        <v>642.04333333333341</v>
      </c>
      <c r="F921" s="110">
        <f t="shared" si="167"/>
        <v>481.53250000000003</v>
      </c>
      <c r="G921" s="110">
        <f t="shared" si="168"/>
        <v>321.0216666666667</v>
      </c>
      <c r="H921" s="110">
        <f t="shared" si="169"/>
        <v>160.51083333333335</v>
      </c>
      <c r="I921" s="110">
        <f t="shared" si="170"/>
        <v>64.204333333333324</v>
      </c>
      <c r="R921" s="387"/>
      <c r="S921" s="387"/>
      <c r="T921" s="387"/>
      <c r="U921" s="387"/>
      <c r="V921" s="387"/>
      <c r="W921" s="387"/>
      <c r="X921" s="387"/>
      <c r="Y921" s="387"/>
      <c r="Z921" s="387"/>
      <c r="AA921" s="387"/>
      <c r="AB921" s="387"/>
      <c r="AC921" s="387"/>
      <c r="AD921" s="387"/>
      <c r="AE921" s="387"/>
      <c r="AF921" s="387"/>
      <c r="AG921" s="387"/>
      <c r="AH921" s="387"/>
      <c r="AI921" s="387"/>
      <c r="AJ921" s="387"/>
      <c r="AK921" s="387"/>
    </row>
    <row r="922" spans="2:37">
      <c r="B922" s="108"/>
      <c r="C922" s="17"/>
      <c r="D922" s="115" t="s">
        <v>532</v>
      </c>
      <c r="E922" s="110">
        <f t="shared" si="163"/>
        <v>618.71</v>
      </c>
      <c r="F922" s="110">
        <f t="shared" si="167"/>
        <v>464.03250000000003</v>
      </c>
      <c r="G922" s="110">
        <f t="shared" si="168"/>
        <v>309.35500000000002</v>
      </c>
      <c r="H922" s="110">
        <f t="shared" si="169"/>
        <v>154.67750000000001</v>
      </c>
      <c r="I922" s="110">
        <f t="shared" si="170"/>
        <v>61.870999999999988</v>
      </c>
      <c r="R922" s="387"/>
      <c r="S922" s="387"/>
      <c r="T922" s="387"/>
      <c r="U922" s="387"/>
      <c r="V922" s="387"/>
      <c r="W922" s="387"/>
      <c r="X922" s="387"/>
      <c r="Y922" s="387"/>
      <c r="Z922" s="387"/>
      <c r="AA922" s="387"/>
      <c r="AB922" s="387"/>
      <c r="AC922" s="387"/>
      <c r="AD922" s="387"/>
      <c r="AE922" s="387"/>
      <c r="AF922" s="387"/>
      <c r="AG922" s="387"/>
      <c r="AH922" s="387"/>
      <c r="AI922" s="387"/>
      <c r="AJ922" s="387"/>
      <c r="AK922" s="387"/>
    </row>
    <row r="923" spans="2:37">
      <c r="B923" s="108"/>
      <c r="C923" s="17"/>
      <c r="D923" s="115" t="s">
        <v>536</v>
      </c>
      <c r="E923" s="110">
        <f t="shared" si="163"/>
        <v>677.04333333333341</v>
      </c>
      <c r="F923" s="110">
        <f t="shared" si="167"/>
        <v>507.78250000000003</v>
      </c>
      <c r="G923" s="110">
        <f t="shared" si="168"/>
        <v>338.5216666666667</v>
      </c>
      <c r="H923" s="110">
        <f t="shared" si="169"/>
        <v>169.26083333333335</v>
      </c>
      <c r="I923" s="110">
        <f t="shared" si="170"/>
        <v>67.704333333333324</v>
      </c>
      <c r="R923" s="387"/>
      <c r="S923" s="387"/>
      <c r="T923" s="387"/>
      <c r="U923" s="387"/>
      <c r="V923" s="387"/>
      <c r="W923" s="387"/>
      <c r="X923" s="387"/>
      <c r="Y923" s="387"/>
      <c r="Z923" s="387"/>
      <c r="AA923" s="387"/>
      <c r="AB923" s="387"/>
      <c r="AC923" s="387"/>
      <c r="AD923" s="387"/>
      <c r="AE923" s="387"/>
      <c r="AF923" s="387"/>
      <c r="AG923" s="387"/>
      <c r="AH923" s="387"/>
      <c r="AI923" s="387"/>
      <c r="AJ923" s="387"/>
      <c r="AK923" s="387"/>
    </row>
    <row r="924" spans="2:37">
      <c r="B924" s="108"/>
      <c r="C924" s="17"/>
      <c r="D924" s="115" t="s">
        <v>539</v>
      </c>
      <c r="E924" s="110">
        <f t="shared" si="163"/>
        <v>1026.3766666666668</v>
      </c>
      <c r="F924" s="110">
        <f t="shared" si="167"/>
        <v>769.78250000000003</v>
      </c>
      <c r="G924" s="110">
        <f t="shared" si="168"/>
        <v>513.18833333333339</v>
      </c>
      <c r="H924" s="110">
        <f t="shared" si="169"/>
        <v>256.59416666666669</v>
      </c>
      <c r="I924" s="110">
        <f t="shared" si="170"/>
        <v>102.63766666666666</v>
      </c>
      <c r="R924" s="387"/>
      <c r="S924" s="387"/>
      <c r="T924" s="387"/>
      <c r="U924" s="387"/>
      <c r="V924" s="387"/>
      <c r="W924" s="387"/>
      <c r="X924" s="387"/>
      <c r="Y924" s="387"/>
      <c r="Z924" s="387"/>
      <c r="AA924" s="387"/>
      <c r="AB924" s="387"/>
      <c r="AC924" s="387"/>
      <c r="AD924" s="387"/>
      <c r="AE924" s="387"/>
      <c r="AF924" s="387"/>
      <c r="AG924" s="387"/>
      <c r="AH924" s="387"/>
      <c r="AI924" s="387"/>
      <c r="AJ924" s="387"/>
      <c r="AK924" s="387"/>
    </row>
    <row r="925" spans="2:37">
      <c r="B925" s="108"/>
      <c r="C925" s="17"/>
      <c r="D925" s="115" t="s">
        <v>543</v>
      </c>
      <c r="E925" s="110">
        <f t="shared" si="163"/>
        <v>1283.9966666666667</v>
      </c>
      <c r="F925" s="110">
        <f t="shared" si="167"/>
        <v>962.99749999999995</v>
      </c>
      <c r="G925" s="110">
        <f t="shared" si="168"/>
        <v>641.99833333333333</v>
      </c>
      <c r="H925" s="110">
        <f t="shared" si="169"/>
        <v>320.99916666666667</v>
      </c>
      <c r="I925" s="110">
        <f t="shared" si="170"/>
        <v>128.39966666666663</v>
      </c>
      <c r="R925" s="387"/>
      <c r="S925" s="387"/>
      <c r="T925" s="387"/>
      <c r="U925" s="387"/>
      <c r="V925" s="387"/>
      <c r="W925" s="387"/>
      <c r="X925" s="387"/>
      <c r="Y925" s="387"/>
      <c r="Z925" s="387"/>
      <c r="AA925" s="387"/>
      <c r="AB925" s="387"/>
      <c r="AC925" s="387"/>
      <c r="AD925" s="387"/>
      <c r="AE925" s="387"/>
      <c r="AF925" s="387"/>
      <c r="AG925" s="387"/>
      <c r="AH925" s="387"/>
      <c r="AI925" s="387"/>
      <c r="AJ925" s="387"/>
      <c r="AK925" s="387"/>
    </row>
    <row r="926" spans="2:37">
      <c r="B926" s="108"/>
      <c r="C926" s="17"/>
      <c r="D926" s="115" t="s">
        <v>546</v>
      </c>
      <c r="E926" s="110">
        <f t="shared" si="163"/>
        <v>2415</v>
      </c>
      <c r="F926" s="110">
        <f t="shared" si="167"/>
        <v>1811.25</v>
      </c>
      <c r="G926" s="110">
        <f t="shared" si="168"/>
        <v>1207.5</v>
      </c>
      <c r="H926" s="110">
        <f t="shared" si="169"/>
        <v>603.75</v>
      </c>
      <c r="I926" s="110">
        <f t="shared" si="170"/>
        <v>241.49999999999994</v>
      </c>
      <c r="R926" s="387"/>
      <c r="S926" s="387"/>
      <c r="T926" s="387"/>
      <c r="U926" s="387"/>
      <c r="V926" s="387"/>
      <c r="W926" s="387"/>
      <c r="X926" s="387"/>
      <c r="Y926" s="387"/>
      <c r="Z926" s="387"/>
      <c r="AA926" s="387"/>
      <c r="AB926" s="387"/>
      <c r="AC926" s="387"/>
      <c r="AD926" s="387"/>
      <c r="AE926" s="387"/>
      <c r="AF926" s="387"/>
      <c r="AG926" s="387"/>
      <c r="AH926" s="387"/>
      <c r="AI926" s="387"/>
      <c r="AJ926" s="387"/>
      <c r="AK926" s="387"/>
    </row>
    <row r="927" spans="2:37">
      <c r="B927" s="205">
        <v>7</v>
      </c>
      <c r="C927" s="180" t="s">
        <v>549</v>
      </c>
      <c r="D927" s="17"/>
      <c r="E927" s="20"/>
      <c r="F927" s="20"/>
      <c r="G927" s="20"/>
      <c r="H927" s="20"/>
      <c r="I927" s="20"/>
      <c r="R927" s="387"/>
      <c r="S927" s="387"/>
      <c r="T927" s="387"/>
      <c r="U927" s="387"/>
      <c r="V927" s="387"/>
      <c r="W927" s="387"/>
      <c r="X927" s="387"/>
      <c r="Y927" s="387"/>
      <c r="Z927" s="387"/>
      <c r="AA927" s="387"/>
      <c r="AB927" s="387"/>
      <c r="AC927" s="387"/>
      <c r="AD927" s="387"/>
      <c r="AE927" s="387"/>
      <c r="AF927" s="387"/>
      <c r="AG927" s="387"/>
      <c r="AH927" s="387"/>
      <c r="AI927" s="387"/>
      <c r="AJ927" s="387"/>
      <c r="AK927" s="387"/>
    </row>
    <row r="928" spans="2:37">
      <c r="B928" s="108"/>
      <c r="C928" s="17"/>
      <c r="D928" s="115" t="s">
        <v>552</v>
      </c>
      <c r="E928" s="110">
        <f t="shared" ref="E928:E963" si="171">X127</f>
        <v>121.2</v>
      </c>
      <c r="F928" s="110">
        <f t="shared" si="167"/>
        <v>90.9</v>
      </c>
      <c r="G928" s="110">
        <f>SUM(E928*(1-0.5))</f>
        <v>60.6</v>
      </c>
      <c r="H928" s="110">
        <f>SUM(E928*(1-0.75))</f>
        <v>30.3</v>
      </c>
      <c r="I928" s="110">
        <f>SUM(E928*(1-0.9))</f>
        <v>12.119999999999997</v>
      </c>
      <c r="R928" s="387"/>
      <c r="S928" s="387"/>
      <c r="T928" s="387"/>
      <c r="U928" s="387"/>
      <c r="V928" s="387"/>
      <c r="W928" s="387"/>
      <c r="X928" s="387"/>
      <c r="Y928" s="387"/>
      <c r="Z928" s="387"/>
      <c r="AA928" s="387"/>
      <c r="AB928" s="387"/>
      <c r="AC928" s="387"/>
      <c r="AD928" s="387"/>
      <c r="AE928" s="387"/>
      <c r="AF928" s="387"/>
      <c r="AG928" s="387"/>
      <c r="AH928" s="387"/>
      <c r="AI928" s="387"/>
      <c r="AJ928" s="387"/>
      <c r="AK928" s="387"/>
    </row>
    <row r="929" spans="2:37">
      <c r="B929" s="108"/>
      <c r="C929" s="17"/>
      <c r="D929" s="115" t="s">
        <v>153</v>
      </c>
      <c r="E929" s="110">
        <f t="shared" si="171"/>
        <v>108.56666666666668</v>
      </c>
      <c r="F929" s="110">
        <f t="shared" si="167"/>
        <v>81.425000000000011</v>
      </c>
      <c r="G929" s="110">
        <f t="shared" ref="G929:G950" si="172">SUM(E929*(1-0.5))</f>
        <v>54.283333333333339</v>
      </c>
      <c r="H929" s="110">
        <f t="shared" ref="H929:H950" si="173">SUM(E929*(1-0.75))</f>
        <v>27.141666666666669</v>
      </c>
      <c r="I929" s="110">
        <f t="shared" ref="I929:I950" si="174">SUM(E929*(1-0.9))</f>
        <v>10.856666666666666</v>
      </c>
      <c r="R929" s="387"/>
      <c r="S929" s="387"/>
      <c r="T929" s="387"/>
      <c r="U929" s="387"/>
      <c r="V929" s="387"/>
      <c r="W929" s="387"/>
      <c r="X929" s="387"/>
      <c r="Y929" s="387"/>
      <c r="Z929" s="387"/>
      <c r="AA929" s="387"/>
      <c r="AB929" s="387"/>
      <c r="AC929" s="387"/>
      <c r="AD929" s="387"/>
      <c r="AE929" s="387"/>
      <c r="AF929" s="387"/>
      <c r="AG929" s="387"/>
      <c r="AH929" s="387"/>
      <c r="AI929" s="387"/>
      <c r="AJ929" s="387"/>
      <c r="AK929" s="387"/>
    </row>
    <row r="930" spans="2:37">
      <c r="B930" s="108"/>
      <c r="C930" s="17"/>
      <c r="D930" s="115" t="s">
        <v>156</v>
      </c>
      <c r="E930" s="110">
        <f t="shared" si="171"/>
        <v>222.66666666666666</v>
      </c>
      <c r="F930" s="110">
        <f t="shared" si="167"/>
        <v>167</v>
      </c>
      <c r="G930" s="110">
        <f t="shared" si="172"/>
        <v>111.33333333333333</v>
      </c>
      <c r="H930" s="110">
        <f t="shared" si="173"/>
        <v>55.666666666666664</v>
      </c>
      <c r="I930" s="110">
        <f t="shared" si="174"/>
        <v>22.266666666666662</v>
      </c>
      <c r="R930" s="387"/>
      <c r="S930" s="387"/>
      <c r="T930" s="387"/>
      <c r="U930" s="387"/>
      <c r="V930" s="387"/>
      <c r="W930" s="387"/>
      <c r="X930" s="387"/>
      <c r="Y930" s="387"/>
      <c r="Z930" s="387"/>
      <c r="AA930" s="387"/>
      <c r="AB930" s="387"/>
      <c r="AC930" s="387"/>
      <c r="AD930" s="387"/>
      <c r="AE930" s="387"/>
      <c r="AF930" s="387"/>
      <c r="AG930" s="387"/>
      <c r="AH930" s="387"/>
      <c r="AI930" s="387"/>
      <c r="AJ930" s="387"/>
      <c r="AK930" s="387"/>
    </row>
    <row r="931" spans="2:37">
      <c r="B931" s="108"/>
      <c r="C931" s="17"/>
      <c r="D931" s="115" t="s">
        <v>160</v>
      </c>
      <c r="E931" s="110">
        <f t="shared" si="171"/>
        <v>82.653333333333336</v>
      </c>
      <c r="F931" s="110">
        <f t="shared" si="167"/>
        <v>61.99</v>
      </c>
      <c r="G931" s="110">
        <f t="shared" si="172"/>
        <v>41.326666666666668</v>
      </c>
      <c r="H931" s="110">
        <f t="shared" si="173"/>
        <v>20.663333333333334</v>
      </c>
      <c r="I931" s="110">
        <f t="shared" si="174"/>
        <v>8.2653333333333325</v>
      </c>
      <c r="R931" s="387"/>
      <c r="S931" s="387"/>
      <c r="T931" s="387"/>
      <c r="U931" s="387"/>
      <c r="V931" s="387"/>
      <c r="W931" s="387"/>
      <c r="X931" s="387"/>
      <c r="Y931" s="387"/>
      <c r="Z931" s="387"/>
      <c r="AA931" s="387"/>
      <c r="AB931" s="387"/>
      <c r="AC931" s="387"/>
      <c r="AD931" s="387"/>
      <c r="AE931" s="387"/>
      <c r="AF931" s="387"/>
      <c r="AG931" s="387"/>
      <c r="AH931" s="387"/>
      <c r="AI931" s="387"/>
      <c r="AJ931" s="387"/>
      <c r="AK931" s="387"/>
    </row>
    <row r="932" spans="2:37">
      <c r="B932" s="108"/>
      <c r="C932" s="17"/>
      <c r="D932" s="115" t="s">
        <v>562</v>
      </c>
      <c r="E932" s="110">
        <f t="shared" si="171"/>
        <v>125.13333333333334</v>
      </c>
      <c r="F932" s="110">
        <f t="shared" si="167"/>
        <v>93.850000000000009</v>
      </c>
      <c r="G932" s="110">
        <f t="shared" si="172"/>
        <v>62.56666666666667</v>
      </c>
      <c r="H932" s="110">
        <f t="shared" si="173"/>
        <v>31.283333333333335</v>
      </c>
      <c r="I932" s="110">
        <f t="shared" si="174"/>
        <v>12.513333333333332</v>
      </c>
      <c r="R932" s="387"/>
      <c r="S932" s="387"/>
      <c r="T932" s="387"/>
      <c r="U932" s="387"/>
      <c r="V932" s="387"/>
      <c r="W932" s="387"/>
      <c r="X932" s="387"/>
      <c r="Y932" s="387"/>
      <c r="Z932" s="387"/>
      <c r="AA932" s="387"/>
      <c r="AB932" s="387"/>
      <c r="AC932" s="387"/>
      <c r="AD932" s="387"/>
      <c r="AE932" s="387"/>
      <c r="AF932" s="387"/>
      <c r="AG932" s="387"/>
      <c r="AH932" s="387"/>
      <c r="AI932" s="387"/>
      <c r="AJ932" s="387"/>
      <c r="AK932" s="387"/>
    </row>
    <row r="933" spans="2:37">
      <c r="B933" s="108"/>
      <c r="C933" s="17"/>
      <c r="D933" s="115" t="s">
        <v>565</v>
      </c>
      <c r="E933" s="110">
        <f t="shared" si="171"/>
        <v>105.53333333333335</v>
      </c>
      <c r="F933" s="110">
        <f t="shared" si="167"/>
        <v>79.150000000000006</v>
      </c>
      <c r="G933" s="110">
        <f t="shared" si="172"/>
        <v>52.766666666666673</v>
      </c>
      <c r="H933" s="110">
        <f t="shared" si="173"/>
        <v>26.383333333333336</v>
      </c>
      <c r="I933" s="110">
        <f t="shared" si="174"/>
        <v>10.553333333333333</v>
      </c>
      <c r="R933" s="387"/>
      <c r="S933" s="387"/>
      <c r="T933" s="387"/>
      <c r="U933" s="387"/>
      <c r="V933" s="387"/>
      <c r="W933" s="387"/>
      <c r="X933" s="387"/>
      <c r="Y933" s="387"/>
      <c r="Z933" s="387"/>
      <c r="AA933" s="387"/>
      <c r="AB933" s="387"/>
      <c r="AC933" s="387"/>
      <c r="AD933" s="387"/>
      <c r="AE933" s="387"/>
      <c r="AF933" s="387"/>
      <c r="AG933" s="387"/>
      <c r="AH933" s="387"/>
      <c r="AI933" s="387"/>
      <c r="AJ933" s="387"/>
      <c r="AK933" s="387"/>
    </row>
    <row r="934" spans="2:37">
      <c r="B934" s="108"/>
      <c r="C934" s="17"/>
      <c r="D934" s="115" t="s">
        <v>197</v>
      </c>
      <c r="E934" s="110">
        <f t="shared" si="171"/>
        <v>221.39000000000001</v>
      </c>
      <c r="F934" s="110">
        <f t="shared" si="167"/>
        <v>166.04250000000002</v>
      </c>
      <c r="G934" s="110">
        <f t="shared" si="172"/>
        <v>110.69500000000001</v>
      </c>
      <c r="H934" s="110">
        <f t="shared" si="173"/>
        <v>55.347500000000004</v>
      </c>
      <c r="I934" s="110">
        <f t="shared" si="174"/>
        <v>22.138999999999996</v>
      </c>
      <c r="R934" s="387"/>
      <c r="S934" s="387"/>
      <c r="T934" s="387"/>
      <c r="U934" s="387"/>
      <c r="V934" s="387"/>
      <c r="W934" s="387"/>
      <c r="X934" s="387"/>
      <c r="Y934" s="387"/>
      <c r="Z934" s="387"/>
      <c r="AA934" s="387"/>
      <c r="AB934" s="387"/>
      <c r="AC934" s="387"/>
      <c r="AD934" s="387"/>
      <c r="AE934" s="387"/>
      <c r="AF934" s="387"/>
      <c r="AG934" s="387"/>
      <c r="AH934" s="387"/>
      <c r="AI934" s="387"/>
      <c r="AJ934" s="387"/>
      <c r="AK934" s="387"/>
    </row>
    <row r="935" spans="2:37">
      <c r="B935" s="108"/>
      <c r="C935" s="17"/>
      <c r="D935" s="115" t="s">
        <v>205</v>
      </c>
      <c r="E935" s="110">
        <f t="shared" si="171"/>
        <v>134.29999999999998</v>
      </c>
      <c r="F935" s="110">
        <f t="shared" si="167"/>
        <v>100.72499999999999</v>
      </c>
      <c r="G935" s="110">
        <f t="shared" si="172"/>
        <v>67.149999999999991</v>
      </c>
      <c r="H935" s="110">
        <f t="shared" si="173"/>
        <v>33.574999999999996</v>
      </c>
      <c r="I935" s="110">
        <f t="shared" si="174"/>
        <v>13.429999999999996</v>
      </c>
      <c r="R935" s="387"/>
      <c r="S935" s="387"/>
      <c r="T935" s="387"/>
      <c r="U935" s="387"/>
      <c r="V935" s="387"/>
      <c r="W935" s="387"/>
      <c r="X935" s="387"/>
      <c r="Y935" s="387"/>
      <c r="Z935" s="387"/>
      <c r="AA935" s="387"/>
      <c r="AB935" s="387"/>
      <c r="AC935" s="387"/>
      <c r="AD935" s="387"/>
      <c r="AE935" s="387"/>
      <c r="AF935" s="387"/>
      <c r="AG935" s="387"/>
      <c r="AH935" s="387"/>
      <c r="AI935" s="387"/>
      <c r="AJ935" s="387"/>
      <c r="AK935" s="387"/>
    </row>
    <row r="936" spans="2:37">
      <c r="B936" s="108"/>
      <c r="C936" s="17"/>
      <c r="D936" s="115" t="s">
        <v>386</v>
      </c>
      <c r="E936" s="110">
        <f t="shared" si="171"/>
        <v>165.54999999999998</v>
      </c>
      <c r="F936" s="110">
        <f t="shared" si="167"/>
        <v>124.16249999999999</v>
      </c>
      <c r="G936" s="110">
        <f t="shared" si="172"/>
        <v>82.774999999999991</v>
      </c>
      <c r="H936" s="110">
        <f t="shared" si="173"/>
        <v>41.387499999999996</v>
      </c>
      <c r="I936" s="110">
        <f t="shared" si="174"/>
        <v>16.554999999999996</v>
      </c>
      <c r="R936" s="387"/>
      <c r="S936" s="387"/>
      <c r="T936" s="387"/>
      <c r="U936" s="387"/>
      <c r="V936" s="387"/>
      <c r="W936" s="387"/>
      <c r="X936" s="387"/>
      <c r="Y936" s="387"/>
      <c r="Z936" s="387"/>
      <c r="AA936" s="387"/>
      <c r="AB936" s="387"/>
      <c r="AC936" s="387"/>
      <c r="AD936" s="387"/>
      <c r="AE936" s="387"/>
      <c r="AF936" s="387"/>
      <c r="AG936" s="387"/>
      <c r="AH936" s="387"/>
      <c r="AI936" s="387"/>
      <c r="AJ936" s="387"/>
      <c r="AK936" s="387"/>
    </row>
    <row r="937" spans="2:37">
      <c r="B937" s="108"/>
      <c r="C937" s="17"/>
      <c r="D937" s="115" t="s">
        <v>388</v>
      </c>
      <c r="E937" s="110">
        <f t="shared" si="171"/>
        <v>225.66666666666666</v>
      </c>
      <c r="F937" s="110">
        <f t="shared" si="167"/>
        <v>169.25</v>
      </c>
      <c r="G937" s="110">
        <f t="shared" si="172"/>
        <v>112.83333333333333</v>
      </c>
      <c r="H937" s="110">
        <f t="shared" si="173"/>
        <v>56.416666666666664</v>
      </c>
      <c r="I937" s="110">
        <f t="shared" si="174"/>
        <v>22.566666666666659</v>
      </c>
      <c r="R937" s="387"/>
      <c r="S937" s="387"/>
      <c r="T937" s="387"/>
      <c r="U937" s="387"/>
      <c r="V937" s="387"/>
      <c r="W937" s="387"/>
      <c r="X937" s="387"/>
      <c r="Y937" s="387"/>
      <c r="Z937" s="387"/>
      <c r="AA937" s="387"/>
      <c r="AB937" s="387"/>
      <c r="AC937" s="387"/>
      <c r="AD937" s="387"/>
      <c r="AE937" s="387"/>
      <c r="AF937" s="387"/>
      <c r="AG937" s="387"/>
      <c r="AH937" s="387"/>
      <c r="AI937" s="387"/>
      <c r="AJ937" s="387"/>
      <c r="AK937" s="387"/>
    </row>
    <row r="938" spans="2:37">
      <c r="B938" s="108"/>
      <c r="C938" s="17"/>
      <c r="D938" s="115" t="s">
        <v>577</v>
      </c>
      <c r="E938" s="110">
        <f t="shared" si="171"/>
        <v>160.53333333333333</v>
      </c>
      <c r="F938" s="110">
        <f t="shared" si="167"/>
        <v>120.4</v>
      </c>
      <c r="G938" s="110">
        <f t="shared" si="172"/>
        <v>80.266666666666666</v>
      </c>
      <c r="H938" s="110">
        <f t="shared" si="173"/>
        <v>40.133333333333333</v>
      </c>
      <c r="I938" s="110">
        <f t="shared" si="174"/>
        <v>16.053333333333331</v>
      </c>
      <c r="R938" s="387"/>
      <c r="S938" s="387"/>
      <c r="T938" s="387"/>
      <c r="U938" s="387"/>
      <c r="V938" s="387"/>
      <c r="W938" s="387"/>
      <c r="X938" s="387"/>
      <c r="Y938" s="387"/>
      <c r="Z938" s="387"/>
      <c r="AA938" s="387"/>
      <c r="AB938" s="387"/>
      <c r="AC938" s="387"/>
      <c r="AD938" s="387"/>
      <c r="AE938" s="387"/>
      <c r="AF938" s="387"/>
      <c r="AG938" s="387"/>
      <c r="AH938" s="387"/>
      <c r="AI938" s="387"/>
      <c r="AJ938" s="387"/>
      <c r="AK938" s="387"/>
    </row>
    <row r="939" spans="2:37">
      <c r="B939" s="108"/>
      <c r="C939" s="17"/>
      <c r="D939" s="115" t="s">
        <v>580</v>
      </c>
      <c r="E939" s="110">
        <f t="shared" si="171"/>
        <v>133.93333333333334</v>
      </c>
      <c r="F939" s="110">
        <f t="shared" si="167"/>
        <v>100.45</v>
      </c>
      <c r="G939" s="110">
        <f t="shared" si="172"/>
        <v>66.966666666666669</v>
      </c>
      <c r="H939" s="110">
        <f t="shared" si="173"/>
        <v>33.483333333333334</v>
      </c>
      <c r="I939" s="110">
        <f t="shared" si="174"/>
        <v>13.393333333333331</v>
      </c>
      <c r="R939" s="387"/>
      <c r="S939" s="387"/>
      <c r="T939" s="387"/>
      <c r="U939" s="387"/>
      <c r="V939" s="387"/>
      <c r="W939" s="387"/>
      <c r="X939" s="387"/>
      <c r="Y939" s="387"/>
      <c r="Z939" s="387"/>
      <c r="AA939" s="387"/>
      <c r="AB939" s="387"/>
      <c r="AC939" s="387"/>
      <c r="AD939" s="387"/>
      <c r="AE939" s="387"/>
      <c r="AF939" s="387"/>
      <c r="AG939" s="387"/>
      <c r="AH939" s="387"/>
      <c r="AI939" s="387"/>
      <c r="AJ939" s="387"/>
      <c r="AK939" s="387"/>
    </row>
    <row r="940" spans="2:37">
      <c r="B940" s="108"/>
      <c r="C940" s="17"/>
      <c r="D940" s="115" t="s">
        <v>583</v>
      </c>
      <c r="E940" s="110">
        <f t="shared" si="171"/>
        <v>141.46666666666667</v>
      </c>
      <c r="F940" s="110">
        <f t="shared" si="167"/>
        <v>106.1</v>
      </c>
      <c r="G940" s="110">
        <f t="shared" si="172"/>
        <v>70.733333333333334</v>
      </c>
      <c r="H940" s="110">
        <f t="shared" si="173"/>
        <v>35.366666666666667</v>
      </c>
      <c r="I940" s="110">
        <f t="shared" si="174"/>
        <v>14.146666666666663</v>
      </c>
      <c r="R940" s="387"/>
      <c r="S940" s="387"/>
      <c r="T940" s="387"/>
      <c r="U940" s="387"/>
      <c r="V940" s="387"/>
      <c r="W940" s="387"/>
      <c r="X940" s="387"/>
      <c r="Y940" s="387"/>
      <c r="Z940" s="387"/>
      <c r="AA940" s="387"/>
      <c r="AB940" s="387"/>
      <c r="AC940" s="387"/>
      <c r="AD940" s="387"/>
      <c r="AE940" s="387"/>
      <c r="AF940" s="387"/>
      <c r="AG940" s="387"/>
      <c r="AH940" s="387"/>
      <c r="AI940" s="387"/>
      <c r="AJ940" s="387"/>
      <c r="AK940" s="387"/>
    </row>
    <row r="941" spans="2:37">
      <c r="B941" s="108"/>
      <c r="C941" s="17"/>
      <c r="D941" s="115" t="s">
        <v>585</v>
      </c>
      <c r="E941" s="110">
        <f t="shared" si="171"/>
        <v>144.53333333333333</v>
      </c>
      <c r="F941" s="110">
        <f t="shared" si="167"/>
        <v>108.4</v>
      </c>
      <c r="G941" s="110">
        <f t="shared" si="172"/>
        <v>72.266666666666666</v>
      </c>
      <c r="H941" s="110">
        <f t="shared" si="173"/>
        <v>36.133333333333333</v>
      </c>
      <c r="I941" s="110">
        <f t="shared" si="174"/>
        <v>14.45333333333333</v>
      </c>
      <c r="R941" s="387"/>
      <c r="S941" s="387"/>
      <c r="T941" s="387"/>
      <c r="U941" s="387"/>
      <c r="V941" s="387"/>
      <c r="W941" s="387"/>
      <c r="X941" s="387"/>
      <c r="Y941" s="387"/>
      <c r="Z941" s="387"/>
      <c r="AA941" s="387"/>
      <c r="AB941" s="387"/>
      <c r="AC941" s="387"/>
      <c r="AD941" s="387"/>
      <c r="AE941" s="387"/>
      <c r="AF941" s="387"/>
      <c r="AG941" s="387"/>
      <c r="AH941" s="387"/>
      <c r="AI941" s="387"/>
      <c r="AJ941" s="387"/>
      <c r="AK941" s="387"/>
    </row>
    <row r="942" spans="2:37">
      <c r="B942" s="108"/>
      <c r="C942" s="17"/>
      <c r="D942" s="115" t="s">
        <v>397</v>
      </c>
      <c r="E942" s="110">
        <f t="shared" si="171"/>
        <v>176.17999999999998</v>
      </c>
      <c r="F942" s="110">
        <f t="shared" si="167"/>
        <v>132.13499999999999</v>
      </c>
      <c r="G942" s="110">
        <f t="shared" si="172"/>
        <v>88.089999999999989</v>
      </c>
      <c r="H942" s="110">
        <f t="shared" si="173"/>
        <v>44.044999999999995</v>
      </c>
      <c r="I942" s="110">
        <f t="shared" si="174"/>
        <v>17.617999999999995</v>
      </c>
      <c r="R942" s="387"/>
      <c r="S942" s="387"/>
      <c r="T942" s="387"/>
      <c r="U942" s="387"/>
      <c r="V942" s="387"/>
      <c r="W942" s="387"/>
      <c r="X942" s="387"/>
      <c r="Y942" s="387"/>
      <c r="Z942" s="387"/>
      <c r="AA942" s="387"/>
      <c r="AB942" s="387"/>
      <c r="AC942" s="387"/>
      <c r="AD942" s="387"/>
      <c r="AE942" s="387"/>
      <c r="AF942" s="387"/>
      <c r="AG942" s="387"/>
      <c r="AH942" s="387"/>
      <c r="AI942" s="387"/>
      <c r="AJ942" s="387"/>
      <c r="AK942" s="387"/>
    </row>
    <row r="943" spans="2:37">
      <c r="B943" s="108"/>
      <c r="C943" s="17"/>
      <c r="D943" s="115" t="s">
        <v>400</v>
      </c>
      <c r="E943" s="110">
        <f t="shared" si="171"/>
        <v>156.20000000000002</v>
      </c>
      <c r="F943" s="110">
        <f t="shared" si="167"/>
        <v>117.15</v>
      </c>
      <c r="G943" s="110">
        <f t="shared" si="172"/>
        <v>78.100000000000009</v>
      </c>
      <c r="H943" s="110">
        <f t="shared" si="173"/>
        <v>39.050000000000004</v>
      </c>
      <c r="I943" s="110">
        <f t="shared" si="174"/>
        <v>15.619999999999997</v>
      </c>
      <c r="R943" s="387"/>
      <c r="S943" s="387"/>
      <c r="T943" s="387"/>
      <c r="U943" s="387"/>
      <c r="V943" s="387"/>
      <c r="W943" s="387"/>
      <c r="X943" s="387"/>
      <c r="Y943" s="387"/>
      <c r="Z943" s="387"/>
      <c r="AA943" s="387"/>
      <c r="AB943" s="387"/>
      <c r="AC943" s="387"/>
      <c r="AD943" s="387"/>
      <c r="AE943" s="387"/>
      <c r="AF943" s="387"/>
      <c r="AG943" s="387"/>
      <c r="AH943" s="387"/>
      <c r="AI943" s="387"/>
      <c r="AJ943" s="387"/>
      <c r="AK943" s="387"/>
    </row>
    <row r="944" spans="2:37">
      <c r="B944" s="108"/>
      <c r="C944" s="17"/>
      <c r="D944" s="115" t="s">
        <v>592</v>
      </c>
      <c r="E944" s="110">
        <f t="shared" si="171"/>
        <v>165.81</v>
      </c>
      <c r="F944" s="110">
        <f t="shared" si="167"/>
        <v>124.3575</v>
      </c>
      <c r="G944" s="110">
        <f t="shared" si="172"/>
        <v>82.905000000000001</v>
      </c>
      <c r="H944" s="110">
        <f t="shared" si="173"/>
        <v>41.452500000000001</v>
      </c>
      <c r="I944" s="110">
        <f t="shared" si="174"/>
        <v>16.580999999999996</v>
      </c>
      <c r="R944" s="387"/>
      <c r="S944" s="387"/>
      <c r="T944" s="387"/>
      <c r="U944" s="387"/>
      <c r="V944" s="387"/>
      <c r="W944" s="387"/>
      <c r="X944" s="387"/>
      <c r="Y944" s="387"/>
      <c r="Z944" s="387"/>
      <c r="AA944" s="387"/>
      <c r="AB944" s="387"/>
      <c r="AC944" s="387"/>
      <c r="AD944" s="387"/>
      <c r="AE944" s="387"/>
      <c r="AF944" s="387"/>
      <c r="AG944" s="387"/>
      <c r="AH944" s="387"/>
      <c r="AI944" s="387"/>
      <c r="AJ944" s="387"/>
      <c r="AK944" s="387"/>
    </row>
    <row r="945" spans="2:37">
      <c r="B945" s="108"/>
      <c r="C945" s="17"/>
      <c r="D945" s="115" t="s">
        <v>594</v>
      </c>
      <c r="E945" s="110">
        <f t="shared" si="171"/>
        <v>165.36666666666667</v>
      </c>
      <c r="F945" s="110">
        <f t="shared" si="167"/>
        <v>124.02500000000001</v>
      </c>
      <c r="G945" s="110">
        <f t="shared" si="172"/>
        <v>82.683333333333337</v>
      </c>
      <c r="H945" s="110">
        <f t="shared" si="173"/>
        <v>41.341666666666669</v>
      </c>
      <c r="I945" s="110">
        <f t="shared" si="174"/>
        <v>16.536666666666665</v>
      </c>
      <c r="R945" s="387"/>
      <c r="S945" s="387"/>
      <c r="T945" s="387"/>
      <c r="U945" s="387"/>
      <c r="V945" s="387"/>
      <c r="W945" s="387"/>
      <c r="X945" s="387"/>
      <c r="Y945" s="387"/>
      <c r="Z945" s="387"/>
      <c r="AA945" s="387"/>
      <c r="AB945" s="387"/>
      <c r="AC945" s="387"/>
      <c r="AD945" s="387"/>
      <c r="AE945" s="387"/>
      <c r="AF945" s="387"/>
      <c r="AG945" s="387"/>
      <c r="AH945" s="387"/>
      <c r="AI945" s="387"/>
      <c r="AJ945" s="387"/>
      <c r="AK945" s="387"/>
    </row>
    <row r="946" spans="2:37">
      <c r="B946" s="108"/>
      <c r="C946" s="17"/>
      <c r="D946" s="115" t="s">
        <v>597</v>
      </c>
      <c r="E946" s="110">
        <f t="shared" si="171"/>
        <v>174.63333333333333</v>
      </c>
      <c r="F946" s="110">
        <f t="shared" si="167"/>
        <v>130.97499999999999</v>
      </c>
      <c r="G946" s="110">
        <f t="shared" si="172"/>
        <v>87.316666666666663</v>
      </c>
      <c r="H946" s="110">
        <f t="shared" si="173"/>
        <v>43.658333333333331</v>
      </c>
      <c r="I946" s="110">
        <f t="shared" si="174"/>
        <v>17.463333333333328</v>
      </c>
      <c r="R946" s="387"/>
      <c r="S946" s="387"/>
      <c r="T946" s="387"/>
      <c r="U946" s="387"/>
      <c r="V946" s="387"/>
      <c r="W946" s="387"/>
      <c r="X946" s="387"/>
      <c r="Y946" s="387"/>
      <c r="Z946" s="387"/>
      <c r="AA946" s="387"/>
      <c r="AB946" s="387"/>
      <c r="AC946" s="387"/>
      <c r="AD946" s="387"/>
      <c r="AE946" s="387"/>
      <c r="AF946" s="387"/>
      <c r="AG946" s="387"/>
      <c r="AH946" s="387"/>
      <c r="AI946" s="387"/>
      <c r="AJ946" s="387"/>
      <c r="AK946" s="387"/>
    </row>
    <row r="947" spans="2:37">
      <c r="B947" s="108"/>
      <c r="C947" s="17"/>
      <c r="D947" s="115" t="s">
        <v>599</v>
      </c>
      <c r="E947" s="110">
        <f t="shared" si="171"/>
        <v>208.53333333333333</v>
      </c>
      <c r="F947" s="110">
        <f t="shared" si="167"/>
        <v>156.4</v>
      </c>
      <c r="G947" s="110">
        <f t="shared" si="172"/>
        <v>104.26666666666667</v>
      </c>
      <c r="H947" s="110">
        <f t="shared" si="173"/>
        <v>52.133333333333333</v>
      </c>
      <c r="I947" s="110">
        <f t="shared" si="174"/>
        <v>20.853333333333328</v>
      </c>
      <c r="R947" s="387"/>
      <c r="S947" s="387"/>
      <c r="T947" s="387"/>
      <c r="U947" s="387"/>
      <c r="V947" s="387"/>
      <c r="W947" s="387"/>
      <c r="X947" s="387"/>
      <c r="Y947" s="387"/>
      <c r="Z947" s="387"/>
      <c r="AA947" s="387"/>
      <c r="AB947" s="387"/>
      <c r="AC947" s="387"/>
      <c r="AD947" s="387"/>
      <c r="AE947" s="387"/>
      <c r="AF947" s="387"/>
      <c r="AG947" s="387"/>
      <c r="AH947" s="387"/>
      <c r="AI947" s="387"/>
      <c r="AJ947" s="387"/>
      <c r="AK947" s="387"/>
    </row>
    <row r="948" spans="2:37">
      <c r="B948" s="108"/>
      <c r="C948" s="17"/>
      <c r="D948" s="115" t="s">
        <v>228</v>
      </c>
      <c r="E948" s="110">
        <f t="shared" si="171"/>
        <v>102</v>
      </c>
      <c r="F948" s="110">
        <f t="shared" si="167"/>
        <v>76.5</v>
      </c>
      <c r="G948" s="110">
        <f t="shared" si="172"/>
        <v>51</v>
      </c>
      <c r="H948" s="110">
        <f t="shared" si="173"/>
        <v>25.5</v>
      </c>
      <c r="I948" s="110">
        <f t="shared" si="174"/>
        <v>10.199999999999998</v>
      </c>
      <c r="R948" s="387"/>
      <c r="S948" s="387"/>
      <c r="T948" s="387"/>
      <c r="U948" s="387"/>
      <c r="V948" s="387"/>
      <c r="W948" s="387"/>
      <c r="X948" s="387"/>
      <c r="Y948" s="387"/>
      <c r="Z948" s="387"/>
      <c r="AA948" s="387"/>
      <c r="AB948" s="387"/>
      <c r="AC948" s="387"/>
      <c r="AD948" s="387"/>
      <c r="AE948" s="387"/>
      <c r="AF948" s="387"/>
      <c r="AG948" s="387"/>
      <c r="AH948" s="387"/>
      <c r="AI948" s="387"/>
      <c r="AJ948" s="387"/>
      <c r="AK948" s="387"/>
    </row>
    <row r="949" spans="2:37">
      <c r="B949" s="108"/>
      <c r="C949" s="17"/>
      <c r="D949" s="115" t="s">
        <v>231</v>
      </c>
      <c r="E949" s="110">
        <f t="shared" si="171"/>
        <v>241.93333333333331</v>
      </c>
      <c r="F949" s="110">
        <f t="shared" si="167"/>
        <v>181.45</v>
      </c>
      <c r="G949" s="110">
        <f t="shared" si="172"/>
        <v>120.96666666666665</v>
      </c>
      <c r="H949" s="110">
        <f t="shared" si="173"/>
        <v>60.483333333333327</v>
      </c>
      <c r="I949" s="110">
        <f t="shared" si="174"/>
        <v>24.193333333333324</v>
      </c>
      <c r="R949" s="387"/>
      <c r="S949" s="387"/>
      <c r="T949" s="387"/>
      <c r="U949" s="387"/>
      <c r="V949" s="387"/>
      <c r="W949" s="387"/>
      <c r="X949" s="387"/>
      <c r="Y949" s="387"/>
      <c r="Z949" s="387"/>
      <c r="AA949" s="387"/>
      <c r="AB949" s="387"/>
      <c r="AC949" s="387"/>
      <c r="AD949" s="387"/>
      <c r="AE949" s="387"/>
      <c r="AF949" s="387"/>
      <c r="AG949" s="387"/>
      <c r="AH949" s="387"/>
      <c r="AI949" s="387"/>
      <c r="AJ949" s="387"/>
      <c r="AK949" s="387"/>
    </row>
    <row r="950" spans="2:37">
      <c r="B950" s="108"/>
      <c r="C950" s="17"/>
      <c r="D950" s="115" t="s">
        <v>238</v>
      </c>
      <c r="E950" s="110">
        <f t="shared" si="171"/>
        <v>157.80000000000001</v>
      </c>
      <c r="F950" s="110">
        <f t="shared" si="167"/>
        <v>118.35000000000001</v>
      </c>
      <c r="G950" s="110">
        <f t="shared" si="172"/>
        <v>78.900000000000006</v>
      </c>
      <c r="H950" s="110">
        <f t="shared" si="173"/>
        <v>39.450000000000003</v>
      </c>
      <c r="I950" s="110">
        <f t="shared" si="174"/>
        <v>15.779999999999998</v>
      </c>
      <c r="R950" s="387"/>
      <c r="S950" s="387"/>
      <c r="T950" s="387"/>
      <c r="U950" s="387"/>
      <c r="V950" s="387"/>
      <c r="W950" s="387"/>
      <c r="X950" s="387"/>
      <c r="Y950" s="387"/>
      <c r="Z950" s="387"/>
      <c r="AA950" s="387"/>
      <c r="AB950" s="387"/>
      <c r="AC950" s="387"/>
      <c r="AD950" s="387"/>
      <c r="AE950" s="387"/>
      <c r="AF950" s="387"/>
      <c r="AG950" s="387"/>
      <c r="AH950" s="387"/>
      <c r="AI950" s="387"/>
      <c r="AJ950" s="387"/>
      <c r="AK950" s="387"/>
    </row>
    <row r="951" spans="2:37">
      <c r="B951" s="108"/>
      <c r="C951" s="17"/>
      <c r="D951" s="115" t="s">
        <v>601</v>
      </c>
      <c r="E951" s="110">
        <f t="shared" si="171"/>
        <v>143.06666666666669</v>
      </c>
      <c r="F951" s="110">
        <f t="shared" si="167"/>
        <v>107.30000000000001</v>
      </c>
      <c r="G951" s="110">
        <f t="shared" ref="G951:G963" si="175">SUM(E951*(1-0.5))</f>
        <v>71.533333333333346</v>
      </c>
      <c r="H951" s="110">
        <f t="shared" ref="H951:H963" si="176">SUM(E951*(1-0.75))</f>
        <v>35.766666666666673</v>
      </c>
      <c r="I951" s="110">
        <f t="shared" ref="I951:I963" si="177">SUM(E951*(1-0.9))</f>
        <v>14.306666666666667</v>
      </c>
      <c r="R951" s="387"/>
      <c r="S951" s="387"/>
      <c r="T951" s="387"/>
      <c r="U951" s="387"/>
      <c r="V951" s="387"/>
      <c r="W951" s="387"/>
      <c r="X951" s="387"/>
      <c r="Y951" s="387"/>
      <c r="Z951" s="387"/>
      <c r="AA951" s="387"/>
      <c r="AB951" s="387"/>
      <c r="AC951" s="387"/>
      <c r="AD951" s="387"/>
      <c r="AE951" s="387"/>
      <c r="AF951" s="387"/>
      <c r="AG951" s="387"/>
      <c r="AH951" s="387"/>
      <c r="AI951" s="387"/>
      <c r="AJ951" s="387"/>
      <c r="AK951" s="387"/>
    </row>
    <row r="952" spans="2:37">
      <c r="B952" s="108"/>
      <c r="C952" s="17"/>
      <c r="D952" s="115" t="s">
        <v>406</v>
      </c>
      <c r="E952" s="110">
        <f t="shared" si="171"/>
        <v>173.86666666666667</v>
      </c>
      <c r="F952" s="110">
        <f t="shared" si="167"/>
        <v>130.4</v>
      </c>
      <c r="G952" s="110">
        <f t="shared" si="175"/>
        <v>86.933333333333337</v>
      </c>
      <c r="H952" s="110">
        <f t="shared" si="176"/>
        <v>43.466666666666669</v>
      </c>
      <c r="I952" s="110">
        <f t="shared" si="177"/>
        <v>17.386666666666663</v>
      </c>
      <c r="R952" s="387"/>
      <c r="S952" s="387"/>
      <c r="T952" s="387"/>
      <c r="U952" s="387"/>
      <c r="V952" s="387"/>
      <c r="W952" s="387"/>
      <c r="X952" s="387"/>
      <c r="Y952" s="387"/>
      <c r="Z952" s="387"/>
      <c r="AA952" s="387"/>
      <c r="AB952" s="387"/>
      <c r="AC952" s="387"/>
      <c r="AD952" s="387"/>
      <c r="AE952" s="387"/>
      <c r="AF952" s="387"/>
      <c r="AG952" s="387"/>
      <c r="AH952" s="387"/>
      <c r="AI952" s="387"/>
      <c r="AJ952" s="387"/>
      <c r="AK952" s="387"/>
    </row>
    <row r="953" spans="2:37">
      <c r="B953" s="108"/>
      <c r="C953" s="17"/>
      <c r="D953" s="115" t="s">
        <v>409</v>
      </c>
      <c r="E953" s="110">
        <f t="shared" si="171"/>
        <v>168.46666666666667</v>
      </c>
      <c r="F953" s="110">
        <f t="shared" si="167"/>
        <v>126.35</v>
      </c>
      <c r="G953" s="110">
        <f t="shared" si="175"/>
        <v>84.233333333333334</v>
      </c>
      <c r="H953" s="110">
        <f t="shared" si="176"/>
        <v>42.116666666666667</v>
      </c>
      <c r="I953" s="110">
        <f t="shared" si="177"/>
        <v>16.846666666666664</v>
      </c>
      <c r="R953" s="387"/>
      <c r="S953" s="387"/>
      <c r="T953" s="387"/>
      <c r="U953" s="387"/>
      <c r="V953" s="387"/>
      <c r="W953" s="387"/>
      <c r="X953" s="387"/>
      <c r="Y953" s="387"/>
      <c r="Z953" s="387"/>
      <c r="AA953" s="387"/>
      <c r="AB953" s="387"/>
      <c r="AC953" s="387"/>
      <c r="AD953" s="387"/>
      <c r="AE953" s="387"/>
      <c r="AF953" s="387"/>
      <c r="AG953" s="387"/>
      <c r="AH953" s="387"/>
      <c r="AI953" s="387"/>
      <c r="AJ953" s="387"/>
      <c r="AK953" s="387"/>
    </row>
    <row r="954" spans="2:37">
      <c r="B954" s="108"/>
      <c r="C954" s="17"/>
      <c r="D954" s="115" t="s">
        <v>412</v>
      </c>
      <c r="E954" s="110">
        <f t="shared" si="171"/>
        <v>175.53333333333333</v>
      </c>
      <c r="F954" s="110">
        <f t="shared" si="167"/>
        <v>131.65</v>
      </c>
      <c r="G954" s="110">
        <f t="shared" si="175"/>
        <v>87.766666666666666</v>
      </c>
      <c r="H954" s="110">
        <f t="shared" si="176"/>
        <v>43.883333333333333</v>
      </c>
      <c r="I954" s="110">
        <f t="shared" si="177"/>
        <v>17.553333333333331</v>
      </c>
      <c r="R954" s="387"/>
      <c r="S954" s="387"/>
      <c r="T954" s="387"/>
      <c r="U954" s="387"/>
      <c r="V954" s="387"/>
      <c r="W954" s="387"/>
      <c r="X954" s="387"/>
      <c r="Y954" s="387"/>
      <c r="Z954" s="387"/>
      <c r="AA954" s="387"/>
      <c r="AB954" s="387"/>
      <c r="AC954" s="387"/>
      <c r="AD954" s="387"/>
      <c r="AE954" s="387"/>
      <c r="AF954" s="387"/>
      <c r="AG954" s="387"/>
      <c r="AH954" s="387"/>
      <c r="AI954" s="387"/>
      <c r="AJ954" s="387"/>
      <c r="AK954" s="387"/>
    </row>
    <row r="955" spans="2:37">
      <c r="B955" s="108"/>
      <c r="C955" s="17"/>
      <c r="D955" s="115" t="s">
        <v>607</v>
      </c>
      <c r="E955" s="110">
        <f t="shared" si="171"/>
        <v>176.76</v>
      </c>
      <c r="F955" s="110">
        <f t="shared" si="167"/>
        <v>132.57</v>
      </c>
      <c r="G955" s="110">
        <f t="shared" si="175"/>
        <v>88.38</v>
      </c>
      <c r="H955" s="110">
        <f t="shared" si="176"/>
        <v>44.19</v>
      </c>
      <c r="I955" s="110">
        <f t="shared" si="177"/>
        <v>17.675999999999995</v>
      </c>
      <c r="R955" s="387"/>
      <c r="S955" s="387"/>
      <c r="T955" s="387"/>
      <c r="U955" s="387"/>
      <c r="V955" s="387"/>
      <c r="W955" s="387"/>
      <c r="X955" s="387"/>
      <c r="Y955" s="387"/>
      <c r="Z955" s="387"/>
      <c r="AA955" s="387"/>
      <c r="AB955" s="387"/>
      <c r="AC955" s="387"/>
      <c r="AD955" s="387"/>
      <c r="AE955" s="387"/>
      <c r="AF955" s="387"/>
      <c r="AG955" s="387"/>
      <c r="AH955" s="387"/>
      <c r="AI955" s="387"/>
      <c r="AJ955" s="387"/>
      <c r="AK955" s="387"/>
    </row>
    <row r="956" spans="2:37">
      <c r="B956" s="108"/>
      <c r="C956" s="17"/>
      <c r="D956" s="115" t="s">
        <v>611</v>
      </c>
      <c r="E956" s="110">
        <f t="shared" si="171"/>
        <v>158.46666666666667</v>
      </c>
      <c r="F956" s="110">
        <f t="shared" si="167"/>
        <v>118.85</v>
      </c>
      <c r="G956" s="110">
        <f t="shared" si="175"/>
        <v>79.233333333333334</v>
      </c>
      <c r="H956" s="110">
        <f t="shared" si="176"/>
        <v>39.616666666666667</v>
      </c>
      <c r="I956" s="110">
        <f t="shared" si="177"/>
        <v>15.846666666666664</v>
      </c>
      <c r="R956" s="387"/>
      <c r="S956" s="387"/>
      <c r="T956" s="387"/>
      <c r="U956" s="387"/>
      <c r="V956" s="387"/>
      <c r="W956" s="387"/>
      <c r="X956" s="387"/>
      <c r="Y956" s="387"/>
      <c r="Z956" s="387"/>
      <c r="AA956" s="387"/>
      <c r="AB956" s="387"/>
      <c r="AC956" s="387"/>
      <c r="AD956" s="387"/>
      <c r="AE956" s="387"/>
      <c r="AF956" s="387"/>
      <c r="AG956" s="387"/>
      <c r="AH956" s="387"/>
      <c r="AI956" s="387"/>
      <c r="AJ956" s="387"/>
      <c r="AK956" s="387"/>
    </row>
    <row r="957" spans="2:37">
      <c r="B957" s="108"/>
      <c r="C957" s="17"/>
      <c r="D957" s="115" t="s">
        <v>615</v>
      </c>
      <c r="E957" s="110">
        <f t="shared" si="171"/>
        <v>194.22000000000003</v>
      </c>
      <c r="F957" s="110">
        <f t="shared" si="167"/>
        <v>145.66500000000002</v>
      </c>
      <c r="G957" s="110">
        <f t="shared" si="175"/>
        <v>97.110000000000014</v>
      </c>
      <c r="H957" s="110">
        <f t="shared" si="176"/>
        <v>48.555000000000007</v>
      </c>
      <c r="I957" s="110">
        <f t="shared" si="177"/>
        <v>19.421999999999997</v>
      </c>
      <c r="R957" s="387"/>
      <c r="S957" s="387"/>
      <c r="T957" s="387"/>
      <c r="U957" s="387"/>
      <c r="V957" s="387"/>
      <c r="W957" s="387"/>
      <c r="X957" s="387"/>
      <c r="Y957" s="387"/>
      <c r="Z957" s="387"/>
      <c r="AA957" s="387"/>
      <c r="AB957" s="387"/>
      <c r="AC957" s="387"/>
      <c r="AD957" s="387"/>
      <c r="AE957" s="387"/>
      <c r="AF957" s="387"/>
      <c r="AG957" s="387"/>
      <c r="AH957" s="387"/>
      <c r="AI957" s="387"/>
      <c r="AJ957" s="387"/>
      <c r="AK957" s="387"/>
    </row>
    <row r="958" spans="2:37">
      <c r="B958" s="108"/>
      <c r="C958" s="17"/>
      <c r="D958" s="115" t="s">
        <v>617</v>
      </c>
      <c r="E958" s="110">
        <f t="shared" si="171"/>
        <v>226.6</v>
      </c>
      <c r="F958" s="110">
        <f t="shared" si="167"/>
        <v>169.95</v>
      </c>
      <c r="G958" s="110">
        <f t="shared" si="175"/>
        <v>113.3</v>
      </c>
      <c r="H958" s="110">
        <f t="shared" si="176"/>
        <v>56.65</v>
      </c>
      <c r="I958" s="110">
        <f t="shared" si="177"/>
        <v>22.659999999999993</v>
      </c>
      <c r="R958" s="387"/>
      <c r="S958" s="387"/>
      <c r="T958" s="387"/>
      <c r="U958" s="387"/>
      <c r="V958" s="387"/>
      <c r="W958" s="387"/>
      <c r="X958" s="387"/>
      <c r="Y958" s="387"/>
      <c r="Z958" s="387"/>
      <c r="AA958" s="387"/>
      <c r="AB958" s="387"/>
      <c r="AC958" s="387"/>
      <c r="AD958" s="387"/>
      <c r="AE958" s="387"/>
      <c r="AF958" s="387"/>
      <c r="AG958" s="387"/>
      <c r="AH958" s="387"/>
      <c r="AI958" s="387"/>
      <c r="AJ958" s="387"/>
      <c r="AK958" s="387"/>
    </row>
    <row r="959" spans="2:37">
      <c r="B959" s="108"/>
      <c r="C959" s="17"/>
      <c r="D959" s="115" t="s">
        <v>619</v>
      </c>
      <c r="E959" s="110">
        <f t="shared" si="171"/>
        <v>238.4</v>
      </c>
      <c r="F959" s="110">
        <f t="shared" si="167"/>
        <v>178.8</v>
      </c>
      <c r="G959" s="110">
        <f t="shared" si="175"/>
        <v>119.2</v>
      </c>
      <c r="H959" s="110">
        <f t="shared" si="176"/>
        <v>59.6</v>
      </c>
      <c r="I959" s="110">
        <f t="shared" si="177"/>
        <v>23.839999999999996</v>
      </c>
      <c r="R959" s="387"/>
      <c r="S959" s="387"/>
      <c r="T959" s="387"/>
      <c r="U959" s="387"/>
      <c r="V959" s="387"/>
      <c r="W959" s="387"/>
      <c r="X959" s="387"/>
      <c r="Y959" s="387"/>
      <c r="Z959" s="387"/>
      <c r="AA959" s="387"/>
      <c r="AB959" s="387"/>
      <c r="AC959" s="387"/>
      <c r="AD959" s="387"/>
      <c r="AE959" s="387"/>
      <c r="AF959" s="387"/>
      <c r="AG959" s="387"/>
      <c r="AH959" s="387"/>
      <c r="AI959" s="387"/>
      <c r="AJ959" s="387"/>
      <c r="AK959" s="387"/>
    </row>
    <row r="960" spans="2:37">
      <c r="B960" s="108"/>
      <c r="C960" s="17"/>
      <c r="D960" s="115" t="s">
        <v>622</v>
      </c>
      <c r="E960" s="110">
        <f t="shared" si="171"/>
        <v>187.06666666666669</v>
      </c>
      <c r="F960" s="110">
        <f t="shared" ref="F960:F976" si="178">SUM(E960*(1-0.25))</f>
        <v>140.30000000000001</v>
      </c>
      <c r="G960" s="110">
        <f t="shared" si="175"/>
        <v>93.533333333333346</v>
      </c>
      <c r="H960" s="110">
        <f t="shared" si="176"/>
        <v>46.766666666666673</v>
      </c>
      <c r="I960" s="110">
        <f t="shared" si="177"/>
        <v>18.706666666666663</v>
      </c>
      <c r="R960" s="387"/>
      <c r="S960" s="387"/>
      <c r="T960" s="387"/>
      <c r="U960" s="387"/>
      <c r="V960" s="387"/>
      <c r="W960" s="387"/>
      <c r="X960" s="387"/>
      <c r="Y960" s="387"/>
      <c r="Z960" s="387"/>
      <c r="AA960" s="387"/>
      <c r="AB960" s="387"/>
      <c r="AC960" s="387"/>
      <c r="AD960" s="387"/>
      <c r="AE960" s="387"/>
      <c r="AF960" s="387"/>
      <c r="AG960" s="387"/>
      <c r="AH960" s="387"/>
      <c r="AI960" s="387"/>
      <c r="AJ960" s="387"/>
      <c r="AK960" s="387"/>
    </row>
    <row r="961" spans="2:37">
      <c r="B961" s="108"/>
      <c r="C961" s="17"/>
      <c r="D961" s="115" t="s">
        <v>624</v>
      </c>
      <c r="E961" s="110">
        <f t="shared" si="171"/>
        <v>210.86666666666667</v>
      </c>
      <c r="F961" s="110">
        <f t="shared" si="178"/>
        <v>158.15</v>
      </c>
      <c r="G961" s="110">
        <f t="shared" si="175"/>
        <v>105.43333333333334</v>
      </c>
      <c r="H961" s="110">
        <f t="shared" si="176"/>
        <v>52.716666666666669</v>
      </c>
      <c r="I961" s="110">
        <f t="shared" si="177"/>
        <v>21.086666666666662</v>
      </c>
      <c r="R961" s="387"/>
      <c r="S961" s="387"/>
      <c r="T961" s="387"/>
      <c r="U961" s="387"/>
      <c r="V961" s="387"/>
      <c r="W961" s="387"/>
      <c r="X961" s="387"/>
      <c r="Y961" s="387"/>
      <c r="Z961" s="387"/>
      <c r="AA961" s="387"/>
      <c r="AB961" s="387"/>
      <c r="AC961" s="387"/>
      <c r="AD961" s="387"/>
      <c r="AE961" s="387"/>
      <c r="AF961" s="387"/>
      <c r="AG961" s="387"/>
      <c r="AH961" s="387"/>
      <c r="AI961" s="387"/>
      <c r="AJ961" s="387"/>
      <c r="AK961" s="387"/>
    </row>
    <row r="962" spans="2:37">
      <c r="B962" s="108"/>
      <c r="C962" s="17"/>
      <c r="D962" s="115" t="s">
        <v>626</v>
      </c>
      <c r="E962" s="110">
        <f t="shared" si="171"/>
        <v>262.76666666666665</v>
      </c>
      <c r="F962" s="110">
        <f t="shared" si="178"/>
        <v>197.07499999999999</v>
      </c>
      <c r="G962" s="110">
        <f t="shared" si="175"/>
        <v>131.38333333333333</v>
      </c>
      <c r="H962" s="110">
        <f t="shared" si="176"/>
        <v>65.691666666666663</v>
      </c>
      <c r="I962" s="110">
        <f t="shared" si="177"/>
        <v>26.27666666666666</v>
      </c>
      <c r="R962" s="387"/>
      <c r="S962" s="387"/>
      <c r="T962" s="387"/>
      <c r="U962" s="387"/>
      <c r="V962" s="387"/>
      <c r="W962" s="387"/>
      <c r="X962" s="387"/>
      <c r="Y962" s="387"/>
      <c r="Z962" s="387"/>
      <c r="AA962" s="387"/>
      <c r="AB962" s="387"/>
      <c r="AC962" s="387"/>
      <c r="AD962" s="387"/>
      <c r="AE962" s="387"/>
      <c r="AF962" s="387"/>
      <c r="AG962" s="387"/>
      <c r="AH962" s="387"/>
      <c r="AI962" s="387"/>
      <c r="AJ962" s="387"/>
      <c r="AK962" s="387"/>
    </row>
    <row r="963" spans="2:37">
      <c r="B963" s="108"/>
      <c r="C963" s="17"/>
      <c r="D963" s="115" t="s">
        <v>628</v>
      </c>
      <c r="E963" s="110">
        <f t="shared" si="171"/>
        <v>195.16666666666666</v>
      </c>
      <c r="F963" s="110">
        <f t="shared" si="178"/>
        <v>146.375</v>
      </c>
      <c r="G963" s="110">
        <f t="shared" si="175"/>
        <v>97.583333333333329</v>
      </c>
      <c r="H963" s="110">
        <f t="shared" si="176"/>
        <v>48.791666666666664</v>
      </c>
      <c r="I963" s="110">
        <f t="shared" si="177"/>
        <v>19.516666666666662</v>
      </c>
      <c r="R963" s="387"/>
      <c r="S963" s="387"/>
      <c r="T963" s="387"/>
      <c r="U963" s="387"/>
      <c r="V963" s="387"/>
      <c r="W963" s="387"/>
      <c r="X963" s="387"/>
      <c r="Y963" s="387"/>
      <c r="Z963" s="387"/>
      <c r="AA963" s="387"/>
      <c r="AB963" s="387"/>
      <c r="AC963" s="387"/>
      <c r="AD963" s="387"/>
      <c r="AE963" s="387"/>
      <c r="AF963" s="387"/>
      <c r="AG963" s="387"/>
      <c r="AH963" s="387"/>
      <c r="AI963" s="387"/>
      <c r="AJ963" s="387"/>
      <c r="AK963" s="387"/>
    </row>
    <row r="964" spans="2:37" ht="30">
      <c r="B964" s="205">
        <v>8</v>
      </c>
      <c r="C964" s="730" t="s">
        <v>630</v>
      </c>
      <c r="D964" s="17"/>
      <c r="E964" s="20"/>
      <c r="F964" s="20"/>
      <c r="G964" s="20"/>
      <c r="H964" s="20"/>
      <c r="I964" s="20"/>
      <c r="R964" s="387"/>
      <c r="S964" s="387"/>
      <c r="T964" s="387"/>
      <c r="U964" s="387"/>
      <c r="V964" s="387"/>
      <c r="W964" s="387"/>
      <c r="X964" s="387"/>
      <c r="Y964" s="387"/>
      <c r="Z964" s="387"/>
      <c r="AA964" s="387"/>
      <c r="AB964" s="387"/>
      <c r="AC964" s="387"/>
      <c r="AD964" s="387"/>
      <c r="AE964" s="387"/>
      <c r="AF964" s="387"/>
      <c r="AG964" s="387"/>
      <c r="AH964" s="387"/>
      <c r="AI964" s="387"/>
      <c r="AJ964" s="387"/>
      <c r="AK964" s="387"/>
    </row>
    <row r="965" spans="2:37">
      <c r="B965" s="108"/>
      <c r="C965" s="17"/>
      <c r="D965" s="118" t="s">
        <v>632</v>
      </c>
      <c r="E965" s="110">
        <f t="shared" ref="E965:E976" si="179">V167</f>
        <v>139</v>
      </c>
      <c r="F965" s="110">
        <f t="shared" si="178"/>
        <v>104.25</v>
      </c>
      <c r="G965" s="110">
        <f>SUM(E965*(1-0.5))</f>
        <v>69.5</v>
      </c>
      <c r="H965" s="110">
        <f>SUM(E965*(1-0.75))</f>
        <v>34.75</v>
      </c>
      <c r="I965" s="110">
        <f>SUM(E965*(1-0.9))</f>
        <v>13.899999999999997</v>
      </c>
      <c r="R965" s="387"/>
      <c r="S965" s="387"/>
      <c r="T965" s="387"/>
      <c r="U965" s="387"/>
      <c r="V965" s="387"/>
      <c r="W965" s="387"/>
      <c r="X965" s="387"/>
      <c r="Y965" s="387"/>
      <c r="Z965" s="387"/>
      <c r="AA965" s="387"/>
      <c r="AB965" s="387"/>
      <c r="AC965" s="387"/>
      <c r="AD965" s="387"/>
      <c r="AE965" s="387"/>
      <c r="AF965" s="387"/>
      <c r="AG965" s="387"/>
      <c r="AH965" s="387"/>
      <c r="AI965" s="387"/>
      <c r="AJ965" s="387"/>
      <c r="AK965" s="387"/>
    </row>
    <row r="966" spans="2:37">
      <c r="B966" s="108"/>
      <c r="C966" s="17"/>
      <c r="D966" s="118" t="s">
        <v>636</v>
      </c>
      <c r="E966" s="110">
        <f t="shared" si="179"/>
        <v>44</v>
      </c>
      <c r="F966" s="110">
        <f t="shared" si="178"/>
        <v>33</v>
      </c>
      <c r="G966" s="110">
        <f t="shared" ref="G966:G976" si="180">SUM(E966*(1-0.5))</f>
        <v>22</v>
      </c>
      <c r="H966" s="110">
        <f t="shared" ref="H966:H976" si="181">SUM(E966*(1-0.75))</f>
        <v>11</v>
      </c>
      <c r="I966" s="110">
        <f t="shared" ref="I966:I976" si="182">SUM(E966*(1-0.9))</f>
        <v>4.3999999999999986</v>
      </c>
      <c r="R966" s="387"/>
      <c r="S966" s="387"/>
      <c r="T966" s="387"/>
      <c r="U966" s="387"/>
      <c r="V966" s="387"/>
      <c r="W966" s="387"/>
      <c r="X966" s="387"/>
      <c r="Y966" s="387"/>
      <c r="Z966" s="387"/>
      <c r="AA966" s="387"/>
      <c r="AB966" s="387"/>
      <c r="AC966" s="387"/>
      <c r="AD966" s="387"/>
      <c r="AE966" s="387"/>
      <c r="AF966" s="387"/>
      <c r="AG966" s="387"/>
      <c r="AH966" s="387"/>
      <c r="AI966" s="387"/>
      <c r="AJ966" s="387"/>
      <c r="AK966" s="387"/>
    </row>
    <row r="967" spans="2:37">
      <c r="B967" s="108"/>
      <c r="C967" s="17"/>
      <c r="D967" s="115" t="s">
        <v>638</v>
      </c>
      <c r="E967" s="110">
        <f t="shared" si="179"/>
        <v>48.25</v>
      </c>
      <c r="F967" s="110">
        <f t="shared" si="178"/>
        <v>36.1875</v>
      </c>
      <c r="G967" s="110">
        <f t="shared" si="180"/>
        <v>24.125</v>
      </c>
      <c r="H967" s="110">
        <f t="shared" si="181"/>
        <v>12.0625</v>
      </c>
      <c r="I967" s="110">
        <f t="shared" si="182"/>
        <v>4.8249999999999993</v>
      </c>
      <c r="R967" s="387"/>
      <c r="S967" s="387"/>
      <c r="T967" s="387"/>
      <c r="U967" s="387"/>
      <c r="V967" s="387"/>
      <c r="W967" s="387"/>
      <c r="X967" s="387"/>
      <c r="Y967" s="387"/>
      <c r="Z967" s="387"/>
      <c r="AA967" s="387"/>
      <c r="AB967" s="387"/>
      <c r="AC967" s="387"/>
      <c r="AD967" s="387"/>
      <c r="AE967" s="387"/>
      <c r="AF967" s="387"/>
      <c r="AG967" s="387"/>
      <c r="AH967" s="387"/>
      <c r="AI967" s="387"/>
      <c r="AJ967" s="387"/>
      <c r="AK967" s="387"/>
    </row>
    <row r="968" spans="2:37">
      <c r="B968" s="108"/>
      <c r="C968" s="17"/>
      <c r="D968" s="115" t="s">
        <v>641</v>
      </c>
      <c r="E968" s="110">
        <f t="shared" si="179"/>
        <v>70.833333333333329</v>
      </c>
      <c r="F968" s="110">
        <f t="shared" si="178"/>
        <v>53.125</v>
      </c>
      <c r="G968" s="110">
        <f t="shared" si="180"/>
        <v>35.416666666666664</v>
      </c>
      <c r="H968" s="110">
        <f t="shared" si="181"/>
        <v>17.708333333333332</v>
      </c>
      <c r="I968" s="110">
        <f t="shared" si="182"/>
        <v>7.0833333333333313</v>
      </c>
      <c r="R968" s="387"/>
      <c r="S968" s="387"/>
      <c r="T968" s="387"/>
      <c r="U968" s="387"/>
      <c r="V968" s="387"/>
      <c r="W968" s="387"/>
      <c r="X968" s="387"/>
      <c r="Y968" s="387"/>
      <c r="Z968" s="387"/>
      <c r="AA968" s="387"/>
      <c r="AB968" s="387"/>
      <c r="AC968" s="387"/>
      <c r="AD968" s="387"/>
      <c r="AE968" s="387"/>
      <c r="AF968" s="387"/>
      <c r="AG968" s="387"/>
      <c r="AH968" s="387"/>
      <c r="AI968" s="387"/>
      <c r="AJ968" s="387"/>
      <c r="AK968" s="387"/>
    </row>
    <row r="969" spans="2:37">
      <c r="B969" s="108"/>
      <c r="C969" s="17"/>
      <c r="D969" s="20" t="s">
        <v>643</v>
      </c>
      <c r="E969" s="110">
        <f t="shared" si="179"/>
        <v>82.67</v>
      </c>
      <c r="F969" s="110">
        <f t="shared" si="178"/>
        <v>62.002499999999998</v>
      </c>
      <c r="G969" s="110">
        <f t="shared" si="180"/>
        <v>41.335000000000001</v>
      </c>
      <c r="H969" s="110">
        <f t="shared" si="181"/>
        <v>20.6675</v>
      </c>
      <c r="I969" s="110">
        <f t="shared" si="182"/>
        <v>8.2669999999999977</v>
      </c>
      <c r="R969" s="387"/>
      <c r="S969" s="387"/>
      <c r="T969" s="387"/>
      <c r="U969" s="387"/>
      <c r="V969" s="387"/>
      <c r="W969" s="387"/>
      <c r="X969" s="387"/>
      <c r="Y969" s="387"/>
      <c r="Z969" s="387"/>
      <c r="AA969" s="387"/>
      <c r="AB969" s="387"/>
      <c r="AC969" s="387"/>
      <c r="AD969" s="387"/>
      <c r="AE969" s="387"/>
      <c r="AF969" s="387"/>
      <c r="AG969" s="387"/>
      <c r="AH969" s="387"/>
      <c r="AI969" s="387"/>
      <c r="AJ969" s="387"/>
      <c r="AK969" s="387"/>
    </row>
    <row r="970" spans="2:37">
      <c r="B970" s="108"/>
      <c r="C970" s="17"/>
      <c r="D970" s="115" t="s">
        <v>645</v>
      </c>
      <c r="E970" s="110">
        <f t="shared" si="179"/>
        <v>90.886666666666656</v>
      </c>
      <c r="F970" s="110">
        <f t="shared" si="178"/>
        <v>68.164999999999992</v>
      </c>
      <c r="G970" s="110">
        <f t="shared" si="180"/>
        <v>45.443333333333328</v>
      </c>
      <c r="H970" s="110">
        <f t="shared" si="181"/>
        <v>22.721666666666664</v>
      </c>
      <c r="I970" s="110">
        <f t="shared" si="182"/>
        <v>9.0886666666666631</v>
      </c>
      <c r="R970" s="387"/>
      <c r="S970" s="387"/>
      <c r="T970" s="387"/>
      <c r="U970" s="387"/>
      <c r="V970" s="387"/>
      <c r="W970" s="387"/>
      <c r="X970" s="387"/>
      <c r="Y970" s="387"/>
      <c r="Z970" s="387"/>
      <c r="AA970" s="387"/>
      <c r="AB970" s="387"/>
      <c r="AC970" s="387"/>
      <c r="AD970" s="387"/>
      <c r="AE970" s="387"/>
      <c r="AF970" s="387"/>
      <c r="AG970" s="387"/>
      <c r="AH970" s="387"/>
      <c r="AI970" s="387"/>
      <c r="AJ970" s="387"/>
      <c r="AK970" s="387"/>
    </row>
    <row r="971" spans="2:37">
      <c r="B971" s="108"/>
      <c r="C971" s="17"/>
      <c r="D971" s="20" t="s">
        <v>647</v>
      </c>
      <c r="E971" s="110">
        <f t="shared" si="179"/>
        <v>54.56666666666667</v>
      </c>
      <c r="F971" s="110">
        <f t="shared" si="178"/>
        <v>40.925000000000004</v>
      </c>
      <c r="G971" s="110">
        <f t="shared" si="180"/>
        <v>27.283333333333335</v>
      </c>
      <c r="H971" s="110">
        <f t="shared" si="181"/>
        <v>13.641666666666667</v>
      </c>
      <c r="I971" s="110">
        <f t="shared" si="182"/>
        <v>5.4566666666666661</v>
      </c>
      <c r="R971" s="387"/>
      <c r="S971" s="387"/>
      <c r="T971" s="387"/>
      <c r="U971" s="387"/>
      <c r="V971" s="387"/>
      <c r="W971" s="387"/>
      <c r="X971" s="387"/>
      <c r="Y971" s="387"/>
      <c r="Z971" s="387"/>
      <c r="AA971" s="387"/>
      <c r="AB971" s="387"/>
      <c r="AC971" s="387"/>
      <c r="AD971" s="387"/>
      <c r="AE971" s="387"/>
      <c r="AF971" s="387"/>
      <c r="AG971" s="387"/>
      <c r="AH971" s="387"/>
      <c r="AI971" s="387"/>
      <c r="AJ971" s="387"/>
      <c r="AK971" s="387"/>
    </row>
    <row r="972" spans="2:37">
      <c r="B972" s="108"/>
      <c r="C972" s="17"/>
      <c r="D972" s="20" t="s">
        <v>649</v>
      </c>
      <c r="E972" s="110">
        <f t="shared" si="179"/>
        <v>24.959999999999997</v>
      </c>
      <c r="F972" s="110">
        <f t="shared" si="178"/>
        <v>18.72</v>
      </c>
      <c r="G972" s="110">
        <f t="shared" si="180"/>
        <v>12.479999999999999</v>
      </c>
      <c r="H972" s="110">
        <f t="shared" si="181"/>
        <v>6.2399999999999993</v>
      </c>
      <c r="I972" s="110">
        <f t="shared" si="182"/>
        <v>2.4959999999999991</v>
      </c>
      <c r="R972" s="387"/>
      <c r="S972" s="387"/>
      <c r="T972" s="387"/>
      <c r="U972" s="387"/>
      <c r="V972" s="387"/>
      <c r="W972" s="387"/>
      <c r="X972" s="387"/>
      <c r="Y972" s="387"/>
      <c r="Z972" s="387"/>
      <c r="AA972" s="387"/>
      <c r="AB972" s="387"/>
      <c r="AC972" s="387"/>
      <c r="AD972" s="387"/>
      <c r="AE972" s="387"/>
      <c r="AF972" s="387"/>
      <c r="AG972" s="387"/>
      <c r="AH972" s="387"/>
      <c r="AI972" s="387"/>
      <c r="AJ972" s="387"/>
      <c r="AK972" s="387"/>
    </row>
    <row r="973" spans="2:37">
      <c r="B973" s="108"/>
      <c r="C973" s="17"/>
      <c r="D973" s="20" t="s">
        <v>652</v>
      </c>
      <c r="E973" s="110">
        <f t="shared" si="179"/>
        <v>74.963333333333338</v>
      </c>
      <c r="F973" s="110">
        <f t="shared" si="178"/>
        <v>56.222500000000004</v>
      </c>
      <c r="G973" s="110">
        <f t="shared" si="180"/>
        <v>37.481666666666669</v>
      </c>
      <c r="H973" s="110">
        <f t="shared" si="181"/>
        <v>18.740833333333335</v>
      </c>
      <c r="I973" s="110">
        <f t="shared" si="182"/>
        <v>7.4963333333333324</v>
      </c>
      <c r="R973" s="387"/>
      <c r="S973" s="387"/>
      <c r="T973" s="387"/>
      <c r="U973" s="387"/>
      <c r="V973" s="387"/>
      <c r="W973" s="387"/>
      <c r="X973" s="387"/>
      <c r="Y973" s="387"/>
      <c r="Z973" s="387"/>
      <c r="AA973" s="387"/>
      <c r="AB973" s="387"/>
      <c r="AC973" s="387"/>
      <c r="AD973" s="387"/>
      <c r="AE973" s="387"/>
      <c r="AF973" s="387"/>
      <c r="AG973" s="387"/>
      <c r="AH973" s="387"/>
      <c r="AI973" s="387"/>
      <c r="AJ973" s="387"/>
      <c r="AK973" s="387"/>
    </row>
    <row r="974" spans="2:37">
      <c r="B974" s="108"/>
      <c r="C974" s="17"/>
      <c r="D974" s="20" t="s">
        <v>654</v>
      </c>
      <c r="E974" s="110">
        <f t="shared" si="179"/>
        <v>68.63000000000001</v>
      </c>
      <c r="F974" s="110">
        <f t="shared" si="178"/>
        <v>51.472500000000011</v>
      </c>
      <c r="G974" s="110">
        <f t="shared" si="180"/>
        <v>34.315000000000005</v>
      </c>
      <c r="H974" s="110">
        <f t="shared" si="181"/>
        <v>17.157500000000002</v>
      </c>
      <c r="I974" s="110">
        <f t="shared" si="182"/>
        <v>6.8629999999999995</v>
      </c>
      <c r="R974" s="387"/>
      <c r="S974" s="387"/>
      <c r="T974" s="387"/>
      <c r="U974" s="387"/>
      <c r="V974" s="387"/>
      <c r="W974" s="387"/>
      <c r="X974" s="387"/>
      <c r="Y974" s="387"/>
      <c r="Z974" s="387"/>
      <c r="AA974" s="387"/>
      <c r="AB974" s="387"/>
      <c r="AC974" s="387"/>
      <c r="AD974" s="387"/>
      <c r="AE974" s="387"/>
      <c r="AF974" s="387"/>
      <c r="AG974" s="387"/>
      <c r="AH974" s="387"/>
      <c r="AI974" s="387"/>
      <c r="AJ974" s="387"/>
      <c r="AK974" s="387"/>
    </row>
    <row r="975" spans="2:37">
      <c r="B975" s="108"/>
      <c r="C975" s="17"/>
      <c r="D975" s="118" t="s">
        <v>656</v>
      </c>
      <c r="E975" s="110">
        <f t="shared" si="179"/>
        <v>52.506666666666668</v>
      </c>
      <c r="F975" s="110">
        <f t="shared" si="178"/>
        <v>39.380000000000003</v>
      </c>
      <c r="G975" s="110">
        <f t="shared" si="180"/>
        <v>26.253333333333334</v>
      </c>
      <c r="H975" s="110">
        <f t="shared" si="181"/>
        <v>13.126666666666667</v>
      </c>
      <c r="I975" s="110">
        <f t="shared" si="182"/>
        <v>5.2506666666666657</v>
      </c>
      <c r="R975" s="387"/>
      <c r="S975" s="387"/>
      <c r="T975" s="387"/>
      <c r="U975" s="387"/>
      <c r="V975" s="387"/>
      <c r="W975" s="387"/>
      <c r="X975" s="387"/>
      <c r="Y975" s="387"/>
      <c r="Z975" s="387"/>
      <c r="AA975" s="387"/>
      <c r="AB975" s="387"/>
      <c r="AC975" s="387"/>
      <c r="AD975" s="387"/>
      <c r="AE975" s="387"/>
      <c r="AF975" s="387"/>
      <c r="AG975" s="387"/>
      <c r="AH975" s="387"/>
      <c r="AI975" s="387"/>
      <c r="AJ975" s="387"/>
      <c r="AK975" s="387"/>
    </row>
    <row r="976" spans="2:37">
      <c r="B976" s="108"/>
      <c r="C976" s="17"/>
      <c r="D976" s="118" t="s">
        <v>658</v>
      </c>
      <c r="E976" s="110">
        <f t="shared" si="179"/>
        <v>35.729999999999997</v>
      </c>
      <c r="F976" s="110">
        <f t="shared" si="178"/>
        <v>26.797499999999999</v>
      </c>
      <c r="G976" s="110">
        <f t="shared" si="180"/>
        <v>17.864999999999998</v>
      </c>
      <c r="H976" s="110">
        <f t="shared" si="181"/>
        <v>8.9324999999999992</v>
      </c>
      <c r="I976" s="110">
        <f t="shared" si="182"/>
        <v>3.5729999999999991</v>
      </c>
      <c r="R976" s="387"/>
      <c r="S976" s="387"/>
      <c r="T976" s="387"/>
      <c r="U976" s="387"/>
      <c r="V976" s="387"/>
      <c r="W976" s="387"/>
      <c r="X976" s="387"/>
      <c r="Y976" s="387"/>
      <c r="Z976" s="387"/>
      <c r="AA976" s="387"/>
      <c r="AB976" s="387"/>
      <c r="AC976" s="387"/>
      <c r="AD976" s="387"/>
      <c r="AE976" s="387"/>
      <c r="AF976" s="387"/>
      <c r="AG976" s="387"/>
      <c r="AH976" s="387"/>
      <c r="AI976" s="387"/>
      <c r="AJ976" s="387"/>
      <c r="AK976" s="387"/>
    </row>
    <row r="977" spans="2:37">
      <c r="B977" s="108"/>
      <c r="C977" s="1129" t="s">
        <v>1318</v>
      </c>
      <c r="D977" s="1130"/>
      <c r="E977" s="20"/>
      <c r="F977" s="20"/>
      <c r="G977" s="20"/>
      <c r="H977" s="20"/>
      <c r="I977" s="20"/>
      <c r="R977" s="387"/>
      <c r="S977" s="387"/>
      <c r="T977" s="387"/>
      <c r="U977" s="387"/>
      <c r="V977" s="387"/>
      <c r="W977" s="387"/>
      <c r="X977" s="387"/>
      <c r="Y977" s="387"/>
      <c r="Z977" s="387"/>
      <c r="AA977" s="387"/>
      <c r="AB977" s="387"/>
      <c r="AC977" s="387"/>
      <c r="AD977" s="387"/>
      <c r="AE977" s="387"/>
      <c r="AF977" s="387"/>
      <c r="AG977" s="387"/>
      <c r="AH977" s="387"/>
      <c r="AI977" s="387"/>
      <c r="AJ977" s="387"/>
      <c r="AK977" s="387"/>
    </row>
    <row r="978" spans="2:37">
      <c r="B978" s="205">
        <v>9</v>
      </c>
      <c r="C978" s="180" t="s">
        <v>74</v>
      </c>
      <c r="D978" s="17"/>
      <c r="E978" s="20"/>
      <c r="F978" s="20"/>
      <c r="G978" s="20"/>
      <c r="H978" s="20"/>
      <c r="I978" s="20"/>
      <c r="R978" s="387"/>
      <c r="S978" s="387"/>
      <c r="T978" s="387"/>
      <c r="U978" s="387"/>
      <c r="V978" s="387"/>
      <c r="W978" s="387"/>
      <c r="X978" s="387"/>
      <c r="Y978" s="387"/>
      <c r="Z978" s="387"/>
      <c r="AA978" s="387"/>
      <c r="AB978" s="387"/>
      <c r="AC978" s="387"/>
      <c r="AD978" s="387"/>
      <c r="AE978" s="387"/>
      <c r="AF978" s="387"/>
      <c r="AG978" s="387"/>
      <c r="AH978" s="387"/>
      <c r="AI978" s="387"/>
      <c r="AJ978" s="387"/>
      <c r="AK978" s="387"/>
    </row>
    <row r="979" spans="2:37">
      <c r="B979" s="108"/>
      <c r="C979" s="17"/>
      <c r="D979" s="721" t="s">
        <v>78</v>
      </c>
      <c r="E979" s="110">
        <f t="shared" ref="E979:E998" si="183">V183</f>
        <v>26.04</v>
      </c>
      <c r="F979" s="110">
        <f t="shared" ref="F979:F1042" si="184">SUM(E979*(1-0.25))</f>
        <v>19.53</v>
      </c>
      <c r="G979" s="110">
        <f>SUM(E979*(1-0.5))</f>
        <v>13.02</v>
      </c>
      <c r="H979" s="110">
        <f>SUM(E979*(1-0.75))</f>
        <v>6.51</v>
      </c>
      <c r="I979" s="110">
        <f>SUM(E979*(1-0.9))</f>
        <v>2.6039999999999992</v>
      </c>
      <c r="R979" s="387"/>
      <c r="S979" s="387"/>
      <c r="T979" s="387"/>
      <c r="U979" s="387"/>
      <c r="V979" s="387"/>
      <c r="W979" s="387"/>
      <c r="X979" s="387"/>
      <c r="Y979" s="387"/>
      <c r="Z979" s="387"/>
      <c r="AA979" s="387"/>
      <c r="AB979" s="387"/>
      <c r="AC979" s="387"/>
      <c r="AD979" s="387"/>
      <c r="AE979" s="387"/>
      <c r="AF979" s="387"/>
      <c r="AG979" s="387"/>
      <c r="AH979" s="387"/>
      <c r="AI979" s="387"/>
      <c r="AJ979" s="387"/>
      <c r="AK979" s="387"/>
    </row>
    <row r="980" spans="2:37">
      <c r="B980" s="108"/>
      <c r="C980" s="17"/>
      <c r="D980" s="22" t="s">
        <v>1632</v>
      </c>
      <c r="E980" s="110">
        <f t="shared" si="183"/>
        <v>24.738</v>
      </c>
      <c r="F980" s="110">
        <f t="shared" si="184"/>
        <v>18.5535</v>
      </c>
      <c r="G980" s="110">
        <f t="shared" ref="G980:G998" si="185">SUM(E980*(1-0.5))</f>
        <v>12.369</v>
      </c>
      <c r="H980" s="110">
        <f t="shared" ref="H980:H998" si="186">SUM(E980*(1-0.75))</f>
        <v>6.1844999999999999</v>
      </c>
      <c r="I980" s="110">
        <f t="shared" ref="I980:I998" si="187">SUM(E980*(1-0.9))</f>
        <v>2.4737999999999993</v>
      </c>
      <c r="R980" s="387"/>
      <c r="S980" s="387"/>
      <c r="T980" s="387"/>
      <c r="U980" s="387"/>
      <c r="V980" s="387"/>
      <c r="W980" s="387"/>
      <c r="X980" s="387"/>
      <c r="Y980" s="387"/>
      <c r="Z980" s="387"/>
      <c r="AA980" s="387"/>
      <c r="AB980" s="387"/>
      <c r="AC980" s="387"/>
      <c r="AD980" s="387"/>
      <c r="AE980" s="387"/>
      <c r="AF980" s="387"/>
      <c r="AG980" s="387"/>
      <c r="AH980" s="387"/>
      <c r="AI980" s="387"/>
      <c r="AJ980" s="387"/>
      <c r="AK980" s="387"/>
    </row>
    <row r="981" spans="2:37">
      <c r="B981" s="108"/>
      <c r="C981" s="17"/>
      <c r="D981" s="22" t="s">
        <v>1635</v>
      </c>
      <c r="E981" s="110">
        <f t="shared" si="183"/>
        <v>23.436</v>
      </c>
      <c r="F981" s="110">
        <f t="shared" si="184"/>
        <v>17.576999999999998</v>
      </c>
      <c r="G981" s="110">
        <f t="shared" si="185"/>
        <v>11.718</v>
      </c>
      <c r="H981" s="110">
        <f t="shared" si="186"/>
        <v>5.859</v>
      </c>
      <c r="I981" s="110">
        <f t="shared" si="187"/>
        <v>2.3435999999999995</v>
      </c>
      <c r="R981" s="387"/>
      <c r="S981" s="387"/>
      <c r="T981" s="387"/>
      <c r="U981" s="387"/>
      <c r="V981" s="387"/>
      <c r="W981" s="387"/>
      <c r="X981" s="387"/>
      <c r="Y981" s="387"/>
      <c r="Z981" s="387"/>
      <c r="AA981" s="387"/>
      <c r="AB981" s="387"/>
      <c r="AC981" s="387"/>
      <c r="AD981" s="387"/>
      <c r="AE981" s="387"/>
      <c r="AF981" s="387"/>
      <c r="AG981" s="387"/>
      <c r="AH981" s="387"/>
      <c r="AI981" s="387"/>
      <c r="AJ981" s="387"/>
      <c r="AK981" s="387"/>
    </row>
    <row r="982" spans="2:37">
      <c r="B982" s="108"/>
      <c r="C982" s="17"/>
      <c r="D982" s="22" t="s">
        <v>1637</v>
      </c>
      <c r="E982" s="110">
        <f t="shared" si="183"/>
        <v>22.134</v>
      </c>
      <c r="F982" s="110">
        <f t="shared" si="184"/>
        <v>16.6005</v>
      </c>
      <c r="G982" s="110">
        <f t="shared" si="185"/>
        <v>11.067</v>
      </c>
      <c r="H982" s="110">
        <f t="shared" si="186"/>
        <v>5.5335000000000001</v>
      </c>
      <c r="I982" s="110">
        <f t="shared" si="187"/>
        <v>2.2133999999999996</v>
      </c>
      <c r="R982" s="387"/>
      <c r="S982" s="387"/>
      <c r="T982" s="387"/>
      <c r="U982" s="387"/>
      <c r="V982" s="387"/>
      <c r="W982" s="387"/>
      <c r="X982" s="387"/>
      <c r="Y982" s="387"/>
      <c r="Z982" s="387"/>
      <c r="AA982" s="387"/>
      <c r="AB982" s="387"/>
      <c r="AC982" s="387"/>
      <c r="AD982" s="387"/>
      <c r="AE982" s="387"/>
      <c r="AF982" s="387"/>
      <c r="AG982" s="387"/>
      <c r="AH982" s="387"/>
      <c r="AI982" s="387"/>
      <c r="AJ982" s="387"/>
      <c r="AK982" s="387"/>
    </row>
    <row r="983" spans="2:37">
      <c r="B983" s="108"/>
      <c r="C983" s="17"/>
      <c r="D983" s="22" t="s">
        <v>1639</v>
      </c>
      <c r="E983" s="110">
        <f t="shared" si="183"/>
        <v>20.832000000000001</v>
      </c>
      <c r="F983" s="110">
        <f t="shared" si="184"/>
        <v>15.624000000000001</v>
      </c>
      <c r="G983" s="110">
        <f t="shared" si="185"/>
        <v>10.416</v>
      </c>
      <c r="H983" s="110">
        <f t="shared" si="186"/>
        <v>5.2080000000000002</v>
      </c>
      <c r="I983" s="110">
        <f t="shared" si="187"/>
        <v>2.0831999999999997</v>
      </c>
      <c r="R983" s="387"/>
      <c r="S983" s="387"/>
      <c r="T983" s="387"/>
      <c r="U983" s="387"/>
      <c r="V983" s="387"/>
      <c r="W983" s="387"/>
      <c r="X983" s="387"/>
      <c r="Y983" s="387"/>
      <c r="Z983" s="387"/>
      <c r="AA983" s="387"/>
      <c r="AB983" s="387"/>
      <c r="AC983" s="387"/>
      <c r="AD983" s="387"/>
      <c r="AE983" s="387"/>
      <c r="AF983" s="387"/>
      <c r="AG983" s="387"/>
      <c r="AH983" s="387"/>
      <c r="AI983" s="387"/>
      <c r="AJ983" s="387"/>
      <c r="AK983" s="387"/>
    </row>
    <row r="984" spans="2:37">
      <c r="B984" s="108"/>
      <c r="C984" s="17"/>
      <c r="D984" s="22" t="s">
        <v>1641</v>
      </c>
      <c r="E984" s="110">
        <f t="shared" si="183"/>
        <v>19.53</v>
      </c>
      <c r="F984" s="110">
        <f t="shared" si="184"/>
        <v>14.647500000000001</v>
      </c>
      <c r="G984" s="110">
        <f t="shared" si="185"/>
        <v>9.7650000000000006</v>
      </c>
      <c r="H984" s="110">
        <f t="shared" si="186"/>
        <v>4.8825000000000003</v>
      </c>
      <c r="I984" s="110">
        <f t="shared" si="187"/>
        <v>1.9529999999999996</v>
      </c>
      <c r="R984" s="387"/>
      <c r="S984" s="387"/>
      <c r="T984" s="387"/>
      <c r="U984" s="387"/>
      <c r="V984" s="387"/>
      <c r="W984" s="387"/>
      <c r="X984" s="387"/>
      <c r="Y984" s="387"/>
      <c r="Z984" s="387"/>
      <c r="AA984" s="387"/>
      <c r="AB984" s="387"/>
      <c r="AC984" s="387"/>
      <c r="AD984" s="387"/>
      <c r="AE984" s="387"/>
      <c r="AF984" s="387"/>
      <c r="AG984" s="387"/>
      <c r="AH984" s="387"/>
      <c r="AI984" s="387"/>
      <c r="AJ984" s="387"/>
      <c r="AK984" s="387"/>
    </row>
    <row r="985" spans="2:37">
      <c r="B985" s="108"/>
      <c r="C985" s="17"/>
      <c r="D985" s="22" t="s">
        <v>1642</v>
      </c>
      <c r="E985" s="110">
        <f t="shared" si="183"/>
        <v>18.227999999999998</v>
      </c>
      <c r="F985" s="110">
        <f t="shared" si="184"/>
        <v>13.670999999999999</v>
      </c>
      <c r="G985" s="110">
        <f t="shared" si="185"/>
        <v>9.113999999999999</v>
      </c>
      <c r="H985" s="110">
        <f t="shared" si="186"/>
        <v>4.5569999999999995</v>
      </c>
      <c r="I985" s="110">
        <f t="shared" si="187"/>
        <v>1.8227999999999993</v>
      </c>
      <c r="R985" s="387"/>
      <c r="S985" s="387"/>
      <c r="T985" s="387"/>
      <c r="U985" s="387"/>
      <c r="V985" s="387"/>
      <c r="W985" s="387"/>
      <c r="X985" s="387"/>
      <c r="Y985" s="387"/>
      <c r="Z985" s="387"/>
      <c r="AA985" s="387"/>
      <c r="AB985" s="387"/>
      <c r="AC985" s="387"/>
      <c r="AD985" s="387"/>
      <c r="AE985" s="387"/>
      <c r="AF985" s="387"/>
      <c r="AG985" s="387"/>
      <c r="AH985" s="387"/>
      <c r="AI985" s="387"/>
      <c r="AJ985" s="387"/>
      <c r="AK985" s="387"/>
    </row>
    <row r="986" spans="2:37">
      <c r="B986" s="108"/>
      <c r="C986" s="17"/>
      <c r="D986" s="22" t="s">
        <v>1644</v>
      </c>
      <c r="E986" s="110">
        <f t="shared" si="183"/>
        <v>16.925999999999998</v>
      </c>
      <c r="F986" s="110">
        <f t="shared" si="184"/>
        <v>12.694499999999998</v>
      </c>
      <c r="G986" s="110">
        <f t="shared" si="185"/>
        <v>8.4629999999999992</v>
      </c>
      <c r="H986" s="110">
        <f t="shared" si="186"/>
        <v>4.2314999999999996</v>
      </c>
      <c r="I986" s="110">
        <f t="shared" si="187"/>
        <v>1.6925999999999994</v>
      </c>
      <c r="R986" s="387"/>
      <c r="S986" s="387"/>
      <c r="T986" s="387"/>
      <c r="U986" s="387"/>
      <c r="V986" s="387"/>
      <c r="W986" s="387"/>
      <c r="X986" s="387"/>
      <c r="Y986" s="387"/>
      <c r="Z986" s="387"/>
      <c r="AA986" s="387"/>
      <c r="AB986" s="387"/>
      <c r="AC986" s="387"/>
      <c r="AD986" s="387"/>
      <c r="AE986" s="387"/>
      <c r="AF986" s="387"/>
      <c r="AG986" s="387"/>
      <c r="AH986" s="387"/>
      <c r="AI986" s="387"/>
      <c r="AJ986" s="387"/>
      <c r="AK986" s="387"/>
    </row>
    <row r="987" spans="2:37">
      <c r="B987" s="108"/>
      <c r="C987" s="17"/>
      <c r="D987" s="22" t="s">
        <v>1646</v>
      </c>
      <c r="E987" s="110">
        <f t="shared" si="183"/>
        <v>15.623999999999999</v>
      </c>
      <c r="F987" s="110">
        <f t="shared" si="184"/>
        <v>11.718</v>
      </c>
      <c r="G987" s="110">
        <f t="shared" si="185"/>
        <v>7.8119999999999994</v>
      </c>
      <c r="H987" s="110">
        <f t="shared" si="186"/>
        <v>3.9059999999999997</v>
      </c>
      <c r="I987" s="110">
        <f t="shared" si="187"/>
        <v>1.5623999999999996</v>
      </c>
      <c r="R987" s="387"/>
      <c r="S987" s="387"/>
      <c r="T987" s="387"/>
      <c r="U987" s="387"/>
      <c r="V987" s="387"/>
      <c r="W987" s="387"/>
      <c r="X987" s="387"/>
      <c r="Y987" s="387"/>
      <c r="Z987" s="387"/>
      <c r="AA987" s="387"/>
      <c r="AB987" s="387"/>
      <c r="AC987" s="387"/>
      <c r="AD987" s="387"/>
      <c r="AE987" s="387"/>
      <c r="AF987" s="387"/>
      <c r="AG987" s="387"/>
      <c r="AH987" s="387"/>
      <c r="AI987" s="387"/>
      <c r="AJ987" s="387"/>
      <c r="AK987" s="387"/>
    </row>
    <row r="988" spans="2:37">
      <c r="B988" s="108"/>
      <c r="C988" s="17"/>
      <c r="D988" s="22" t="s">
        <v>1648</v>
      </c>
      <c r="E988" s="110">
        <f t="shared" si="183"/>
        <v>14.322000000000001</v>
      </c>
      <c r="F988" s="110">
        <f t="shared" si="184"/>
        <v>10.7415</v>
      </c>
      <c r="G988" s="110">
        <f t="shared" si="185"/>
        <v>7.1610000000000005</v>
      </c>
      <c r="H988" s="110">
        <f t="shared" si="186"/>
        <v>3.5805000000000002</v>
      </c>
      <c r="I988" s="110">
        <f t="shared" si="187"/>
        <v>1.4321999999999997</v>
      </c>
      <c r="R988" s="387"/>
      <c r="S988" s="387"/>
      <c r="T988" s="387"/>
      <c r="U988" s="387"/>
      <c r="V988" s="387"/>
      <c r="W988" s="387"/>
      <c r="X988" s="387"/>
      <c r="Y988" s="387"/>
      <c r="Z988" s="387"/>
      <c r="AA988" s="387"/>
      <c r="AB988" s="387"/>
      <c r="AC988" s="387"/>
      <c r="AD988" s="387"/>
      <c r="AE988" s="387"/>
      <c r="AF988" s="387"/>
      <c r="AG988" s="387"/>
      <c r="AH988" s="387"/>
      <c r="AI988" s="387"/>
      <c r="AJ988" s="387"/>
      <c r="AK988" s="387"/>
    </row>
    <row r="989" spans="2:37">
      <c r="B989" s="108"/>
      <c r="C989" s="17"/>
      <c r="D989" s="22" t="s">
        <v>1650</v>
      </c>
      <c r="E989" s="110">
        <f t="shared" si="183"/>
        <v>13.02</v>
      </c>
      <c r="F989" s="110">
        <f t="shared" si="184"/>
        <v>9.7650000000000006</v>
      </c>
      <c r="G989" s="110">
        <f t="shared" si="185"/>
        <v>6.51</v>
      </c>
      <c r="H989" s="110">
        <f t="shared" si="186"/>
        <v>3.2549999999999999</v>
      </c>
      <c r="I989" s="110">
        <f t="shared" si="187"/>
        <v>1.3019999999999996</v>
      </c>
      <c r="R989" s="387"/>
      <c r="S989" s="387"/>
      <c r="T989" s="387"/>
      <c r="U989" s="387"/>
      <c r="V989" s="387"/>
      <c r="W989" s="387"/>
      <c r="X989" s="387"/>
      <c r="Y989" s="387"/>
      <c r="Z989" s="387"/>
      <c r="AA989" s="387"/>
      <c r="AB989" s="387"/>
      <c r="AC989" s="387"/>
      <c r="AD989" s="387"/>
      <c r="AE989" s="387"/>
      <c r="AF989" s="387"/>
      <c r="AG989" s="387"/>
      <c r="AH989" s="387"/>
      <c r="AI989" s="387"/>
      <c r="AJ989" s="387"/>
      <c r="AK989" s="387"/>
    </row>
    <row r="990" spans="2:37">
      <c r="B990" s="108"/>
      <c r="C990" s="17"/>
      <c r="D990" s="22" t="s">
        <v>1652</v>
      </c>
      <c r="E990" s="110">
        <f t="shared" si="183"/>
        <v>11.718</v>
      </c>
      <c r="F990" s="110">
        <f t="shared" si="184"/>
        <v>8.7884999999999991</v>
      </c>
      <c r="G990" s="110">
        <f t="shared" si="185"/>
        <v>5.859</v>
      </c>
      <c r="H990" s="110">
        <f t="shared" si="186"/>
        <v>2.9295</v>
      </c>
      <c r="I990" s="110">
        <f t="shared" si="187"/>
        <v>1.1717999999999997</v>
      </c>
      <c r="R990" s="387"/>
      <c r="S990" s="387"/>
      <c r="T990" s="387"/>
      <c r="U990" s="387"/>
      <c r="V990" s="387"/>
      <c r="W990" s="387"/>
      <c r="X990" s="387"/>
      <c r="Y990" s="387"/>
      <c r="Z990" s="387"/>
      <c r="AA990" s="387"/>
      <c r="AB990" s="387"/>
      <c r="AC990" s="387"/>
      <c r="AD990" s="387"/>
      <c r="AE990" s="387"/>
      <c r="AF990" s="387"/>
      <c r="AG990" s="387"/>
      <c r="AH990" s="387"/>
      <c r="AI990" s="387"/>
      <c r="AJ990" s="387"/>
      <c r="AK990" s="387"/>
    </row>
    <row r="991" spans="2:37">
      <c r="B991" s="108"/>
      <c r="C991" s="17"/>
      <c r="D991" s="22" t="s">
        <v>1654</v>
      </c>
      <c r="E991" s="110">
        <f t="shared" si="183"/>
        <v>10.416</v>
      </c>
      <c r="F991" s="110">
        <f t="shared" si="184"/>
        <v>7.8120000000000003</v>
      </c>
      <c r="G991" s="110">
        <f t="shared" si="185"/>
        <v>5.2080000000000002</v>
      </c>
      <c r="H991" s="110">
        <f t="shared" si="186"/>
        <v>2.6040000000000001</v>
      </c>
      <c r="I991" s="110">
        <f t="shared" si="187"/>
        <v>1.0415999999999999</v>
      </c>
      <c r="R991" s="387"/>
      <c r="S991" s="387"/>
      <c r="T991" s="387"/>
      <c r="U991" s="387"/>
      <c r="V991" s="387"/>
      <c r="W991" s="387"/>
      <c r="X991" s="387"/>
      <c r="Y991" s="387"/>
      <c r="Z991" s="387"/>
      <c r="AA991" s="387"/>
      <c r="AB991" s="387"/>
      <c r="AC991" s="387"/>
      <c r="AD991" s="387"/>
      <c r="AE991" s="387"/>
      <c r="AF991" s="387"/>
      <c r="AG991" s="387"/>
      <c r="AH991" s="387"/>
      <c r="AI991" s="387"/>
      <c r="AJ991" s="387"/>
      <c r="AK991" s="387"/>
    </row>
    <row r="992" spans="2:37">
      <c r="B992" s="108"/>
      <c r="C992" s="17"/>
      <c r="D992" s="22" t="s">
        <v>1656</v>
      </c>
      <c r="E992" s="110">
        <f t="shared" si="183"/>
        <v>9.113999999999999</v>
      </c>
      <c r="F992" s="110">
        <f t="shared" si="184"/>
        <v>6.8354999999999997</v>
      </c>
      <c r="G992" s="110">
        <f t="shared" si="185"/>
        <v>4.5569999999999995</v>
      </c>
      <c r="H992" s="110">
        <f t="shared" si="186"/>
        <v>2.2784999999999997</v>
      </c>
      <c r="I992" s="110">
        <f t="shared" si="187"/>
        <v>0.91139999999999965</v>
      </c>
      <c r="R992" s="387"/>
      <c r="S992" s="387"/>
      <c r="T992" s="387"/>
      <c r="U992" s="387"/>
      <c r="V992" s="387"/>
      <c r="W992" s="387"/>
      <c r="X992" s="387"/>
      <c r="Y992" s="387"/>
      <c r="Z992" s="387"/>
      <c r="AA992" s="387"/>
      <c r="AB992" s="387"/>
      <c r="AC992" s="387"/>
      <c r="AD992" s="387"/>
      <c r="AE992" s="387"/>
      <c r="AF992" s="387"/>
      <c r="AG992" s="387"/>
      <c r="AH992" s="387"/>
      <c r="AI992" s="387"/>
      <c r="AJ992" s="387"/>
      <c r="AK992" s="387"/>
    </row>
    <row r="993" spans="2:37">
      <c r="B993" s="108"/>
      <c r="C993" s="17"/>
      <c r="D993" s="22" t="s">
        <v>1658</v>
      </c>
      <c r="E993" s="110">
        <f t="shared" si="183"/>
        <v>7.8119999999999994</v>
      </c>
      <c r="F993" s="110">
        <f t="shared" si="184"/>
        <v>5.859</v>
      </c>
      <c r="G993" s="110">
        <f t="shared" si="185"/>
        <v>3.9059999999999997</v>
      </c>
      <c r="H993" s="110">
        <f t="shared" si="186"/>
        <v>1.9529999999999998</v>
      </c>
      <c r="I993" s="110">
        <f t="shared" si="187"/>
        <v>0.78119999999999978</v>
      </c>
      <c r="R993" s="387"/>
      <c r="S993" s="387"/>
      <c r="T993" s="387"/>
      <c r="U993" s="387"/>
      <c r="V993" s="387"/>
      <c r="W993" s="387"/>
      <c r="X993" s="387"/>
      <c r="Y993" s="387"/>
      <c r="Z993" s="387"/>
      <c r="AA993" s="387"/>
      <c r="AB993" s="387"/>
      <c r="AC993" s="387"/>
      <c r="AD993" s="387"/>
      <c r="AE993" s="387"/>
      <c r="AF993" s="387"/>
      <c r="AG993" s="387"/>
      <c r="AH993" s="387"/>
      <c r="AI993" s="387"/>
      <c r="AJ993" s="387"/>
      <c r="AK993" s="387"/>
    </row>
    <row r="994" spans="2:37">
      <c r="B994" s="108"/>
      <c r="C994" s="17"/>
      <c r="D994" s="22" t="s">
        <v>1660</v>
      </c>
      <c r="E994" s="110">
        <f t="shared" si="183"/>
        <v>6.51</v>
      </c>
      <c r="F994" s="110">
        <f t="shared" si="184"/>
        <v>4.8825000000000003</v>
      </c>
      <c r="G994" s="110">
        <f t="shared" si="185"/>
        <v>3.2549999999999999</v>
      </c>
      <c r="H994" s="110">
        <f t="shared" si="186"/>
        <v>1.6274999999999999</v>
      </c>
      <c r="I994" s="110">
        <f t="shared" si="187"/>
        <v>0.6509999999999998</v>
      </c>
      <c r="R994" s="387"/>
      <c r="S994" s="387"/>
      <c r="T994" s="387"/>
      <c r="U994" s="387"/>
      <c r="V994" s="387"/>
      <c r="W994" s="387"/>
      <c r="X994" s="387"/>
      <c r="Y994" s="387"/>
      <c r="Z994" s="387"/>
      <c r="AA994" s="387"/>
      <c r="AB994" s="387"/>
      <c r="AC994" s="387"/>
      <c r="AD994" s="387"/>
      <c r="AE994" s="387"/>
      <c r="AF994" s="387"/>
      <c r="AG994" s="387"/>
      <c r="AH994" s="387"/>
      <c r="AI994" s="387"/>
      <c r="AJ994" s="387"/>
      <c r="AK994" s="387"/>
    </row>
    <row r="995" spans="2:37">
      <c r="B995" s="108"/>
      <c r="C995" s="17"/>
      <c r="D995" s="22" t="s">
        <v>1662</v>
      </c>
      <c r="E995" s="110">
        <f t="shared" si="183"/>
        <v>5.2080000000000002</v>
      </c>
      <c r="F995" s="110">
        <f t="shared" si="184"/>
        <v>3.9060000000000001</v>
      </c>
      <c r="G995" s="110">
        <f t="shared" si="185"/>
        <v>2.6040000000000001</v>
      </c>
      <c r="H995" s="110">
        <f t="shared" si="186"/>
        <v>1.302</v>
      </c>
      <c r="I995" s="110">
        <f t="shared" si="187"/>
        <v>0.52079999999999993</v>
      </c>
      <c r="R995" s="387"/>
      <c r="S995" s="387"/>
      <c r="T995" s="387"/>
      <c r="U995" s="387"/>
      <c r="V995" s="387"/>
      <c r="W995" s="387"/>
      <c r="X995" s="387"/>
      <c r="Y995" s="387"/>
      <c r="Z995" s="387"/>
      <c r="AA995" s="387"/>
      <c r="AB995" s="387"/>
      <c r="AC995" s="387"/>
      <c r="AD995" s="387"/>
      <c r="AE995" s="387"/>
      <c r="AF995" s="387"/>
      <c r="AG995" s="387"/>
      <c r="AH995" s="387"/>
      <c r="AI995" s="387"/>
      <c r="AJ995" s="387"/>
      <c r="AK995" s="387"/>
    </row>
    <row r="996" spans="2:37">
      <c r="B996" s="108"/>
      <c r="C996" s="17"/>
      <c r="D996" s="22" t="s">
        <v>1664</v>
      </c>
      <c r="E996" s="110">
        <f t="shared" si="183"/>
        <v>3.9059999999999997</v>
      </c>
      <c r="F996" s="110">
        <f t="shared" si="184"/>
        <v>2.9295</v>
      </c>
      <c r="G996" s="110">
        <f t="shared" si="185"/>
        <v>1.9529999999999998</v>
      </c>
      <c r="H996" s="110">
        <f t="shared" si="186"/>
        <v>0.97649999999999992</v>
      </c>
      <c r="I996" s="110">
        <f t="shared" si="187"/>
        <v>0.39059999999999989</v>
      </c>
      <c r="R996" s="387"/>
      <c r="S996" s="387"/>
      <c r="T996" s="387"/>
      <c r="U996" s="387"/>
      <c r="V996" s="387"/>
      <c r="W996" s="387"/>
      <c r="X996" s="387"/>
      <c r="Y996" s="387"/>
      <c r="Z996" s="387"/>
      <c r="AA996" s="387"/>
      <c r="AB996" s="387"/>
      <c r="AC996" s="387"/>
      <c r="AD996" s="387"/>
      <c r="AE996" s="387"/>
      <c r="AF996" s="387"/>
      <c r="AG996" s="387"/>
      <c r="AH996" s="387"/>
      <c r="AI996" s="387"/>
      <c r="AJ996" s="387"/>
      <c r="AK996" s="387"/>
    </row>
    <row r="997" spans="2:37">
      <c r="B997" s="108"/>
      <c r="C997" s="17"/>
      <c r="D997" s="22" t="s">
        <v>1666</v>
      </c>
      <c r="E997" s="110">
        <f t="shared" si="183"/>
        <v>2.6040000000000001</v>
      </c>
      <c r="F997" s="110">
        <f t="shared" si="184"/>
        <v>1.9530000000000001</v>
      </c>
      <c r="G997" s="110">
        <f t="shared" si="185"/>
        <v>1.302</v>
      </c>
      <c r="H997" s="110">
        <f t="shared" si="186"/>
        <v>0.65100000000000002</v>
      </c>
      <c r="I997" s="110">
        <f t="shared" si="187"/>
        <v>0.26039999999999996</v>
      </c>
      <c r="R997" s="387"/>
      <c r="S997" s="387"/>
      <c r="T997" s="387"/>
      <c r="U997" s="387"/>
      <c r="V997" s="387"/>
      <c r="W997" s="387"/>
      <c r="X997" s="387"/>
      <c r="Y997" s="387"/>
      <c r="Z997" s="387"/>
      <c r="AA997" s="387"/>
      <c r="AB997" s="387"/>
      <c r="AC997" s="387"/>
      <c r="AD997" s="387"/>
      <c r="AE997" s="387"/>
      <c r="AF997" s="387"/>
      <c r="AG997" s="387"/>
      <c r="AH997" s="387"/>
      <c r="AI997" s="387"/>
      <c r="AJ997" s="387"/>
      <c r="AK997" s="387"/>
    </row>
    <row r="998" spans="2:37">
      <c r="B998" s="108"/>
      <c r="C998" s="17"/>
      <c r="D998" s="22" t="s">
        <v>1668</v>
      </c>
      <c r="E998" s="110">
        <f t="shared" si="183"/>
        <v>1.302</v>
      </c>
      <c r="F998" s="110">
        <f t="shared" si="184"/>
        <v>0.97650000000000003</v>
      </c>
      <c r="G998" s="110">
        <f t="shared" si="185"/>
        <v>0.65100000000000002</v>
      </c>
      <c r="H998" s="110">
        <f t="shared" si="186"/>
        <v>0.32550000000000001</v>
      </c>
      <c r="I998" s="110">
        <f t="shared" si="187"/>
        <v>0.13019999999999998</v>
      </c>
      <c r="R998" s="387"/>
      <c r="S998" s="387"/>
      <c r="T998" s="387"/>
      <c r="U998" s="387"/>
      <c r="V998" s="387"/>
      <c r="W998" s="387"/>
      <c r="X998" s="387"/>
      <c r="Y998" s="387"/>
      <c r="Z998" s="387"/>
      <c r="AA998" s="387"/>
      <c r="AB998" s="387"/>
      <c r="AC998" s="387"/>
      <c r="AD998" s="387"/>
      <c r="AE998" s="387"/>
      <c r="AF998" s="387"/>
      <c r="AG998" s="387"/>
      <c r="AH998" s="387"/>
      <c r="AI998" s="387"/>
      <c r="AJ998" s="387"/>
      <c r="AK998" s="387"/>
    </row>
    <row r="999" spans="2:37">
      <c r="B999" s="205">
        <v>10</v>
      </c>
      <c r="C999" s="180" t="s">
        <v>84</v>
      </c>
      <c r="D999" s="17"/>
      <c r="E999" s="20"/>
      <c r="F999" s="20"/>
      <c r="G999" s="20"/>
      <c r="H999" s="20"/>
      <c r="I999" s="20"/>
      <c r="R999" s="387"/>
      <c r="S999" s="387"/>
      <c r="T999" s="387"/>
      <c r="U999" s="387"/>
      <c r="V999" s="387"/>
      <c r="W999" s="387"/>
      <c r="X999" s="387"/>
      <c r="Y999" s="387"/>
      <c r="Z999" s="387"/>
      <c r="AA999" s="387"/>
      <c r="AB999" s="387"/>
      <c r="AC999" s="387"/>
      <c r="AD999" s="387"/>
      <c r="AE999" s="387"/>
      <c r="AF999" s="387"/>
      <c r="AG999" s="387"/>
      <c r="AH999" s="387"/>
      <c r="AI999" s="387"/>
      <c r="AJ999" s="387"/>
      <c r="AK999" s="387"/>
    </row>
    <row r="1000" spans="2:37">
      <c r="B1000" s="108"/>
      <c r="C1000" s="17"/>
      <c r="D1000" s="118" t="s">
        <v>88</v>
      </c>
      <c r="E1000" s="110">
        <f t="shared" ref="E1000:E1036" si="188">AK20</f>
        <v>0.34800000000000003</v>
      </c>
      <c r="F1000" s="110">
        <f t="shared" si="184"/>
        <v>0.26100000000000001</v>
      </c>
      <c r="G1000" s="110">
        <f>SUM(E1000*(1-0.5))</f>
        <v>0.17400000000000002</v>
      </c>
      <c r="H1000" s="110">
        <f>SUM(E1000*(1-0.75))</f>
        <v>8.7000000000000008E-2</v>
      </c>
      <c r="I1000" s="110">
        <f>SUM(E1000*(1-0.9))</f>
        <v>3.4799999999999998E-2</v>
      </c>
      <c r="R1000" s="387"/>
      <c r="S1000" s="387"/>
      <c r="T1000" s="387"/>
      <c r="U1000" s="387"/>
      <c r="V1000" s="387"/>
      <c r="W1000" s="387"/>
      <c r="X1000" s="387"/>
      <c r="Y1000" s="387"/>
      <c r="Z1000" s="387"/>
      <c r="AA1000" s="387"/>
      <c r="AB1000" s="387"/>
      <c r="AC1000" s="387"/>
      <c r="AD1000" s="387"/>
      <c r="AE1000" s="387"/>
      <c r="AF1000" s="387"/>
      <c r="AG1000" s="387"/>
      <c r="AH1000" s="387"/>
      <c r="AI1000" s="387"/>
      <c r="AJ1000" s="387"/>
      <c r="AK1000" s="387"/>
    </row>
    <row r="1001" spans="2:37">
      <c r="B1001" s="108"/>
      <c r="C1001" s="17"/>
      <c r="D1001" s="118" t="s">
        <v>92</v>
      </c>
      <c r="E1001" s="110">
        <f t="shared" si="188"/>
        <v>0.34800000000000003</v>
      </c>
      <c r="F1001" s="110">
        <f t="shared" si="184"/>
        <v>0.26100000000000001</v>
      </c>
      <c r="G1001" s="110">
        <f t="shared" ref="G1001:G1028" si="189">SUM(E1001*(1-0.5))</f>
        <v>0.17400000000000002</v>
      </c>
      <c r="H1001" s="110">
        <f t="shared" ref="H1001:H1028" si="190">SUM(E1001*(1-0.75))</f>
        <v>8.7000000000000008E-2</v>
      </c>
      <c r="I1001" s="110">
        <f t="shared" ref="I1001:I1028" si="191">SUM(E1001*(1-0.9))</f>
        <v>3.4799999999999998E-2</v>
      </c>
      <c r="R1001" s="387"/>
      <c r="S1001" s="387"/>
      <c r="T1001" s="387"/>
      <c r="U1001" s="387"/>
      <c r="V1001" s="387"/>
      <c r="W1001" s="387"/>
      <c r="X1001" s="387"/>
      <c r="Y1001" s="387"/>
      <c r="Z1001" s="387"/>
      <c r="AA1001" s="387"/>
      <c r="AB1001" s="387"/>
      <c r="AC1001" s="387"/>
      <c r="AD1001" s="387"/>
      <c r="AE1001" s="387"/>
      <c r="AF1001" s="387"/>
      <c r="AG1001" s="387"/>
      <c r="AH1001" s="387"/>
      <c r="AI1001" s="387"/>
      <c r="AJ1001" s="387"/>
      <c r="AK1001" s="387"/>
    </row>
    <row r="1002" spans="2:37">
      <c r="B1002" s="108"/>
      <c r="C1002" s="17"/>
      <c r="D1002" s="20" t="s">
        <v>97</v>
      </c>
      <c r="E1002" s="110">
        <f t="shared" si="188"/>
        <v>0.46980000000000005</v>
      </c>
      <c r="F1002" s="110">
        <f t="shared" si="184"/>
        <v>0.35235000000000005</v>
      </c>
      <c r="G1002" s="110">
        <f t="shared" si="189"/>
        <v>0.23490000000000003</v>
      </c>
      <c r="H1002" s="110">
        <f t="shared" si="190"/>
        <v>0.11745000000000001</v>
      </c>
      <c r="I1002" s="110">
        <f t="shared" si="191"/>
        <v>4.6979999999999994E-2</v>
      </c>
      <c r="R1002" s="387"/>
      <c r="S1002" s="387"/>
      <c r="T1002" s="387"/>
      <c r="U1002" s="387"/>
      <c r="V1002" s="387"/>
      <c r="W1002" s="387"/>
      <c r="X1002" s="387"/>
      <c r="Y1002" s="387"/>
      <c r="Z1002" s="387"/>
      <c r="AA1002" s="387"/>
      <c r="AB1002" s="387"/>
      <c r="AC1002" s="387"/>
      <c r="AD1002" s="387"/>
      <c r="AE1002" s="387"/>
      <c r="AF1002" s="387"/>
      <c r="AG1002" s="387"/>
      <c r="AH1002" s="387"/>
      <c r="AI1002" s="387"/>
      <c r="AJ1002" s="387"/>
      <c r="AK1002" s="387"/>
    </row>
    <row r="1003" spans="2:37">
      <c r="B1003" s="108"/>
      <c r="C1003" s="17"/>
      <c r="D1003" s="118" t="s">
        <v>102</v>
      </c>
      <c r="E1003" s="110">
        <f t="shared" si="188"/>
        <v>0.35099999999999998</v>
      </c>
      <c r="F1003" s="110">
        <f t="shared" si="184"/>
        <v>0.26324999999999998</v>
      </c>
      <c r="G1003" s="110">
        <f t="shared" si="189"/>
        <v>0.17549999999999999</v>
      </c>
      <c r="H1003" s="110">
        <f t="shared" si="190"/>
        <v>8.7749999999999995E-2</v>
      </c>
      <c r="I1003" s="110">
        <f t="shared" si="191"/>
        <v>3.5099999999999992E-2</v>
      </c>
      <c r="R1003" s="387"/>
      <c r="S1003" s="387"/>
      <c r="T1003" s="387"/>
      <c r="U1003" s="387"/>
      <c r="V1003" s="387"/>
      <c r="W1003" s="387"/>
      <c r="X1003" s="387"/>
      <c r="Y1003" s="387"/>
      <c r="Z1003" s="387"/>
      <c r="AA1003" s="387"/>
      <c r="AB1003" s="387"/>
      <c r="AC1003" s="387"/>
      <c r="AD1003" s="387"/>
      <c r="AE1003" s="387"/>
      <c r="AF1003" s="387"/>
      <c r="AG1003" s="387"/>
      <c r="AH1003" s="387"/>
      <c r="AI1003" s="387"/>
      <c r="AJ1003" s="387"/>
      <c r="AK1003" s="387"/>
    </row>
    <row r="1004" spans="2:37">
      <c r="B1004" s="108"/>
      <c r="C1004" s="17"/>
      <c r="D1004" s="20" t="s">
        <v>107</v>
      </c>
      <c r="E1004" s="110">
        <f t="shared" si="188"/>
        <v>0.4824</v>
      </c>
      <c r="F1004" s="110">
        <f t="shared" si="184"/>
        <v>0.36180000000000001</v>
      </c>
      <c r="G1004" s="110">
        <f t="shared" si="189"/>
        <v>0.2412</v>
      </c>
      <c r="H1004" s="110">
        <f t="shared" si="190"/>
        <v>0.1206</v>
      </c>
      <c r="I1004" s="110">
        <f t="shared" si="191"/>
        <v>4.8239999999999991E-2</v>
      </c>
      <c r="R1004" s="387"/>
      <c r="S1004" s="387"/>
      <c r="T1004" s="387"/>
      <c r="U1004" s="387"/>
      <c r="V1004" s="387"/>
      <c r="W1004" s="387"/>
      <c r="X1004" s="387"/>
      <c r="Y1004" s="387"/>
      <c r="Z1004" s="387"/>
      <c r="AA1004" s="387"/>
      <c r="AB1004" s="387"/>
      <c r="AC1004" s="387"/>
      <c r="AD1004" s="387"/>
      <c r="AE1004" s="387"/>
      <c r="AF1004" s="387"/>
      <c r="AG1004" s="387"/>
      <c r="AH1004" s="387"/>
      <c r="AI1004" s="387"/>
      <c r="AJ1004" s="387"/>
      <c r="AK1004" s="387"/>
    </row>
    <row r="1005" spans="2:37">
      <c r="B1005" s="108"/>
      <c r="C1005" s="17"/>
      <c r="D1005" s="20" t="s">
        <v>112</v>
      </c>
      <c r="E1005" s="110">
        <f t="shared" si="188"/>
        <v>0.39300000000000002</v>
      </c>
      <c r="F1005" s="110">
        <f t="shared" si="184"/>
        <v>0.29475000000000001</v>
      </c>
      <c r="G1005" s="110">
        <f t="shared" si="189"/>
        <v>0.19650000000000001</v>
      </c>
      <c r="H1005" s="110">
        <f t="shared" si="190"/>
        <v>9.8250000000000004E-2</v>
      </c>
      <c r="I1005" s="110">
        <f t="shared" si="191"/>
        <v>3.9299999999999995E-2</v>
      </c>
      <c r="R1005" s="387"/>
      <c r="S1005" s="387"/>
      <c r="T1005" s="387"/>
      <c r="U1005" s="387"/>
      <c r="V1005" s="387"/>
      <c r="W1005" s="387"/>
      <c r="X1005" s="387"/>
      <c r="Y1005" s="387"/>
      <c r="Z1005" s="387"/>
      <c r="AA1005" s="387"/>
      <c r="AB1005" s="387"/>
      <c r="AC1005" s="387"/>
      <c r="AD1005" s="387"/>
      <c r="AE1005" s="387"/>
      <c r="AF1005" s="387"/>
      <c r="AG1005" s="387"/>
      <c r="AH1005" s="387"/>
      <c r="AI1005" s="387"/>
      <c r="AJ1005" s="387"/>
      <c r="AK1005" s="387"/>
    </row>
    <row r="1006" spans="2:37">
      <c r="B1006" s="108"/>
      <c r="C1006" s="17"/>
      <c r="D1006" s="20" t="s">
        <v>117</v>
      </c>
      <c r="E1006" s="110">
        <f t="shared" si="188"/>
        <v>0.19200000000000003</v>
      </c>
      <c r="F1006" s="110">
        <f t="shared" si="184"/>
        <v>0.14400000000000002</v>
      </c>
      <c r="G1006" s="110">
        <f t="shared" si="189"/>
        <v>9.6000000000000016E-2</v>
      </c>
      <c r="H1006" s="110">
        <f t="shared" si="190"/>
        <v>4.8000000000000008E-2</v>
      </c>
      <c r="I1006" s="110">
        <f t="shared" si="191"/>
        <v>1.9199999999999998E-2</v>
      </c>
      <c r="R1006" s="387"/>
      <c r="S1006" s="387"/>
      <c r="T1006" s="387"/>
      <c r="U1006" s="387"/>
      <c r="V1006" s="387"/>
      <c r="W1006" s="387"/>
      <c r="X1006" s="387"/>
      <c r="Y1006" s="387"/>
      <c r="Z1006" s="387"/>
      <c r="AA1006" s="387"/>
      <c r="AB1006" s="387"/>
      <c r="AC1006" s="387"/>
      <c r="AD1006" s="387"/>
      <c r="AE1006" s="387"/>
      <c r="AF1006" s="387"/>
      <c r="AG1006" s="387"/>
      <c r="AH1006" s="387"/>
      <c r="AI1006" s="387"/>
      <c r="AJ1006" s="387"/>
      <c r="AK1006" s="387"/>
    </row>
    <row r="1007" spans="2:37">
      <c r="B1007" s="108"/>
      <c r="C1007" s="17"/>
      <c r="D1007" s="20" t="s">
        <v>120</v>
      </c>
      <c r="E1007" s="110">
        <f t="shared" si="188"/>
        <v>0.37799999999999995</v>
      </c>
      <c r="F1007" s="110">
        <f t="shared" si="184"/>
        <v>0.28349999999999997</v>
      </c>
      <c r="G1007" s="110">
        <f t="shared" si="189"/>
        <v>0.18899999999999997</v>
      </c>
      <c r="H1007" s="110">
        <f t="shared" si="190"/>
        <v>9.4499999999999987E-2</v>
      </c>
      <c r="I1007" s="110">
        <f t="shared" si="191"/>
        <v>3.7799999999999986E-2</v>
      </c>
      <c r="R1007" s="387"/>
      <c r="S1007" s="387"/>
      <c r="T1007" s="387"/>
      <c r="U1007" s="387"/>
      <c r="V1007" s="387"/>
      <c r="W1007" s="387"/>
      <c r="X1007" s="387"/>
      <c r="Y1007" s="387"/>
      <c r="Z1007" s="387"/>
      <c r="AA1007" s="387"/>
      <c r="AB1007" s="387"/>
      <c r="AC1007" s="387"/>
      <c r="AD1007" s="387"/>
      <c r="AE1007" s="387"/>
      <c r="AF1007" s="387"/>
      <c r="AG1007" s="387"/>
      <c r="AH1007" s="387"/>
      <c r="AI1007" s="387"/>
      <c r="AJ1007" s="387"/>
      <c r="AK1007" s="387"/>
    </row>
    <row r="1008" spans="2:37">
      <c r="B1008" s="108"/>
      <c r="C1008" s="17"/>
      <c r="D1008" s="20" t="s">
        <v>123</v>
      </c>
      <c r="E1008" s="110">
        <f t="shared" si="188"/>
        <v>0.81</v>
      </c>
      <c r="F1008" s="110">
        <f t="shared" si="184"/>
        <v>0.60750000000000004</v>
      </c>
      <c r="G1008" s="110">
        <f t="shared" si="189"/>
        <v>0.40500000000000003</v>
      </c>
      <c r="H1008" s="110">
        <f t="shared" si="190"/>
        <v>0.20250000000000001</v>
      </c>
      <c r="I1008" s="110">
        <f t="shared" si="191"/>
        <v>8.0999999999999989E-2</v>
      </c>
      <c r="R1008" s="387"/>
      <c r="S1008" s="387"/>
      <c r="T1008" s="387"/>
      <c r="U1008" s="387"/>
      <c r="V1008" s="387"/>
      <c r="W1008" s="387"/>
      <c r="X1008" s="387"/>
      <c r="Y1008" s="387"/>
      <c r="Z1008" s="387"/>
      <c r="AA1008" s="387"/>
      <c r="AB1008" s="387"/>
      <c r="AC1008" s="387"/>
      <c r="AD1008" s="387"/>
      <c r="AE1008" s="387"/>
      <c r="AF1008" s="387"/>
      <c r="AG1008" s="387"/>
      <c r="AH1008" s="387"/>
      <c r="AI1008" s="387"/>
      <c r="AJ1008" s="387"/>
      <c r="AK1008" s="387"/>
    </row>
    <row r="1009" spans="2:37">
      <c r="B1009" s="108"/>
      <c r="C1009" s="17"/>
      <c r="D1009" s="20" t="s">
        <v>127</v>
      </c>
      <c r="E1009" s="110">
        <f t="shared" si="188"/>
        <v>0.36599999999999994</v>
      </c>
      <c r="F1009" s="110">
        <f t="shared" si="184"/>
        <v>0.27449999999999997</v>
      </c>
      <c r="G1009" s="110">
        <f t="shared" si="189"/>
        <v>0.18299999999999997</v>
      </c>
      <c r="H1009" s="110">
        <f t="shared" si="190"/>
        <v>9.1499999999999984E-2</v>
      </c>
      <c r="I1009" s="110">
        <f t="shared" si="191"/>
        <v>3.6599999999999987E-2</v>
      </c>
      <c r="R1009" s="387"/>
      <c r="S1009" s="387"/>
      <c r="T1009" s="387"/>
      <c r="U1009" s="387"/>
      <c r="V1009" s="387"/>
      <c r="W1009" s="387"/>
      <c r="X1009" s="387"/>
      <c r="Y1009" s="387"/>
      <c r="Z1009" s="387"/>
      <c r="AA1009" s="387"/>
      <c r="AB1009" s="387"/>
      <c r="AC1009" s="387"/>
      <c r="AD1009" s="387"/>
      <c r="AE1009" s="387"/>
      <c r="AF1009" s="387"/>
      <c r="AG1009" s="387"/>
      <c r="AH1009" s="387"/>
      <c r="AI1009" s="387"/>
      <c r="AJ1009" s="387"/>
      <c r="AK1009" s="387"/>
    </row>
    <row r="1010" spans="2:37">
      <c r="B1010" s="108"/>
      <c r="C1010" s="17"/>
      <c r="D1010" s="115" t="s">
        <v>131</v>
      </c>
      <c r="E1010" s="110">
        <f t="shared" si="188"/>
        <v>1.096875</v>
      </c>
      <c r="F1010" s="110">
        <f t="shared" si="184"/>
        <v>0.82265625000000009</v>
      </c>
      <c r="G1010" s="110">
        <f t="shared" si="189"/>
        <v>0.54843750000000002</v>
      </c>
      <c r="H1010" s="110">
        <f t="shared" si="190"/>
        <v>0.27421875000000001</v>
      </c>
      <c r="I1010" s="110">
        <f t="shared" si="191"/>
        <v>0.10968749999999998</v>
      </c>
      <c r="R1010" s="387"/>
      <c r="S1010" s="387"/>
      <c r="T1010" s="387"/>
      <c r="U1010" s="387"/>
      <c r="V1010" s="387"/>
      <c r="W1010" s="387"/>
      <c r="X1010" s="387"/>
      <c r="Y1010" s="387"/>
      <c r="Z1010" s="387"/>
      <c r="AA1010" s="387"/>
      <c r="AB1010" s="387"/>
      <c r="AC1010" s="387"/>
      <c r="AD1010" s="387"/>
      <c r="AE1010" s="387"/>
      <c r="AF1010" s="387"/>
      <c r="AG1010" s="387"/>
      <c r="AH1010" s="387"/>
      <c r="AI1010" s="387"/>
      <c r="AJ1010" s="387"/>
      <c r="AK1010" s="387"/>
    </row>
    <row r="1011" spans="2:37">
      <c r="B1011" s="108"/>
      <c r="C1011" s="17"/>
      <c r="D1011" s="115" t="s">
        <v>133</v>
      </c>
      <c r="E1011" s="110">
        <f t="shared" si="188"/>
        <v>0.37259999999999999</v>
      </c>
      <c r="F1011" s="110">
        <f t="shared" si="184"/>
        <v>0.27944999999999998</v>
      </c>
      <c r="G1011" s="110">
        <f t="shared" si="189"/>
        <v>0.18629999999999999</v>
      </c>
      <c r="H1011" s="110">
        <f t="shared" si="190"/>
        <v>9.3149999999999997E-2</v>
      </c>
      <c r="I1011" s="110">
        <f t="shared" si="191"/>
        <v>3.7259999999999988E-2</v>
      </c>
      <c r="R1011" s="387"/>
      <c r="S1011" s="387"/>
      <c r="T1011" s="387"/>
      <c r="U1011" s="387"/>
      <c r="V1011" s="387"/>
      <c r="W1011" s="387"/>
      <c r="X1011" s="387"/>
      <c r="Y1011" s="387"/>
      <c r="Z1011" s="387"/>
      <c r="AA1011" s="387"/>
      <c r="AB1011" s="387"/>
      <c r="AC1011" s="387"/>
      <c r="AD1011" s="387"/>
      <c r="AE1011" s="387"/>
      <c r="AF1011" s="387"/>
      <c r="AG1011" s="387"/>
      <c r="AH1011" s="387"/>
      <c r="AI1011" s="387"/>
      <c r="AJ1011" s="387"/>
      <c r="AK1011" s="387"/>
    </row>
    <row r="1012" spans="2:37">
      <c r="B1012" s="108"/>
      <c r="C1012" s="17"/>
      <c r="D1012" s="115" t="s">
        <v>136</v>
      </c>
      <c r="E1012" s="110">
        <f t="shared" si="188"/>
        <v>1.171875</v>
      </c>
      <c r="F1012" s="110">
        <f t="shared" si="184"/>
        <v>0.87890625</v>
      </c>
      <c r="G1012" s="110">
        <f t="shared" si="189"/>
        <v>0.5859375</v>
      </c>
      <c r="H1012" s="110">
        <f t="shared" si="190"/>
        <v>0.29296875</v>
      </c>
      <c r="I1012" s="110">
        <f t="shared" si="191"/>
        <v>0.11718749999999997</v>
      </c>
      <c r="R1012" s="387"/>
      <c r="S1012" s="387"/>
      <c r="T1012" s="387"/>
      <c r="U1012" s="387"/>
      <c r="V1012" s="387"/>
      <c r="W1012" s="387"/>
      <c r="X1012" s="387"/>
      <c r="Y1012" s="387"/>
      <c r="Z1012" s="387"/>
      <c r="AA1012" s="387"/>
      <c r="AB1012" s="387"/>
      <c r="AC1012" s="387"/>
      <c r="AD1012" s="387"/>
      <c r="AE1012" s="387"/>
      <c r="AF1012" s="387"/>
      <c r="AG1012" s="387"/>
      <c r="AH1012" s="387"/>
      <c r="AI1012" s="387"/>
      <c r="AJ1012" s="387"/>
      <c r="AK1012" s="387"/>
    </row>
    <row r="1013" spans="2:37">
      <c r="B1013" s="108"/>
      <c r="C1013" s="17"/>
      <c r="D1013" s="20" t="s">
        <v>139</v>
      </c>
      <c r="E1013" s="110">
        <f t="shared" si="188"/>
        <v>0.53100000000000003</v>
      </c>
      <c r="F1013" s="110">
        <f t="shared" si="184"/>
        <v>0.39824999999999999</v>
      </c>
      <c r="G1013" s="110">
        <f t="shared" si="189"/>
        <v>0.26550000000000001</v>
      </c>
      <c r="H1013" s="110">
        <f t="shared" si="190"/>
        <v>0.13275000000000001</v>
      </c>
      <c r="I1013" s="110">
        <f t="shared" si="191"/>
        <v>5.3099999999999994E-2</v>
      </c>
      <c r="R1013" s="387"/>
      <c r="S1013" s="387"/>
      <c r="T1013" s="387"/>
      <c r="U1013" s="387"/>
      <c r="V1013" s="387"/>
      <c r="W1013" s="387"/>
      <c r="X1013" s="387"/>
      <c r="Y1013" s="387"/>
      <c r="Z1013" s="387"/>
      <c r="AA1013" s="387"/>
      <c r="AB1013" s="387"/>
      <c r="AC1013" s="387"/>
      <c r="AD1013" s="387"/>
      <c r="AE1013" s="387"/>
      <c r="AF1013" s="387"/>
      <c r="AG1013" s="387"/>
      <c r="AH1013" s="387"/>
      <c r="AI1013" s="387"/>
      <c r="AJ1013" s="387"/>
      <c r="AK1013" s="387"/>
    </row>
    <row r="1014" spans="2:37">
      <c r="B1014" s="108"/>
      <c r="C1014" s="17"/>
      <c r="D1014" s="20" t="s">
        <v>142</v>
      </c>
      <c r="E1014" s="110">
        <f t="shared" si="188"/>
        <v>0.54599999999999993</v>
      </c>
      <c r="F1014" s="110">
        <f t="shared" si="184"/>
        <v>0.40949999999999998</v>
      </c>
      <c r="G1014" s="110">
        <f t="shared" si="189"/>
        <v>0.27299999999999996</v>
      </c>
      <c r="H1014" s="110">
        <f t="shared" si="190"/>
        <v>0.13649999999999998</v>
      </c>
      <c r="I1014" s="110">
        <f t="shared" si="191"/>
        <v>5.4599999999999982E-2</v>
      </c>
      <c r="R1014" s="387"/>
      <c r="S1014" s="387"/>
      <c r="T1014" s="387"/>
      <c r="U1014" s="387"/>
      <c r="V1014" s="387"/>
      <c r="W1014" s="387"/>
      <c r="X1014" s="387"/>
      <c r="Y1014" s="387"/>
      <c r="Z1014" s="387"/>
      <c r="AA1014" s="387"/>
      <c r="AB1014" s="387"/>
      <c r="AC1014" s="387"/>
      <c r="AD1014" s="387"/>
      <c r="AE1014" s="387"/>
      <c r="AF1014" s="387"/>
      <c r="AG1014" s="387"/>
      <c r="AH1014" s="387"/>
      <c r="AI1014" s="387"/>
      <c r="AJ1014" s="387"/>
      <c r="AK1014" s="387"/>
    </row>
    <row r="1015" spans="2:37">
      <c r="B1015" s="108"/>
      <c r="C1015" s="17"/>
      <c r="D1015" s="20" t="s">
        <v>146</v>
      </c>
      <c r="E1015" s="110">
        <f t="shared" si="188"/>
        <v>0.58199999999999996</v>
      </c>
      <c r="F1015" s="110">
        <f t="shared" si="184"/>
        <v>0.4365</v>
      </c>
      <c r="G1015" s="110">
        <f t="shared" si="189"/>
        <v>0.29099999999999998</v>
      </c>
      <c r="H1015" s="110">
        <f t="shared" si="190"/>
        <v>0.14549999999999999</v>
      </c>
      <c r="I1015" s="110">
        <f t="shared" si="191"/>
        <v>5.8199999999999981E-2</v>
      </c>
      <c r="R1015" s="387"/>
      <c r="S1015" s="387"/>
      <c r="T1015" s="387"/>
      <c r="U1015" s="387"/>
      <c r="V1015" s="387"/>
      <c r="W1015" s="387"/>
      <c r="X1015" s="387"/>
      <c r="Y1015" s="387"/>
      <c r="Z1015" s="387"/>
      <c r="AA1015" s="387"/>
      <c r="AB1015" s="387"/>
      <c r="AC1015" s="387"/>
      <c r="AD1015" s="387"/>
      <c r="AE1015" s="387"/>
      <c r="AF1015" s="387"/>
      <c r="AG1015" s="387"/>
      <c r="AH1015" s="387"/>
      <c r="AI1015" s="387"/>
      <c r="AJ1015" s="387"/>
      <c r="AK1015" s="387"/>
    </row>
    <row r="1016" spans="2:37">
      <c r="B1016" s="108"/>
      <c r="C1016" s="17"/>
      <c r="D1016" s="20" t="s">
        <v>150</v>
      </c>
      <c r="E1016" s="110">
        <f t="shared" si="188"/>
        <v>0.64800000000000002</v>
      </c>
      <c r="F1016" s="110">
        <f t="shared" si="184"/>
        <v>0.48599999999999999</v>
      </c>
      <c r="G1016" s="110">
        <f t="shared" si="189"/>
        <v>0.32400000000000001</v>
      </c>
      <c r="H1016" s="110">
        <f t="shared" si="190"/>
        <v>0.16200000000000001</v>
      </c>
      <c r="I1016" s="110">
        <f t="shared" si="191"/>
        <v>6.4799999999999983E-2</v>
      </c>
      <c r="R1016" s="387"/>
      <c r="S1016" s="387"/>
      <c r="T1016" s="387"/>
      <c r="U1016" s="387"/>
      <c r="V1016" s="387"/>
      <c r="W1016" s="387"/>
      <c r="X1016" s="387"/>
      <c r="Y1016" s="387"/>
      <c r="Z1016" s="387"/>
      <c r="AA1016" s="387"/>
      <c r="AB1016" s="387"/>
      <c r="AC1016" s="387"/>
      <c r="AD1016" s="387"/>
      <c r="AE1016" s="387"/>
      <c r="AF1016" s="387"/>
      <c r="AG1016" s="387"/>
      <c r="AH1016" s="387"/>
      <c r="AI1016" s="387"/>
      <c r="AJ1016" s="387"/>
      <c r="AK1016" s="387"/>
    </row>
    <row r="1017" spans="2:37">
      <c r="B1017" s="108"/>
      <c r="C1017" s="17"/>
      <c r="D1017" s="20" t="s">
        <v>154</v>
      </c>
      <c r="E1017" s="110">
        <f t="shared" si="188"/>
        <v>0.69600000000000006</v>
      </c>
      <c r="F1017" s="110">
        <f t="shared" si="184"/>
        <v>0.52200000000000002</v>
      </c>
      <c r="G1017" s="110">
        <f t="shared" si="189"/>
        <v>0.34800000000000003</v>
      </c>
      <c r="H1017" s="110">
        <f t="shared" si="190"/>
        <v>0.17400000000000002</v>
      </c>
      <c r="I1017" s="110">
        <f t="shared" si="191"/>
        <v>6.9599999999999995E-2</v>
      </c>
      <c r="R1017" s="387"/>
      <c r="S1017" s="387"/>
      <c r="T1017" s="387"/>
      <c r="U1017" s="387"/>
      <c r="V1017" s="387"/>
      <c r="W1017" s="387"/>
      <c r="X1017" s="387"/>
      <c r="Y1017" s="387"/>
      <c r="Z1017" s="387"/>
      <c r="AA1017" s="387"/>
      <c r="AB1017" s="387"/>
      <c r="AC1017" s="387"/>
      <c r="AD1017" s="387"/>
      <c r="AE1017" s="387"/>
      <c r="AF1017" s="387"/>
      <c r="AG1017" s="387"/>
      <c r="AH1017" s="387"/>
      <c r="AI1017" s="387"/>
      <c r="AJ1017" s="387"/>
      <c r="AK1017" s="387"/>
    </row>
    <row r="1018" spans="2:37">
      <c r="B1018" s="108"/>
      <c r="C1018" s="17"/>
      <c r="D1018" s="20" t="s">
        <v>157</v>
      </c>
      <c r="E1018" s="110">
        <f t="shared" si="188"/>
        <v>0.72599999999999998</v>
      </c>
      <c r="F1018" s="110">
        <f t="shared" si="184"/>
        <v>0.54449999999999998</v>
      </c>
      <c r="G1018" s="110">
        <f t="shared" si="189"/>
        <v>0.36299999999999999</v>
      </c>
      <c r="H1018" s="110">
        <f t="shared" si="190"/>
        <v>0.18149999999999999</v>
      </c>
      <c r="I1018" s="110">
        <f t="shared" si="191"/>
        <v>7.2599999999999984E-2</v>
      </c>
      <c r="R1018" s="387"/>
      <c r="S1018" s="387"/>
      <c r="T1018" s="387"/>
      <c r="U1018" s="387"/>
      <c r="V1018" s="387"/>
      <c r="W1018" s="387"/>
      <c r="X1018" s="387"/>
      <c r="Y1018" s="387"/>
      <c r="Z1018" s="387"/>
      <c r="AA1018" s="387"/>
      <c r="AB1018" s="387"/>
      <c r="AC1018" s="387"/>
      <c r="AD1018" s="387"/>
      <c r="AE1018" s="387"/>
      <c r="AF1018" s="387"/>
      <c r="AG1018" s="387"/>
      <c r="AH1018" s="387"/>
      <c r="AI1018" s="387"/>
      <c r="AJ1018" s="387"/>
      <c r="AK1018" s="387"/>
    </row>
    <row r="1019" spans="2:37">
      <c r="B1019" s="108"/>
      <c r="C1019" s="17"/>
      <c r="D1019" s="20" t="s">
        <v>161</v>
      </c>
      <c r="E1019" s="110">
        <f t="shared" si="188"/>
        <v>0.78000000000000014</v>
      </c>
      <c r="F1019" s="110">
        <f t="shared" si="184"/>
        <v>0.58500000000000008</v>
      </c>
      <c r="G1019" s="110">
        <f t="shared" si="189"/>
        <v>0.39000000000000007</v>
      </c>
      <c r="H1019" s="110">
        <f t="shared" si="190"/>
        <v>0.19500000000000003</v>
      </c>
      <c r="I1019" s="110">
        <f t="shared" si="191"/>
        <v>7.8E-2</v>
      </c>
      <c r="R1019" s="387"/>
      <c r="S1019" s="387"/>
      <c r="T1019" s="387"/>
      <c r="U1019" s="387"/>
      <c r="V1019" s="387"/>
      <c r="W1019" s="387"/>
      <c r="X1019" s="387"/>
      <c r="Y1019" s="387"/>
      <c r="Z1019" s="387"/>
      <c r="AA1019" s="387"/>
      <c r="AB1019" s="387"/>
      <c r="AC1019" s="387"/>
      <c r="AD1019" s="387"/>
      <c r="AE1019" s="387"/>
      <c r="AF1019" s="387"/>
      <c r="AG1019" s="387"/>
      <c r="AH1019" s="387"/>
      <c r="AI1019" s="387"/>
      <c r="AJ1019" s="387"/>
      <c r="AK1019" s="387"/>
    </row>
    <row r="1020" spans="2:37">
      <c r="B1020" s="108"/>
      <c r="C1020" s="17"/>
      <c r="D1020" s="20" t="s">
        <v>165</v>
      </c>
      <c r="E1020" s="110">
        <f t="shared" si="188"/>
        <v>0.80100000000000005</v>
      </c>
      <c r="F1020" s="110">
        <f t="shared" si="184"/>
        <v>0.60075000000000001</v>
      </c>
      <c r="G1020" s="110">
        <f t="shared" si="189"/>
        <v>0.40050000000000002</v>
      </c>
      <c r="H1020" s="110">
        <f t="shared" si="190"/>
        <v>0.20025000000000001</v>
      </c>
      <c r="I1020" s="110">
        <f t="shared" si="191"/>
        <v>8.0099999999999991E-2</v>
      </c>
      <c r="R1020" s="387"/>
      <c r="S1020" s="387"/>
      <c r="T1020" s="387"/>
      <c r="U1020" s="387"/>
      <c r="V1020" s="387"/>
      <c r="W1020" s="387"/>
      <c r="X1020" s="387"/>
      <c r="Y1020" s="387"/>
      <c r="Z1020" s="387"/>
      <c r="AA1020" s="387"/>
      <c r="AB1020" s="387"/>
      <c r="AC1020" s="387"/>
      <c r="AD1020" s="387"/>
      <c r="AE1020" s="387"/>
      <c r="AF1020" s="387"/>
      <c r="AG1020" s="387"/>
      <c r="AH1020" s="387"/>
      <c r="AI1020" s="387"/>
      <c r="AJ1020" s="387"/>
      <c r="AK1020" s="387"/>
    </row>
    <row r="1021" spans="2:37">
      <c r="B1021" s="108"/>
      <c r="C1021" s="17"/>
      <c r="D1021" s="20" t="s">
        <v>169</v>
      </c>
      <c r="E1021" s="110">
        <f t="shared" si="188"/>
        <v>1.2750000000000001</v>
      </c>
      <c r="F1021" s="110">
        <f t="shared" si="184"/>
        <v>0.95625000000000004</v>
      </c>
      <c r="G1021" s="110">
        <f t="shared" si="189"/>
        <v>0.63750000000000007</v>
      </c>
      <c r="H1021" s="110">
        <f t="shared" si="190"/>
        <v>0.31875000000000003</v>
      </c>
      <c r="I1021" s="110">
        <f t="shared" si="191"/>
        <v>0.12749999999999997</v>
      </c>
      <c r="R1021" s="387"/>
      <c r="S1021" s="387"/>
      <c r="T1021" s="387"/>
      <c r="U1021" s="387"/>
      <c r="V1021" s="387"/>
      <c r="W1021" s="387"/>
      <c r="X1021" s="387"/>
      <c r="Y1021" s="387"/>
      <c r="Z1021" s="387"/>
      <c r="AA1021" s="387"/>
      <c r="AB1021" s="387"/>
      <c r="AC1021" s="387"/>
      <c r="AD1021" s="387"/>
      <c r="AE1021" s="387"/>
      <c r="AF1021" s="387"/>
      <c r="AG1021" s="387"/>
      <c r="AH1021" s="387"/>
      <c r="AI1021" s="387"/>
      <c r="AJ1021" s="387"/>
      <c r="AK1021" s="387"/>
    </row>
    <row r="1022" spans="2:37">
      <c r="B1022" s="108"/>
      <c r="C1022" s="17"/>
      <c r="D1022" s="20" t="s">
        <v>173</v>
      </c>
      <c r="E1022" s="110">
        <f t="shared" si="188"/>
        <v>1.9313333333333331</v>
      </c>
      <c r="F1022" s="110">
        <f t="shared" si="184"/>
        <v>1.4484999999999999</v>
      </c>
      <c r="G1022" s="110">
        <f t="shared" si="189"/>
        <v>0.96566666666666656</v>
      </c>
      <c r="H1022" s="110">
        <f t="shared" si="190"/>
        <v>0.48283333333333328</v>
      </c>
      <c r="I1022" s="110">
        <f t="shared" si="191"/>
        <v>0.19313333333333327</v>
      </c>
      <c r="R1022" s="387"/>
      <c r="S1022" s="387"/>
      <c r="T1022" s="387"/>
      <c r="U1022" s="387"/>
      <c r="V1022" s="387"/>
      <c r="W1022" s="387"/>
      <c r="X1022" s="387"/>
      <c r="Y1022" s="387"/>
      <c r="Z1022" s="387"/>
      <c r="AA1022" s="387"/>
      <c r="AB1022" s="387"/>
      <c r="AC1022" s="387"/>
      <c r="AD1022" s="387"/>
      <c r="AE1022" s="387"/>
      <c r="AF1022" s="387"/>
      <c r="AG1022" s="387"/>
      <c r="AH1022" s="387"/>
      <c r="AI1022" s="387"/>
      <c r="AJ1022" s="387"/>
      <c r="AK1022" s="387"/>
    </row>
    <row r="1023" spans="2:37">
      <c r="B1023" s="108"/>
      <c r="C1023" s="17"/>
      <c r="D1023" s="115" t="s">
        <v>177</v>
      </c>
      <c r="E1023" s="110">
        <f t="shared" si="188"/>
        <v>1.7866333333333333</v>
      </c>
      <c r="F1023" s="110">
        <f t="shared" si="184"/>
        <v>1.3399749999999999</v>
      </c>
      <c r="G1023" s="110">
        <f t="shared" si="189"/>
        <v>0.89331666666666665</v>
      </c>
      <c r="H1023" s="110">
        <f t="shared" si="190"/>
        <v>0.44665833333333332</v>
      </c>
      <c r="I1023" s="110">
        <f t="shared" si="191"/>
        <v>0.17866333333333329</v>
      </c>
      <c r="R1023" s="387"/>
      <c r="S1023" s="387"/>
      <c r="T1023" s="387"/>
      <c r="U1023" s="387"/>
      <c r="V1023" s="387"/>
      <c r="W1023" s="387"/>
      <c r="X1023" s="387"/>
      <c r="Y1023" s="387"/>
      <c r="Z1023" s="387"/>
      <c r="AA1023" s="387"/>
      <c r="AB1023" s="387"/>
      <c r="AC1023" s="387"/>
      <c r="AD1023" s="387"/>
      <c r="AE1023" s="387"/>
      <c r="AF1023" s="387"/>
      <c r="AG1023" s="387"/>
      <c r="AH1023" s="387"/>
      <c r="AI1023" s="387"/>
      <c r="AJ1023" s="387"/>
      <c r="AK1023" s="387"/>
    </row>
    <row r="1024" spans="2:37">
      <c r="B1024" s="108"/>
      <c r="C1024" s="17"/>
      <c r="D1024" s="20" t="s">
        <v>181</v>
      </c>
      <c r="E1024" s="110">
        <f t="shared" si="188"/>
        <v>0.7360000000000001</v>
      </c>
      <c r="F1024" s="110">
        <f t="shared" si="184"/>
        <v>0.55200000000000005</v>
      </c>
      <c r="G1024" s="110">
        <f t="shared" si="189"/>
        <v>0.36800000000000005</v>
      </c>
      <c r="H1024" s="110">
        <f t="shared" si="190"/>
        <v>0.18400000000000002</v>
      </c>
      <c r="I1024" s="110">
        <f t="shared" si="191"/>
        <v>7.3599999999999999E-2</v>
      </c>
      <c r="R1024" s="387"/>
      <c r="S1024" s="387"/>
      <c r="T1024" s="387"/>
      <c r="U1024" s="387"/>
      <c r="V1024" s="387"/>
      <c r="W1024" s="387"/>
      <c r="X1024" s="387"/>
      <c r="Y1024" s="387"/>
      <c r="Z1024" s="387"/>
      <c r="AA1024" s="387"/>
      <c r="AB1024" s="387"/>
      <c r="AC1024" s="387"/>
      <c r="AD1024" s="387"/>
      <c r="AE1024" s="387"/>
      <c r="AF1024" s="387"/>
      <c r="AG1024" s="387"/>
      <c r="AH1024" s="387"/>
      <c r="AI1024" s="387"/>
      <c r="AJ1024" s="387"/>
      <c r="AK1024" s="387"/>
    </row>
    <row r="1025" spans="2:37">
      <c r="B1025" s="108"/>
      <c r="C1025" s="17"/>
      <c r="D1025" s="20" t="s">
        <v>184</v>
      </c>
      <c r="E1025" s="110">
        <f t="shared" si="188"/>
        <v>1.3979999999999999</v>
      </c>
      <c r="F1025" s="110">
        <f t="shared" si="184"/>
        <v>1.0485</v>
      </c>
      <c r="G1025" s="110">
        <f t="shared" si="189"/>
        <v>0.69899999999999995</v>
      </c>
      <c r="H1025" s="110">
        <f t="shared" si="190"/>
        <v>0.34949999999999998</v>
      </c>
      <c r="I1025" s="110">
        <f t="shared" si="191"/>
        <v>0.13979999999999995</v>
      </c>
      <c r="R1025" s="387"/>
      <c r="S1025" s="387"/>
      <c r="T1025" s="387"/>
      <c r="U1025" s="387"/>
      <c r="V1025" s="387"/>
      <c r="W1025" s="387"/>
      <c r="X1025" s="387"/>
      <c r="Y1025" s="387"/>
      <c r="Z1025" s="387"/>
      <c r="AA1025" s="387"/>
      <c r="AB1025" s="387"/>
      <c r="AC1025" s="387"/>
      <c r="AD1025" s="387"/>
      <c r="AE1025" s="387"/>
      <c r="AF1025" s="387"/>
      <c r="AG1025" s="387"/>
      <c r="AH1025" s="387"/>
      <c r="AI1025" s="387"/>
      <c r="AJ1025" s="387"/>
      <c r="AK1025" s="387"/>
    </row>
    <row r="1026" spans="2:37">
      <c r="B1026" s="108"/>
      <c r="C1026" s="17"/>
      <c r="D1026" s="20" t="s">
        <v>187</v>
      </c>
      <c r="E1026" s="110">
        <f t="shared" si="188"/>
        <v>0.67300000000000004</v>
      </c>
      <c r="F1026" s="110">
        <f t="shared" si="184"/>
        <v>0.50475000000000003</v>
      </c>
      <c r="G1026" s="110">
        <f t="shared" si="189"/>
        <v>0.33650000000000002</v>
      </c>
      <c r="H1026" s="110">
        <f t="shared" si="190"/>
        <v>0.16825000000000001</v>
      </c>
      <c r="I1026" s="110">
        <f t="shared" si="191"/>
        <v>6.7299999999999985E-2</v>
      </c>
      <c r="R1026" s="387"/>
      <c r="S1026" s="387"/>
      <c r="T1026" s="387"/>
      <c r="U1026" s="387"/>
      <c r="V1026" s="387"/>
      <c r="W1026" s="387"/>
      <c r="X1026" s="387"/>
      <c r="Y1026" s="387"/>
      <c r="Z1026" s="387"/>
      <c r="AA1026" s="387"/>
      <c r="AB1026" s="387"/>
      <c r="AC1026" s="387"/>
      <c r="AD1026" s="387"/>
      <c r="AE1026" s="387"/>
      <c r="AF1026" s="387"/>
      <c r="AG1026" s="387"/>
      <c r="AH1026" s="387"/>
      <c r="AI1026" s="387"/>
      <c r="AJ1026" s="387"/>
      <c r="AK1026" s="387"/>
    </row>
    <row r="1027" spans="2:37">
      <c r="B1027" s="108"/>
      <c r="C1027" s="17"/>
      <c r="D1027" s="20" t="s">
        <v>191</v>
      </c>
      <c r="E1027" s="110">
        <f t="shared" si="188"/>
        <v>0.96450000000000002</v>
      </c>
      <c r="F1027" s="110">
        <f t="shared" si="184"/>
        <v>0.72337499999999999</v>
      </c>
      <c r="G1027" s="110">
        <f t="shared" si="189"/>
        <v>0.48225000000000001</v>
      </c>
      <c r="H1027" s="110">
        <f t="shared" si="190"/>
        <v>0.24112500000000001</v>
      </c>
      <c r="I1027" s="110">
        <f t="shared" si="191"/>
        <v>9.644999999999998E-2</v>
      </c>
      <c r="R1027" s="387"/>
      <c r="S1027" s="387"/>
      <c r="T1027" s="387"/>
      <c r="U1027" s="387"/>
      <c r="V1027" s="387"/>
      <c r="W1027" s="387"/>
      <c r="X1027" s="387"/>
      <c r="Y1027" s="387"/>
      <c r="Z1027" s="387"/>
      <c r="AA1027" s="387"/>
      <c r="AB1027" s="387"/>
      <c r="AC1027" s="387"/>
      <c r="AD1027" s="387"/>
      <c r="AE1027" s="387"/>
      <c r="AF1027" s="387"/>
      <c r="AG1027" s="387"/>
      <c r="AH1027" s="387"/>
      <c r="AI1027" s="387"/>
      <c r="AJ1027" s="387"/>
      <c r="AK1027" s="387"/>
    </row>
    <row r="1028" spans="2:37">
      <c r="B1028" s="108"/>
      <c r="C1028" s="17"/>
      <c r="D1028" s="20" t="s">
        <v>194</v>
      </c>
      <c r="E1028" s="110">
        <f t="shared" si="188"/>
        <v>1.2375</v>
      </c>
      <c r="F1028" s="110">
        <f t="shared" si="184"/>
        <v>0.92812500000000009</v>
      </c>
      <c r="G1028" s="110">
        <f t="shared" si="189"/>
        <v>0.61875000000000002</v>
      </c>
      <c r="H1028" s="110">
        <f t="shared" si="190"/>
        <v>0.30937500000000001</v>
      </c>
      <c r="I1028" s="110">
        <f t="shared" si="191"/>
        <v>0.12374999999999997</v>
      </c>
      <c r="R1028" s="387"/>
      <c r="S1028" s="387"/>
      <c r="T1028" s="387"/>
      <c r="U1028" s="387"/>
      <c r="V1028" s="387"/>
      <c r="W1028" s="387"/>
      <c r="X1028" s="387"/>
      <c r="Y1028" s="387"/>
      <c r="Z1028" s="387"/>
      <c r="AA1028" s="387"/>
      <c r="AB1028" s="387"/>
      <c r="AC1028" s="387"/>
      <c r="AD1028" s="387"/>
      <c r="AE1028" s="387"/>
      <c r="AF1028" s="387"/>
      <c r="AG1028" s="387"/>
      <c r="AH1028" s="387"/>
      <c r="AI1028" s="387"/>
      <c r="AJ1028" s="387"/>
      <c r="AK1028" s="387"/>
    </row>
    <row r="1029" spans="2:37">
      <c r="B1029" s="108"/>
      <c r="C1029" s="17"/>
      <c r="D1029" s="20" t="s">
        <v>198</v>
      </c>
      <c r="E1029" s="110">
        <f t="shared" si="188"/>
        <v>1.6275000000000002</v>
      </c>
      <c r="F1029" s="110">
        <f t="shared" si="184"/>
        <v>1.2206250000000001</v>
      </c>
      <c r="G1029" s="110">
        <f t="shared" ref="G1029:G1036" si="192">SUM(E1029*(1-0.5))</f>
        <v>0.81375000000000008</v>
      </c>
      <c r="H1029" s="110">
        <f t="shared" ref="H1029:H1036" si="193">SUM(E1029*(1-0.75))</f>
        <v>0.40687500000000004</v>
      </c>
      <c r="I1029" s="110">
        <f t="shared" ref="I1029:I1036" si="194">SUM(E1029*(1-0.9))</f>
        <v>0.16274999999999998</v>
      </c>
      <c r="R1029" s="387"/>
      <c r="S1029" s="387"/>
      <c r="T1029" s="387"/>
      <c r="U1029" s="387"/>
      <c r="V1029" s="387"/>
      <c r="W1029" s="387"/>
      <c r="X1029" s="387"/>
      <c r="Y1029" s="387"/>
      <c r="Z1029" s="387"/>
      <c r="AA1029" s="387"/>
      <c r="AB1029" s="387"/>
      <c r="AC1029" s="387"/>
      <c r="AD1029" s="387"/>
      <c r="AE1029" s="387"/>
      <c r="AF1029" s="387"/>
      <c r="AG1029" s="387"/>
      <c r="AH1029" s="387"/>
      <c r="AI1029" s="387"/>
      <c r="AJ1029" s="387"/>
      <c r="AK1029" s="387"/>
    </row>
    <row r="1030" spans="2:37">
      <c r="B1030" s="108"/>
      <c r="C1030" s="17"/>
      <c r="D1030" s="20" t="s">
        <v>202</v>
      </c>
      <c r="E1030" s="110">
        <f t="shared" si="188"/>
        <v>1.4400000000000002</v>
      </c>
      <c r="F1030" s="110">
        <f t="shared" si="184"/>
        <v>1.08</v>
      </c>
      <c r="G1030" s="110">
        <f t="shared" si="192"/>
        <v>0.72000000000000008</v>
      </c>
      <c r="H1030" s="110">
        <f t="shared" si="193"/>
        <v>0.36000000000000004</v>
      </c>
      <c r="I1030" s="110">
        <f t="shared" si="194"/>
        <v>0.14399999999999999</v>
      </c>
      <c r="R1030" s="387"/>
      <c r="S1030" s="387"/>
      <c r="T1030" s="387"/>
      <c r="U1030" s="387"/>
      <c r="V1030" s="387"/>
      <c r="W1030" s="387"/>
      <c r="X1030" s="387"/>
      <c r="Y1030" s="387"/>
      <c r="Z1030" s="387"/>
      <c r="AA1030" s="387"/>
      <c r="AB1030" s="387"/>
      <c r="AC1030" s="387"/>
      <c r="AD1030" s="387"/>
      <c r="AE1030" s="387"/>
      <c r="AF1030" s="387"/>
      <c r="AG1030" s="387"/>
      <c r="AH1030" s="387"/>
      <c r="AI1030" s="387"/>
      <c r="AJ1030" s="387"/>
      <c r="AK1030" s="387"/>
    </row>
    <row r="1031" spans="2:37">
      <c r="B1031" s="108"/>
      <c r="C1031" s="17"/>
      <c r="D1031" s="20" t="s">
        <v>206</v>
      </c>
      <c r="E1031" s="110">
        <f t="shared" si="188"/>
        <v>2.4900000000000002</v>
      </c>
      <c r="F1031" s="110">
        <f t="shared" si="184"/>
        <v>1.8675000000000002</v>
      </c>
      <c r="G1031" s="110">
        <f t="shared" si="192"/>
        <v>1.2450000000000001</v>
      </c>
      <c r="H1031" s="110">
        <f t="shared" si="193"/>
        <v>0.62250000000000005</v>
      </c>
      <c r="I1031" s="110">
        <f t="shared" si="194"/>
        <v>0.24899999999999997</v>
      </c>
      <c r="R1031" s="387"/>
      <c r="S1031" s="387"/>
      <c r="T1031" s="387"/>
      <c r="U1031" s="387"/>
      <c r="V1031" s="387"/>
      <c r="W1031" s="387"/>
      <c r="X1031" s="387"/>
      <c r="Y1031" s="387"/>
      <c r="Z1031" s="387"/>
      <c r="AA1031" s="387"/>
      <c r="AB1031" s="387"/>
      <c r="AC1031" s="387"/>
      <c r="AD1031" s="387"/>
      <c r="AE1031" s="387"/>
      <c r="AF1031" s="387"/>
      <c r="AG1031" s="387"/>
      <c r="AH1031" s="387"/>
      <c r="AI1031" s="387"/>
      <c r="AJ1031" s="387"/>
      <c r="AK1031" s="387"/>
    </row>
    <row r="1032" spans="2:37">
      <c r="B1032" s="108"/>
      <c r="C1032" s="17"/>
      <c r="D1032" s="20" t="s">
        <v>209</v>
      </c>
      <c r="E1032" s="110">
        <f t="shared" si="188"/>
        <v>1.1279999999999999</v>
      </c>
      <c r="F1032" s="110">
        <f t="shared" si="184"/>
        <v>0.84599999999999986</v>
      </c>
      <c r="G1032" s="110">
        <f t="shared" si="192"/>
        <v>0.56399999999999995</v>
      </c>
      <c r="H1032" s="110">
        <f t="shared" si="193"/>
        <v>0.28199999999999997</v>
      </c>
      <c r="I1032" s="110">
        <f t="shared" si="194"/>
        <v>0.11279999999999997</v>
      </c>
      <c r="R1032" s="387"/>
      <c r="S1032" s="387"/>
      <c r="T1032" s="387"/>
      <c r="U1032" s="387"/>
      <c r="V1032" s="387"/>
      <c r="W1032" s="387"/>
      <c r="X1032" s="387"/>
      <c r="Y1032" s="387"/>
      <c r="Z1032" s="387"/>
      <c r="AA1032" s="387"/>
      <c r="AB1032" s="387"/>
      <c r="AC1032" s="387"/>
      <c r="AD1032" s="387"/>
      <c r="AE1032" s="387"/>
      <c r="AF1032" s="387"/>
      <c r="AG1032" s="387"/>
      <c r="AH1032" s="387"/>
      <c r="AI1032" s="387"/>
      <c r="AJ1032" s="387"/>
      <c r="AK1032" s="387"/>
    </row>
    <row r="1033" spans="2:37">
      <c r="B1033" s="108"/>
      <c r="C1033" s="17"/>
      <c r="D1033" s="20" t="s">
        <v>212</v>
      </c>
      <c r="E1033" s="110">
        <f t="shared" si="188"/>
        <v>2.7149999999999999</v>
      </c>
      <c r="F1033" s="110">
        <f t="shared" si="184"/>
        <v>2.0362499999999999</v>
      </c>
      <c r="G1033" s="110">
        <f t="shared" si="192"/>
        <v>1.3574999999999999</v>
      </c>
      <c r="H1033" s="110">
        <f t="shared" si="193"/>
        <v>0.67874999999999996</v>
      </c>
      <c r="I1033" s="110">
        <f t="shared" si="194"/>
        <v>0.27149999999999991</v>
      </c>
      <c r="R1033" s="387"/>
      <c r="S1033" s="387"/>
      <c r="T1033" s="387"/>
      <c r="U1033" s="387"/>
      <c r="V1033" s="387"/>
      <c r="W1033" s="387"/>
      <c r="X1033" s="387"/>
      <c r="Y1033" s="387"/>
      <c r="Z1033" s="387"/>
      <c r="AA1033" s="387"/>
      <c r="AB1033" s="387"/>
      <c r="AC1033" s="387"/>
      <c r="AD1033" s="387"/>
      <c r="AE1033" s="387"/>
      <c r="AF1033" s="387"/>
      <c r="AG1033" s="387"/>
      <c r="AH1033" s="387"/>
      <c r="AI1033" s="387"/>
      <c r="AJ1033" s="387"/>
      <c r="AK1033" s="387"/>
    </row>
    <row r="1034" spans="2:37">
      <c r="B1034" s="108"/>
      <c r="C1034" s="17"/>
      <c r="D1034" s="115" t="s">
        <v>216</v>
      </c>
      <c r="E1034" s="110">
        <f t="shared" si="188"/>
        <v>2.4671333333333334</v>
      </c>
      <c r="F1034" s="110">
        <f t="shared" si="184"/>
        <v>1.8503500000000002</v>
      </c>
      <c r="G1034" s="110">
        <f t="shared" si="192"/>
        <v>1.2335666666666667</v>
      </c>
      <c r="H1034" s="110">
        <f t="shared" si="193"/>
        <v>0.61678333333333335</v>
      </c>
      <c r="I1034" s="110">
        <f t="shared" si="194"/>
        <v>0.24671333333333328</v>
      </c>
      <c r="R1034" s="387"/>
      <c r="S1034" s="387"/>
      <c r="T1034" s="387"/>
      <c r="U1034" s="387"/>
      <c r="V1034" s="387"/>
      <c r="W1034" s="387"/>
      <c r="X1034" s="387"/>
      <c r="Y1034" s="387"/>
      <c r="Z1034" s="387"/>
      <c r="AA1034" s="387"/>
      <c r="AB1034" s="387"/>
      <c r="AC1034" s="387"/>
      <c r="AD1034" s="387"/>
      <c r="AE1034" s="387"/>
      <c r="AF1034" s="387"/>
      <c r="AG1034" s="387"/>
      <c r="AH1034" s="387"/>
      <c r="AI1034" s="387"/>
      <c r="AJ1034" s="387"/>
      <c r="AK1034" s="387"/>
    </row>
    <row r="1035" spans="2:37">
      <c r="B1035" s="108"/>
      <c r="C1035" s="17"/>
      <c r="D1035" s="115" t="s">
        <v>219</v>
      </c>
      <c r="E1035" s="110">
        <f t="shared" si="188"/>
        <v>15.481333333333334</v>
      </c>
      <c r="F1035" s="110">
        <f t="shared" si="184"/>
        <v>11.611000000000001</v>
      </c>
      <c r="G1035" s="110">
        <f t="shared" si="192"/>
        <v>7.7406666666666668</v>
      </c>
      <c r="H1035" s="110">
        <f t="shared" si="193"/>
        <v>3.8703333333333334</v>
      </c>
      <c r="I1035" s="110">
        <f t="shared" si="194"/>
        <v>1.5481333333333329</v>
      </c>
      <c r="R1035" s="387"/>
      <c r="S1035" s="387"/>
      <c r="T1035" s="387"/>
      <c r="U1035" s="387"/>
      <c r="V1035" s="387"/>
      <c r="W1035" s="387"/>
      <c r="X1035" s="387"/>
      <c r="Y1035" s="387"/>
      <c r="Z1035" s="387"/>
      <c r="AA1035" s="387"/>
      <c r="AB1035" s="387"/>
      <c r="AC1035" s="387"/>
      <c r="AD1035" s="387"/>
      <c r="AE1035" s="387"/>
      <c r="AF1035" s="387"/>
      <c r="AG1035" s="387"/>
      <c r="AH1035" s="387"/>
      <c r="AI1035" s="387"/>
      <c r="AJ1035" s="387"/>
      <c r="AK1035" s="387"/>
    </row>
    <row r="1036" spans="2:37">
      <c r="B1036" s="108"/>
      <c r="C1036" s="17"/>
      <c r="D1036" s="115" t="s">
        <v>223</v>
      </c>
      <c r="E1036" s="110">
        <f t="shared" si="188"/>
        <v>8.25</v>
      </c>
      <c r="F1036" s="110">
        <f t="shared" si="184"/>
        <v>6.1875</v>
      </c>
      <c r="G1036" s="110">
        <f t="shared" si="192"/>
        <v>4.125</v>
      </c>
      <c r="H1036" s="110">
        <f t="shared" si="193"/>
        <v>2.0625</v>
      </c>
      <c r="I1036" s="110">
        <f t="shared" si="194"/>
        <v>0.82499999999999984</v>
      </c>
      <c r="R1036" s="387"/>
      <c r="S1036" s="387"/>
      <c r="T1036" s="387"/>
      <c r="U1036" s="387"/>
      <c r="V1036" s="387"/>
      <c r="W1036" s="387"/>
      <c r="X1036" s="387"/>
      <c r="Y1036" s="387"/>
      <c r="Z1036" s="387"/>
      <c r="AA1036" s="387"/>
      <c r="AB1036" s="387"/>
      <c r="AC1036" s="387"/>
      <c r="AD1036" s="387"/>
      <c r="AE1036" s="387"/>
      <c r="AF1036" s="387"/>
      <c r="AG1036" s="387"/>
      <c r="AH1036" s="387"/>
      <c r="AI1036" s="387"/>
      <c r="AJ1036" s="387"/>
      <c r="AK1036" s="387"/>
    </row>
    <row r="1037" spans="2:37">
      <c r="B1037" s="205">
        <v>11</v>
      </c>
      <c r="C1037" s="180" t="s">
        <v>226</v>
      </c>
      <c r="D1037" s="17"/>
      <c r="E1037" s="20"/>
      <c r="F1037" s="20"/>
      <c r="G1037" s="20"/>
      <c r="H1037" s="20"/>
      <c r="I1037" s="20"/>
      <c r="R1037" s="387"/>
      <c r="S1037" s="387"/>
      <c r="T1037" s="387"/>
      <c r="U1037" s="387"/>
      <c r="V1037" s="387"/>
      <c r="W1037" s="387"/>
      <c r="X1037" s="387"/>
      <c r="Y1037" s="387"/>
      <c r="Z1037" s="387"/>
      <c r="AA1037" s="387"/>
      <c r="AB1037" s="387"/>
      <c r="AC1037" s="387"/>
      <c r="AD1037" s="387"/>
      <c r="AE1037" s="387"/>
      <c r="AF1037" s="387"/>
      <c r="AG1037" s="387"/>
      <c r="AH1037" s="387"/>
      <c r="AI1037" s="387"/>
      <c r="AJ1037" s="387"/>
      <c r="AK1037" s="387"/>
    </row>
    <row r="1038" spans="2:37">
      <c r="B1038" s="108"/>
      <c r="C1038" s="17"/>
      <c r="D1038" s="20" t="s">
        <v>229</v>
      </c>
      <c r="E1038" s="110">
        <f t="shared" ref="E1038:E1056" si="195">AK62</f>
        <v>1.8511111111111112</v>
      </c>
      <c r="F1038" s="110">
        <f t="shared" si="184"/>
        <v>1.3883333333333334</v>
      </c>
      <c r="G1038" s="110">
        <f>SUM(E1038*(1-0.5))</f>
        <v>0.92555555555555558</v>
      </c>
      <c r="H1038" s="110">
        <f>SUM(E1038*(1-0.75))</f>
        <v>0.46277777777777779</v>
      </c>
      <c r="I1038" s="110">
        <f>SUM(E1038*(1-0.9))</f>
        <v>0.18511111111111109</v>
      </c>
      <c r="R1038" s="387"/>
      <c r="S1038" s="387"/>
      <c r="T1038" s="387"/>
      <c r="U1038" s="387"/>
      <c r="V1038" s="387"/>
      <c r="W1038" s="387"/>
      <c r="X1038" s="387"/>
      <c r="Y1038" s="387"/>
      <c r="Z1038" s="387"/>
      <c r="AA1038" s="387"/>
      <c r="AB1038" s="387"/>
      <c r="AC1038" s="387"/>
      <c r="AD1038" s="387"/>
      <c r="AE1038" s="387"/>
      <c r="AF1038" s="387"/>
      <c r="AG1038" s="387"/>
      <c r="AH1038" s="387"/>
      <c r="AI1038" s="387"/>
      <c r="AJ1038" s="387"/>
      <c r="AK1038" s="387"/>
    </row>
    <row r="1039" spans="2:37">
      <c r="B1039" s="108"/>
      <c r="C1039" s="17"/>
      <c r="D1039" s="20" t="s">
        <v>232</v>
      </c>
      <c r="E1039" s="110">
        <f t="shared" si="195"/>
        <v>1.9111111111111114</v>
      </c>
      <c r="F1039" s="110">
        <f t="shared" si="184"/>
        <v>1.4333333333333336</v>
      </c>
      <c r="G1039" s="110">
        <f t="shared" ref="G1039:G1056" si="196">SUM(E1039*(1-0.5))</f>
        <v>0.95555555555555571</v>
      </c>
      <c r="H1039" s="110">
        <f t="shared" ref="H1039:H1056" si="197">SUM(E1039*(1-0.75))</f>
        <v>0.47777777777777786</v>
      </c>
      <c r="I1039" s="110">
        <f t="shared" ref="I1039:I1056" si="198">SUM(E1039*(1-0.9))</f>
        <v>0.19111111111111109</v>
      </c>
      <c r="R1039" s="387"/>
      <c r="S1039" s="387"/>
      <c r="T1039" s="387"/>
      <c r="U1039" s="387"/>
      <c r="V1039" s="387"/>
      <c r="W1039" s="387"/>
      <c r="X1039" s="387"/>
      <c r="Y1039" s="387"/>
      <c r="Z1039" s="387"/>
      <c r="AA1039" s="387"/>
      <c r="AB1039" s="387"/>
      <c r="AC1039" s="387"/>
      <c r="AD1039" s="387"/>
      <c r="AE1039" s="387"/>
      <c r="AF1039" s="387"/>
      <c r="AG1039" s="387"/>
      <c r="AH1039" s="387"/>
      <c r="AI1039" s="387"/>
      <c r="AJ1039" s="387"/>
      <c r="AK1039" s="387"/>
    </row>
    <row r="1040" spans="2:37">
      <c r="B1040" s="108"/>
      <c r="C1040" s="17"/>
      <c r="D1040" s="20" t="s">
        <v>235</v>
      </c>
      <c r="E1040" s="110">
        <f t="shared" si="195"/>
        <v>4.4027777777777777</v>
      </c>
      <c r="F1040" s="110">
        <f t="shared" si="184"/>
        <v>3.302083333333333</v>
      </c>
      <c r="G1040" s="110">
        <f t="shared" si="196"/>
        <v>2.2013888888888888</v>
      </c>
      <c r="H1040" s="110">
        <f t="shared" si="197"/>
        <v>1.1006944444444444</v>
      </c>
      <c r="I1040" s="110">
        <f t="shared" si="198"/>
        <v>0.44027777777777766</v>
      </c>
      <c r="R1040" s="387"/>
      <c r="S1040" s="387"/>
      <c r="T1040" s="387"/>
      <c r="U1040" s="387"/>
      <c r="V1040" s="387"/>
      <c r="W1040" s="387"/>
      <c r="X1040" s="387"/>
      <c r="Y1040" s="387"/>
      <c r="Z1040" s="387"/>
      <c r="AA1040" s="387"/>
      <c r="AB1040" s="387"/>
      <c r="AC1040" s="387"/>
      <c r="AD1040" s="387"/>
      <c r="AE1040" s="387"/>
      <c r="AF1040" s="387"/>
      <c r="AG1040" s="387"/>
      <c r="AH1040" s="387"/>
      <c r="AI1040" s="387"/>
      <c r="AJ1040" s="387"/>
      <c r="AK1040" s="387"/>
    </row>
    <row r="1041" spans="2:37">
      <c r="B1041" s="108"/>
      <c r="C1041" s="17"/>
      <c r="D1041" s="20" t="s">
        <v>239</v>
      </c>
      <c r="E1041" s="110">
        <f t="shared" si="195"/>
        <v>5.901587301587301</v>
      </c>
      <c r="F1041" s="110">
        <f t="shared" si="184"/>
        <v>4.4261904761904756</v>
      </c>
      <c r="G1041" s="110">
        <f t="shared" si="196"/>
        <v>2.9507936507936505</v>
      </c>
      <c r="H1041" s="110">
        <f t="shared" si="197"/>
        <v>1.4753968253968253</v>
      </c>
      <c r="I1041" s="110">
        <f t="shared" si="198"/>
        <v>0.59015873015872999</v>
      </c>
      <c r="R1041" s="387"/>
      <c r="S1041" s="387"/>
      <c r="T1041" s="387"/>
      <c r="U1041" s="387"/>
      <c r="V1041" s="387"/>
      <c r="W1041" s="387"/>
      <c r="X1041" s="387"/>
      <c r="Y1041" s="387"/>
      <c r="Z1041" s="387"/>
      <c r="AA1041" s="387"/>
      <c r="AB1041" s="387"/>
      <c r="AC1041" s="387"/>
      <c r="AD1041" s="387"/>
      <c r="AE1041" s="387"/>
      <c r="AF1041" s="387"/>
      <c r="AG1041" s="387"/>
      <c r="AH1041" s="387"/>
      <c r="AI1041" s="387"/>
      <c r="AJ1041" s="387"/>
      <c r="AK1041" s="387"/>
    </row>
    <row r="1042" spans="2:37">
      <c r="B1042" s="108"/>
      <c r="C1042" s="17"/>
      <c r="D1042" s="20" t="s">
        <v>243</v>
      </c>
      <c r="E1042" s="110">
        <f t="shared" si="195"/>
        <v>1.7591777777777777</v>
      </c>
      <c r="F1042" s="110">
        <f t="shared" si="184"/>
        <v>1.3193833333333334</v>
      </c>
      <c r="G1042" s="110">
        <f t="shared" si="196"/>
        <v>0.87958888888888886</v>
      </c>
      <c r="H1042" s="110">
        <f t="shared" si="197"/>
        <v>0.43979444444444443</v>
      </c>
      <c r="I1042" s="110">
        <f t="shared" si="198"/>
        <v>0.17591777777777773</v>
      </c>
      <c r="R1042" s="387"/>
      <c r="S1042" s="387"/>
      <c r="T1042" s="387"/>
      <c r="U1042" s="387"/>
      <c r="V1042" s="387"/>
      <c r="W1042" s="387"/>
      <c r="X1042" s="387"/>
      <c r="Y1042" s="387"/>
      <c r="Z1042" s="387"/>
      <c r="AA1042" s="387"/>
      <c r="AB1042" s="387"/>
      <c r="AC1042" s="387"/>
      <c r="AD1042" s="387"/>
      <c r="AE1042" s="387"/>
      <c r="AF1042" s="387"/>
      <c r="AG1042" s="387"/>
      <c r="AH1042" s="387"/>
      <c r="AI1042" s="387"/>
      <c r="AJ1042" s="387"/>
      <c r="AK1042" s="387"/>
    </row>
    <row r="1043" spans="2:37">
      <c r="B1043" s="108"/>
      <c r="C1043" s="17"/>
      <c r="D1043" s="20" t="s">
        <v>247</v>
      </c>
      <c r="E1043" s="110">
        <f t="shared" si="195"/>
        <v>1.3241777777777779</v>
      </c>
      <c r="F1043" s="110">
        <f t="shared" ref="F1043:F1080" si="199">SUM(E1043*(1-0.25))</f>
        <v>0.99313333333333342</v>
      </c>
      <c r="G1043" s="110">
        <f t="shared" si="196"/>
        <v>0.66208888888888895</v>
      </c>
      <c r="H1043" s="110">
        <f t="shared" si="197"/>
        <v>0.33104444444444447</v>
      </c>
      <c r="I1043" s="110">
        <f t="shared" si="198"/>
        <v>0.13241777777777777</v>
      </c>
      <c r="R1043" s="387"/>
      <c r="S1043" s="387"/>
      <c r="T1043" s="387"/>
      <c r="U1043" s="387"/>
      <c r="V1043" s="387"/>
      <c r="W1043" s="387"/>
      <c r="X1043" s="387"/>
      <c r="Y1043" s="387"/>
      <c r="Z1043" s="387"/>
      <c r="AA1043" s="387"/>
      <c r="AB1043" s="387"/>
      <c r="AC1043" s="387"/>
      <c r="AD1043" s="387"/>
      <c r="AE1043" s="387"/>
      <c r="AF1043" s="387"/>
      <c r="AG1043" s="387"/>
      <c r="AH1043" s="387"/>
      <c r="AI1043" s="387"/>
      <c r="AJ1043" s="387"/>
      <c r="AK1043" s="387"/>
    </row>
    <row r="1044" spans="2:37">
      <c r="B1044" s="108"/>
      <c r="C1044" s="17"/>
      <c r="D1044" s="115" t="s">
        <v>251</v>
      </c>
      <c r="E1044" s="110">
        <f t="shared" si="195"/>
        <v>1.2186444444444444</v>
      </c>
      <c r="F1044" s="110">
        <f t="shared" si="199"/>
        <v>0.91398333333333337</v>
      </c>
      <c r="G1044" s="110">
        <f t="shared" si="196"/>
        <v>0.60932222222222221</v>
      </c>
      <c r="H1044" s="110">
        <f t="shared" si="197"/>
        <v>0.3046611111111111</v>
      </c>
      <c r="I1044" s="110">
        <f t="shared" si="198"/>
        <v>0.12186444444444441</v>
      </c>
      <c r="R1044" s="387"/>
      <c r="S1044" s="387"/>
      <c r="T1044" s="387"/>
      <c r="U1044" s="387"/>
      <c r="V1044" s="387"/>
      <c r="W1044" s="387"/>
      <c r="X1044" s="387"/>
      <c r="Y1044" s="387"/>
      <c r="Z1044" s="387"/>
      <c r="AA1044" s="387"/>
      <c r="AB1044" s="387"/>
      <c r="AC1044" s="387"/>
      <c r="AD1044" s="387"/>
      <c r="AE1044" s="387"/>
      <c r="AF1044" s="387"/>
      <c r="AG1044" s="387"/>
      <c r="AH1044" s="387"/>
      <c r="AI1044" s="387"/>
      <c r="AJ1044" s="387"/>
      <c r="AK1044" s="387"/>
    </row>
    <row r="1045" spans="2:37">
      <c r="B1045" s="108"/>
      <c r="C1045" s="17"/>
      <c r="D1045" s="20" t="s">
        <v>255</v>
      </c>
      <c r="E1045" s="110">
        <f t="shared" si="195"/>
        <v>1.0168444444444444</v>
      </c>
      <c r="F1045" s="110">
        <f t="shared" si="199"/>
        <v>0.76263333333333327</v>
      </c>
      <c r="G1045" s="110">
        <f t="shared" si="196"/>
        <v>0.50842222222222222</v>
      </c>
      <c r="H1045" s="110">
        <f t="shared" si="197"/>
        <v>0.25421111111111111</v>
      </c>
      <c r="I1045" s="110">
        <f t="shared" si="198"/>
        <v>0.10168444444444442</v>
      </c>
      <c r="R1045" s="387"/>
      <c r="S1045" s="387"/>
      <c r="T1045" s="387"/>
      <c r="U1045" s="387"/>
      <c r="V1045" s="387"/>
      <c r="W1045" s="387"/>
      <c r="X1045" s="387"/>
      <c r="Y1045" s="387"/>
      <c r="Z1045" s="387"/>
      <c r="AA1045" s="387"/>
      <c r="AB1045" s="387"/>
      <c r="AC1045" s="387"/>
      <c r="AD1045" s="387"/>
      <c r="AE1045" s="387"/>
      <c r="AF1045" s="387"/>
      <c r="AG1045" s="387"/>
      <c r="AH1045" s="387"/>
      <c r="AI1045" s="387"/>
      <c r="AJ1045" s="387"/>
      <c r="AK1045" s="387"/>
    </row>
    <row r="1046" spans="2:37">
      <c r="B1046" s="108"/>
      <c r="C1046" s="17"/>
      <c r="D1046" s="20" t="s">
        <v>259</v>
      </c>
      <c r="E1046" s="110">
        <f t="shared" si="195"/>
        <v>1.0388444444444447</v>
      </c>
      <c r="F1046" s="110">
        <f t="shared" si="199"/>
        <v>0.77913333333333346</v>
      </c>
      <c r="G1046" s="110">
        <f t="shared" si="196"/>
        <v>0.51942222222222234</v>
      </c>
      <c r="H1046" s="110">
        <f t="shared" si="197"/>
        <v>0.25971111111111117</v>
      </c>
      <c r="I1046" s="110">
        <f t="shared" si="198"/>
        <v>0.10388444444444445</v>
      </c>
      <c r="R1046" s="387"/>
      <c r="S1046" s="387"/>
      <c r="T1046" s="387"/>
      <c r="U1046" s="387"/>
      <c r="V1046" s="387"/>
      <c r="W1046" s="387"/>
      <c r="X1046" s="387"/>
      <c r="Y1046" s="387"/>
      <c r="Z1046" s="387"/>
      <c r="AA1046" s="387"/>
      <c r="AB1046" s="387"/>
      <c r="AC1046" s="387"/>
      <c r="AD1046" s="387"/>
      <c r="AE1046" s="387"/>
      <c r="AF1046" s="387"/>
      <c r="AG1046" s="387"/>
      <c r="AH1046" s="387"/>
      <c r="AI1046" s="387"/>
      <c r="AJ1046" s="387"/>
      <c r="AK1046" s="387"/>
    </row>
    <row r="1047" spans="2:37">
      <c r="B1047" s="108"/>
      <c r="C1047" s="17"/>
      <c r="D1047" s="115" t="s">
        <v>263</v>
      </c>
      <c r="E1047" s="110">
        <f t="shared" si="195"/>
        <v>0.69673333333333343</v>
      </c>
      <c r="F1047" s="110">
        <f t="shared" si="199"/>
        <v>0.52255000000000007</v>
      </c>
      <c r="G1047" s="110">
        <f t="shared" si="196"/>
        <v>0.34836666666666671</v>
      </c>
      <c r="H1047" s="110">
        <f t="shared" si="197"/>
        <v>0.17418333333333336</v>
      </c>
      <c r="I1047" s="110">
        <f t="shared" si="198"/>
        <v>6.9673333333333323E-2</v>
      </c>
      <c r="R1047" s="387"/>
      <c r="S1047" s="387"/>
      <c r="T1047" s="387"/>
      <c r="U1047" s="387"/>
      <c r="V1047" s="387"/>
      <c r="W1047" s="387"/>
      <c r="X1047" s="387"/>
      <c r="Y1047" s="387"/>
      <c r="Z1047" s="387"/>
      <c r="AA1047" s="387"/>
      <c r="AB1047" s="387"/>
      <c r="AC1047" s="387"/>
      <c r="AD1047" s="387"/>
      <c r="AE1047" s="387"/>
      <c r="AF1047" s="387"/>
      <c r="AG1047" s="387"/>
      <c r="AH1047" s="387"/>
      <c r="AI1047" s="387"/>
      <c r="AJ1047" s="387"/>
      <c r="AK1047" s="387"/>
    </row>
    <row r="1048" spans="2:37">
      <c r="B1048" s="108"/>
      <c r="C1048" s="17"/>
      <c r="D1048" s="20" t="s">
        <v>266</v>
      </c>
      <c r="E1048" s="110">
        <f t="shared" si="195"/>
        <v>5.7155555555555564</v>
      </c>
      <c r="F1048" s="110">
        <f t="shared" si="199"/>
        <v>4.2866666666666671</v>
      </c>
      <c r="G1048" s="110">
        <f t="shared" si="196"/>
        <v>2.8577777777777782</v>
      </c>
      <c r="H1048" s="110">
        <f t="shared" si="197"/>
        <v>1.4288888888888891</v>
      </c>
      <c r="I1048" s="110">
        <f t="shared" si="198"/>
        <v>0.57155555555555548</v>
      </c>
      <c r="R1048" s="387"/>
      <c r="S1048" s="387"/>
      <c r="T1048" s="387"/>
      <c r="U1048" s="387"/>
      <c r="V1048" s="387"/>
      <c r="W1048" s="387"/>
      <c r="X1048" s="387"/>
      <c r="Y1048" s="387"/>
      <c r="Z1048" s="387"/>
      <c r="AA1048" s="387"/>
      <c r="AB1048" s="387"/>
      <c r="AC1048" s="387"/>
      <c r="AD1048" s="387"/>
      <c r="AE1048" s="387"/>
      <c r="AF1048" s="387"/>
      <c r="AG1048" s="387"/>
      <c r="AH1048" s="387"/>
      <c r="AI1048" s="387"/>
      <c r="AJ1048" s="387"/>
      <c r="AK1048" s="387"/>
    </row>
    <row r="1049" spans="2:37">
      <c r="B1049" s="108"/>
      <c r="C1049" s="17"/>
      <c r="D1049" s="20" t="s">
        <v>270</v>
      </c>
      <c r="E1049" s="110">
        <f t="shared" si="195"/>
        <v>5.4227777777777781</v>
      </c>
      <c r="F1049" s="110">
        <f t="shared" si="199"/>
        <v>4.0670833333333336</v>
      </c>
      <c r="G1049" s="110">
        <f t="shared" si="196"/>
        <v>2.7113888888888891</v>
      </c>
      <c r="H1049" s="110">
        <f t="shared" si="197"/>
        <v>1.3556944444444445</v>
      </c>
      <c r="I1049" s="110">
        <f t="shared" si="198"/>
        <v>0.54227777777777775</v>
      </c>
      <c r="R1049" s="387"/>
      <c r="S1049" s="387"/>
      <c r="T1049" s="387"/>
      <c r="U1049" s="387"/>
      <c r="V1049" s="387"/>
      <c r="W1049" s="387"/>
      <c r="X1049" s="387"/>
      <c r="Y1049" s="387"/>
      <c r="Z1049" s="387"/>
      <c r="AA1049" s="387"/>
      <c r="AB1049" s="387"/>
      <c r="AC1049" s="387"/>
      <c r="AD1049" s="387"/>
      <c r="AE1049" s="387"/>
      <c r="AF1049" s="387"/>
      <c r="AG1049" s="387"/>
      <c r="AH1049" s="387"/>
      <c r="AI1049" s="387"/>
      <c r="AJ1049" s="387"/>
      <c r="AK1049" s="387"/>
    </row>
    <row r="1050" spans="2:37">
      <c r="B1050" s="108"/>
      <c r="C1050" s="17"/>
      <c r="D1050" s="20" t="s">
        <v>274</v>
      </c>
      <c r="E1050" s="110">
        <f t="shared" si="195"/>
        <v>5.1866666666666665</v>
      </c>
      <c r="F1050" s="110">
        <f t="shared" si="199"/>
        <v>3.8899999999999997</v>
      </c>
      <c r="G1050" s="110">
        <f t="shared" si="196"/>
        <v>2.5933333333333333</v>
      </c>
      <c r="H1050" s="110">
        <f t="shared" si="197"/>
        <v>1.2966666666666666</v>
      </c>
      <c r="I1050" s="110">
        <f t="shared" si="198"/>
        <v>0.5186666666666665</v>
      </c>
      <c r="R1050" s="387"/>
      <c r="S1050" s="387"/>
      <c r="T1050" s="387"/>
      <c r="U1050" s="387"/>
      <c r="V1050" s="387"/>
      <c r="W1050" s="387"/>
      <c r="X1050" s="387"/>
      <c r="Y1050" s="387"/>
      <c r="Z1050" s="387"/>
      <c r="AA1050" s="387"/>
      <c r="AB1050" s="387"/>
      <c r="AC1050" s="387"/>
      <c r="AD1050" s="387"/>
      <c r="AE1050" s="387"/>
      <c r="AF1050" s="387"/>
      <c r="AG1050" s="387"/>
      <c r="AH1050" s="387"/>
      <c r="AI1050" s="387"/>
      <c r="AJ1050" s="387"/>
      <c r="AK1050" s="387"/>
    </row>
    <row r="1051" spans="2:37">
      <c r="B1051" s="108"/>
      <c r="C1051" s="17"/>
      <c r="D1051" s="20" t="s">
        <v>278</v>
      </c>
      <c r="E1051" s="110">
        <f t="shared" si="195"/>
        <v>7.4244444444444442</v>
      </c>
      <c r="F1051" s="110">
        <f t="shared" si="199"/>
        <v>5.5683333333333334</v>
      </c>
      <c r="G1051" s="110">
        <f t="shared" si="196"/>
        <v>3.7122222222222221</v>
      </c>
      <c r="H1051" s="110">
        <f t="shared" si="197"/>
        <v>1.856111111111111</v>
      </c>
      <c r="I1051" s="110">
        <f t="shared" si="198"/>
        <v>0.74244444444444424</v>
      </c>
      <c r="R1051" s="387"/>
      <c r="S1051" s="387"/>
      <c r="T1051" s="387"/>
      <c r="U1051" s="387"/>
      <c r="V1051" s="387"/>
      <c r="W1051" s="387"/>
      <c r="X1051" s="387"/>
      <c r="Y1051" s="387"/>
      <c r="Z1051" s="387"/>
      <c r="AA1051" s="387"/>
      <c r="AB1051" s="387"/>
      <c r="AC1051" s="387"/>
      <c r="AD1051" s="387"/>
      <c r="AE1051" s="387"/>
      <c r="AF1051" s="387"/>
      <c r="AG1051" s="387"/>
      <c r="AH1051" s="387"/>
      <c r="AI1051" s="387"/>
      <c r="AJ1051" s="387"/>
      <c r="AK1051" s="387"/>
    </row>
    <row r="1052" spans="2:37">
      <c r="B1052" s="108"/>
      <c r="C1052" s="17"/>
      <c r="D1052" s="20" t="s">
        <v>282</v>
      </c>
      <c r="E1052" s="110">
        <f t="shared" si="195"/>
        <v>14.587400000000001</v>
      </c>
      <c r="F1052" s="110">
        <f t="shared" si="199"/>
        <v>10.94055</v>
      </c>
      <c r="G1052" s="110">
        <f t="shared" si="196"/>
        <v>7.2937000000000003</v>
      </c>
      <c r="H1052" s="110">
        <f t="shared" si="197"/>
        <v>3.6468500000000001</v>
      </c>
      <c r="I1052" s="110">
        <f t="shared" si="198"/>
        <v>1.4587399999999997</v>
      </c>
      <c r="R1052" s="387"/>
      <c r="S1052" s="387"/>
      <c r="T1052" s="387"/>
      <c r="U1052" s="387"/>
      <c r="V1052" s="387"/>
      <c r="W1052" s="387"/>
      <c r="X1052" s="387"/>
      <c r="Y1052" s="387"/>
      <c r="Z1052" s="387"/>
      <c r="AA1052" s="387"/>
      <c r="AB1052" s="387"/>
      <c r="AC1052" s="387"/>
      <c r="AD1052" s="387"/>
      <c r="AE1052" s="387"/>
      <c r="AF1052" s="387"/>
      <c r="AG1052" s="387"/>
      <c r="AH1052" s="387"/>
      <c r="AI1052" s="387"/>
      <c r="AJ1052" s="387"/>
      <c r="AK1052" s="387"/>
    </row>
    <row r="1053" spans="2:37">
      <c r="B1053" s="108"/>
      <c r="C1053" s="17"/>
      <c r="D1053" s="115" t="s">
        <v>286</v>
      </c>
      <c r="E1053" s="110">
        <f t="shared" si="195"/>
        <v>29.827777777777779</v>
      </c>
      <c r="F1053" s="110">
        <f t="shared" si="199"/>
        <v>22.370833333333334</v>
      </c>
      <c r="G1053" s="110">
        <f t="shared" si="196"/>
        <v>14.91388888888889</v>
      </c>
      <c r="H1053" s="110">
        <f t="shared" si="197"/>
        <v>7.4569444444444448</v>
      </c>
      <c r="I1053" s="110">
        <f t="shared" si="198"/>
        <v>2.9827777777777773</v>
      </c>
      <c r="R1053" s="387"/>
      <c r="S1053" s="387"/>
      <c r="T1053" s="387"/>
      <c r="U1053" s="387"/>
      <c r="V1053" s="387"/>
      <c r="W1053" s="387"/>
      <c r="X1053" s="387"/>
      <c r="Y1053" s="387"/>
      <c r="Z1053" s="387"/>
      <c r="AA1053" s="387"/>
      <c r="AB1053" s="387"/>
      <c r="AC1053" s="387"/>
      <c r="AD1053" s="387"/>
      <c r="AE1053" s="387"/>
      <c r="AF1053" s="387"/>
      <c r="AG1053" s="387"/>
      <c r="AH1053" s="387"/>
      <c r="AI1053" s="387"/>
      <c r="AJ1053" s="387"/>
      <c r="AK1053" s="387"/>
    </row>
    <row r="1054" spans="2:37">
      <c r="B1054" s="108"/>
      <c r="C1054" s="17"/>
      <c r="D1054" s="115" t="s">
        <v>289</v>
      </c>
      <c r="E1054" s="110">
        <f t="shared" si="195"/>
        <v>38.55555555555555</v>
      </c>
      <c r="F1054" s="110">
        <f t="shared" si="199"/>
        <v>28.916666666666664</v>
      </c>
      <c r="G1054" s="110">
        <f t="shared" si="196"/>
        <v>19.277777777777775</v>
      </c>
      <c r="H1054" s="110">
        <f t="shared" si="197"/>
        <v>9.6388888888888875</v>
      </c>
      <c r="I1054" s="110">
        <f t="shared" si="198"/>
        <v>3.8555555555555543</v>
      </c>
      <c r="R1054" s="387"/>
      <c r="S1054" s="387"/>
      <c r="T1054" s="387"/>
      <c r="U1054" s="387"/>
      <c r="V1054" s="387"/>
      <c r="W1054" s="387"/>
      <c r="X1054" s="387"/>
      <c r="Y1054" s="387"/>
      <c r="Z1054" s="387"/>
      <c r="AA1054" s="387"/>
      <c r="AB1054" s="387"/>
      <c r="AC1054" s="387"/>
      <c r="AD1054" s="387"/>
      <c r="AE1054" s="387"/>
      <c r="AF1054" s="387"/>
      <c r="AG1054" s="387"/>
      <c r="AH1054" s="387"/>
      <c r="AI1054" s="387"/>
      <c r="AJ1054" s="387"/>
      <c r="AK1054" s="387"/>
    </row>
    <row r="1055" spans="2:37">
      <c r="B1055" s="108"/>
      <c r="C1055" s="17"/>
      <c r="D1055" s="115" t="s">
        <v>292</v>
      </c>
      <c r="E1055" s="110">
        <f t="shared" si="195"/>
        <v>26.629333333333335</v>
      </c>
      <c r="F1055" s="110">
        <f t="shared" si="199"/>
        <v>19.972000000000001</v>
      </c>
      <c r="G1055" s="110">
        <f t="shared" si="196"/>
        <v>13.314666666666668</v>
      </c>
      <c r="H1055" s="110">
        <f t="shared" si="197"/>
        <v>6.6573333333333338</v>
      </c>
      <c r="I1055" s="110">
        <f t="shared" si="198"/>
        <v>2.6629333333333327</v>
      </c>
      <c r="R1055" s="387"/>
      <c r="S1055" s="387"/>
      <c r="T1055" s="387"/>
      <c r="U1055" s="387"/>
      <c r="V1055" s="387"/>
      <c r="W1055" s="387"/>
      <c r="X1055" s="387"/>
      <c r="Y1055" s="387"/>
      <c r="Z1055" s="387"/>
      <c r="AA1055" s="387"/>
      <c r="AB1055" s="387"/>
      <c r="AC1055" s="387"/>
      <c r="AD1055" s="387"/>
      <c r="AE1055" s="387"/>
      <c r="AF1055" s="387"/>
      <c r="AG1055" s="387"/>
      <c r="AH1055" s="387"/>
      <c r="AI1055" s="387"/>
      <c r="AJ1055" s="387"/>
      <c r="AK1055" s="387"/>
    </row>
    <row r="1056" spans="2:37">
      <c r="B1056" s="108"/>
      <c r="C1056" s="17"/>
      <c r="D1056" s="115" t="s">
        <v>295</v>
      </c>
      <c r="E1056" s="110">
        <f t="shared" si="195"/>
        <v>30.533333333333331</v>
      </c>
      <c r="F1056" s="110">
        <f t="shared" si="199"/>
        <v>22.9</v>
      </c>
      <c r="G1056" s="110">
        <f t="shared" si="196"/>
        <v>15.266666666666666</v>
      </c>
      <c r="H1056" s="110">
        <f t="shared" si="197"/>
        <v>7.6333333333333329</v>
      </c>
      <c r="I1056" s="110">
        <f t="shared" si="198"/>
        <v>3.0533333333333323</v>
      </c>
      <c r="R1056" s="387"/>
      <c r="S1056" s="387"/>
      <c r="T1056" s="387"/>
      <c r="U1056" s="387"/>
      <c r="V1056" s="387"/>
      <c r="W1056" s="387"/>
      <c r="X1056" s="387"/>
      <c r="Y1056" s="387"/>
      <c r="Z1056" s="387"/>
      <c r="AA1056" s="387"/>
      <c r="AB1056" s="387"/>
      <c r="AC1056" s="387"/>
      <c r="AD1056" s="387"/>
      <c r="AE1056" s="387"/>
      <c r="AF1056" s="387"/>
      <c r="AG1056" s="387"/>
      <c r="AH1056" s="387"/>
      <c r="AI1056" s="387"/>
      <c r="AJ1056" s="387"/>
      <c r="AK1056" s="387"/>
    </row>
    <row r="1057" spans="2:37">
      <c r="B1057" s="205">
        <v>12</v>
      </c>
      <c r="C1057" s="180" t="s">
        <v>297</v>
      </c>
      <c r="D1057" s="17"/>
      <c r="E1057" s="20"/>
      <c r="F1057" s="20"/>
      <c r="G1057" s="20"/>
      <c r="H1057" s="20"/>
      <c r="I1057" s="20"/>
      <c r="R1057" s="387"/>
      <c r="S1057" s="387"/>
      <c r="T1057" s="387"/>
      <c r="U1057" s="387"/>
      <c r="V1057" s="387"/>
      <c r="W1057" s="387"/>
      <c r="X1057" s="387"/>
      <c r="Y1057" s="387"/>
      <c r="Z1057" s="387"/>
      <c r="AA1057" s="387"/>
      <c r="AB1057" s="387"/>
      <c r="AC1057" s="387"/>
      <c r="AD1057" s="387"/>
      <c r="AE1057" s="387"/>
      <c r="AF1057" s="387"/>
      <c r="AG1057" s="387"/>
      <c r="AH1057" s="387"/>
      <c r="AI1057" s="387"/>
      <c r="AJ1057" s="387"/>
      <c r="AK1057" s="387"/>
    </row>
    <row r="1058" spans="2:37">
      <c r="B1058" s="108"/>
      <c r="C1058" s="17"/>
      <c r="D1058" s="20" t="s">
        <v>232</v>
      </c>
      <c r="E1058" s="110">
        <f t="shared" ref="E1058:E1071" si="200">AK85</f>
        <v>5.2508888888888885</v>
      </c>
      <c r="F1058" s="110">
        <f t="shared" si="199"/>
        <v>3.9381666666666666</v>
      </c>
      <c r="G1058" s="110">
        <f>SUM(E1058*(1-0.5))</f>
        <v>2.6254444444444442</v>
      </c>
      <c r="H1058" s="110">
        <f>SUM(E1058*(1-0.75))</f>
        <v>1.3127222222222221</v>
      </c>
      <c r="I1058" s="110">
        <f>SUM(E1058*(1-0.9))</f>
        <v>0.52508888888888872</v>
      </c>
      <c r="R1058" s="387"/>
      <c r="S1058" s="387"/>
      <c r="T1058" s="387"/>
      <c r="U1058" s="387"/>
      <c r="V1058" s="387"/>
      <c r="W1058" s="387"/>
      <c r="X1058" s="387"/>
      <c r="Y1058" s="387"/>
      <c r="Z1058" s="387"/>
      <c r="AA1058" s="387"/>
      <c r="AB1058" s="387"/>
      <c r="AC1058" s="387"/>
      <c r="AD1058" s="387"/>
      <c r="AE1058" s="387"/>
      <c r="AF1058" s="387"/>
      <c r="AG1058" s="387"/>
      <c r="AH1058" s="387"/>
      <c r="AI1058" s="387"/>
      <c r="AJ1058" s="387"/>
      <c r="AK1058" s="387"/>
    </row>
    <row r="1059" spans="2:37">
      <c r="B1059" s="108"/>
      <c r="C1059" s="17"/>
      <c r="D1059" s="115" t="s">
        <v>302</v>
      </c>
      <c r="E1059" s="110">
        <f t="shared" si="200"/>
        <v>6.6499999999999995</v>
      </c>
      <c r="F1059" s="110">
        <f t="shared" si="199"/>
        <v>4.9874999999999998</v>
      </c>
      <c r="G1059" s="110">
        <f t="shared" ref="G1059:G1071" si="201">SUM(E1059*(1-0.5))</f>
        <v>3.3249999999999997</v>
      </c>
      <c r="H1059" s="110">
        <f t="shared" ref="H1059:H1071" si="202">SUM(E1059*(1-0.75))</f>
        <v>1.6624999999999999</v>
      </c>
      <c r="I1059" s="110">
        <f t="shared" ref="I1059:I1071" si="203">SUM(E1059*(1-0.9))</f>
        <v>0.66499999999999981</v>
      </c>
      <c r="R1059" s="387"/>
      <c r="S1059" s="387"/>
      <c r="T1059" s="387"/>
      <c r="U1059" s="387"/>
      <c r="V1059" s="387"/>
      <c r="W1059" s="387"/>
      <c r="X1059" s="387"/>
      <c r="Y1059" s="387"/>
      <c r="Z1059" s="387"/>
      <c r="AA1059" s="387"/>
      <c r="AB1059" s="387"/>
      <c r="AC1059" s="387"/>
      <c r="AD1059" s="387"/>
      <c r="AE1059" s="387"/>
      <c r="AF1059" s="387"/>
      <c r="AG1059" s="387"/>
      <c r="AH1059" s="387"/>
      <c r="AI1059" s="387"/>
      <c r="AJ1059" s="387"/>
      <c r="AK1059" s="387"/>
    </row>
    <row r="1060" spans="2:37">
      <c r="B1060" s="108"/>
      <c r="C1060" s="17"/>
      <c r="D1060" s="115" t="s">
        <v>235</v>
      </c>
      <c r="E1060" s="110">
        <f t="shared" si="200"/>
        <v>8.8983333333333334</v>
      </c>
      <c r="F1060" s="110">
        <f t="shared" si="199"/>
        <v>6.6737500000000001</v>
      </c>
      <c r="G1060" s="110">
        <f t="shared" si="201"/>
        <v>4.4491666666666667</v>
      </c>
      <c r="H1060" s="110">
        <f t="shared" si="202"/>
        <v>2.2245833333333334</v>
      </c>
      <c r="I1060" s="110">
        <f t="shared" si="203"/>
        <v>0.88983333333333314</v>
      </c>
      <c r="R1060" s="387"/>
      <c r="S1060" s="387"/>
      <c r="T1060" s="387"/>
      <c r="U1060" s="387"/>
      <c r="V1060" s="387"/>
      <c r="W1060" s="387"/>
      <c r="X1060" s="387"/>
      <c r="Y1060" s="387"/>
      <c r="Z1060" s="387"/>
      <c r="AA1060" s="387"/>
      <c r="AB1060" s="387"/>
      <c r="AC1060" s="387"/>
      <c r="AD1060" s="387"/>
      <c r="AE1060" s="387"/>
      <c r="AF1060" s="387"/>
      <c r="AG1060" s="387"/>
      <c r="AH1060" s="387"/>
      <c r="AI1060" s="387"/>
      <c r="AJ1060" s="387"/>
      <c r="AK1060" s="387"/>
    </row>
    <row r="1061" spans="2:37">
      <c r="B1061" s="108"/>
      <c r="C1061" s="17"/>
      <c r="D1061" s="115" t="s">
        <v>306</v>
      </c>
      <c r="E1061" s="110">
        <f t="shared" si="200"/>
        <v>6.580000000000001</v>
      </c>
      <c r="F1061" s="110">
        <f t="shared" si="199"/>
        <v>4.9350000000000005</v>
      </c>
      <c r="G1061" s="110">
        <f t="shared" si="201"/>
        <v>3.2900000000000005</v>
      </c>
      <c r="H1061" s="110">
        <f t="shared" si="202"/>
        <v>1.6450000000000002</v>
      </c>
      <c r="I1061" s="110">
        <f t="shared" si="203"/>
        <v>0.65799999999999992</v>
      </c>
      <c r="R1061" s="387"/>
      <c r="S1061" s="387"/>
      <c r="T1061" s="387"/>
      <c r="U1061" s="387"/>
      <c r="V1061" s="387"/>
      <c r="W1061" s="387"/>
      <c r="X1061" s="387"/>
      <c r="Y1061" s="387"/>
      <c r="Z1061" s="387"/>
      <c r="AA1061" s="387"/>
      <c r="AB1061" s="387"/>
      <c r="AC1061" s="387"/>
      <c r="AD1061" s="387"/>
      <c r="AE1061" s="387"/>
      <c r="AF1061" s="387"/>
      <c r="AG1061" s="387"/>
      <c r="AH1061" s="387"/>
      <c r="AI1061" s="387"/>
      <c r="AJ1061" s="387"/>
      <c r="AK1061" s="387"/>
    </row>
    <row r="1062" spans="2:37">
      <c r="B1062" s="108"/>
      <c r="C1062" s="17"/>
      <c r="D1062" s="20" t="s">
        <v>239</v>
      </c>
      <c r="E1062" s="110">
        <f t="shared" si="200"/>
        <v>6.7511111111111113</v>
      </c>
      <c r="F1062" s="110">
        <f t="shared" si="199"/>
        <v>5.0633333333333335</v>
      </c>
      <c r="G1062" s="110">
        <f t="shared" si="201"/>
        <v>3.3755555555555556</v>
      </c>
      <c r="H1062" s="110">
        <f t="shared" si="202"/>
        <v>1.6877777777777778</v>
      </c>
      <c r="I1062" s="110">
        <f t="shared" si="203"/>
        <v>0.675111111111111</v>
      </c>
      <c r="R1062" s="387"/>
      <c r="S1062" s="387"/>
      <c r="T1062" s="387"/>
      <c r="U1062" s="387"/>
      <c r="V1062" s="387"/>
      <c r="W1062" s="387"/>
      <c r="X1062" s="387"/>
      <c r="Y1062" s="387"/>
      <c r="Z1062" s="387"/>
      <c r="AA1062" s="387"/>
      <c r="AB1062" s="387"/>
      <c r="AC1062" s="387"/>
      <c r="AD1062" s="387"/>
      <c r="AE1062" s="387"/>
      <c r="AF1062" s="387"/>
      <c r="AG1062" s="387"/>
      <c r="AH1062" s="387"/>
      <c r="AI1062" s="387"/>
      <c r="AJ1062" s="387"/>
      <c r="AK1062" s="387"/>
    </row>
    <row r="1063" spans="2:37">
      <c r="B1063" s="108"/>
      <c r="C1063" s="17"/>
      <c r="D1063" s="115" t="s">
        <v>311</v>
      </c>
      <c r="E1063" s="110">
        <f t="shared" si="200"/>
        <v>5.5500000000000007</v>
      </c>
      <c r="F1063" s="110">
        <f t="shared" si="199"/>
        <v>4.1625000000000005</v>
      </c>
      <c r="G1063" s="110">
        <f t="shared" si="201"/>
        <v>2.7750000000000004</v>
      </c>
      <c r="H1063" s="110">
        <f t="shared" si="202"/>
        <v>1.3875000000000002</v>
      </c>
      <c r="I1063" s="110">
        <f t="shared" si="203"/>
        <v>0.55499999999999994</v>
      </c>
      <c r="R1063" s="387"/>
      <c r="S1063" s="387"/>
      <c r="T1063" s="387"/>
      <c r="U1063" s="387"/>
      <c r="V1063" s="387"/>
      <c r="W1063" s="387"/>
      <c r="X1063" s="387"/>
      <c r="Y1063" s="387"/>
      <c r="Z1063" s="387"/>
      <c r="AA1063" s="387"/>
      <c r="AB1063" s="387"/>
      <c r="AC1063" s="387"/>
      <c r="AD1063" s="387"/>
      <c r="AE1063" s="387"/>
      <c r="AF1063" s="387"/>
      <c r="AG1063" s="387"/>
      <c r="AH1063" s="387"/>
      <c r="AI1063" s="387"/>
      <c r="AJ1063" s="387"/>
      <c r="AK1063" s="387"/>
    </row>
    <row r="1064" spans="2:37">
      <c r="B1064" s="108"/>
      <c r="C1064" s="17"/>
      <c r="D1064" s="20" t="s">
        <v>243</v>
      </c>
      <c r="E1064" s="110">
        <f t="shared" si="200"/>
        <v>4.5842222222222224</v>
      </c>
      <c r="F1064" s="110">
        <f t="shared" si="199"/>
        <v>3.4381666666666666</v>
      </c>
      <c r="G1064" s="110">
        <f t="shared" si="201"/>
        <v>2.2921111111111112</v>
      </c>
      <c r="H1064" s="110">
        <f t="shared" si="202"/>
        <v>1.1460555555555556</v>
      </c>
      <c r="I1064" s="110">
        <f t="shared" si="203"/>
        <v>0.45842222222222212</v>
      </c>
      <c r="R1064" s="387"/>
      <c r="S1064" s="387"/>
      <c r="T1064" s="387"/>
      <c r="U1064" s="387"/>
      <c r="V1064" s="387"/>
      <c r="W1064" s="387"/>
      <c r="X1064" s="387"/>
      <c r="Y1064" s="387"/>
      <c r="Z1064" s="387"/>
      <c r="AA1064" s="387"/>
      <c r="AB1064" s="387"/>
      <c r="AC1064" s="387"/>
      <c r="AD1064" s="387"/>
      <c r="AE1064" s="387"/>
      <c r="AF1064" s="387"/>
      <c r="AG1064" s="387"/>
      <c r="AH1064" s="387"/>
      <c r="AI1064" s="387"/>
      <c r="AJ1064" s="387"/>
      <c r="AK1064" s="387"/>
    </row>
    <row r="1065" spans="2:37">
      <c r="B1065" s="108"/>
      <c r="C1065" s="17"/>
      <c r="D1065" s="115" t="s">
        <v>316</v>
      </c>
      <c r="E1065" s="110">
        <f t="shared" si="200"/>
        <v>5.9466666666666681</v>
      </c>
      <c r="F1065" s="110">
        <f t="shared" si="199"/>
        <v>4.4600000000000009</v>
      </c>
      <c r="G1065" s="110">
        <f t="shared" si="201"/>
        <v>2.973333333333334</v>
      </c>
      <c r="H1065" s="110">
        <f t="shared" si="202"/>
        <v>1.486666666666667</v>
      </c>
      <c r="I1065" s="110">
        <f t="shared" si="203"/>
        <v>0.59466666666666668</v>
      </c>
      <c r="R1065" s="387"/>
      <c r="S1065" s="387"/>
      <c r="T1065" s="387"/>
      <c r="U1065" s="387"/>
      <c r="V1065" s="387"/>
      <c r="W1065" s="387"/>
      <c r="X1065" s="387"/>
      <c r="Y1065" s="387"/>
      <c r="Z1065" s="387"/>
      <c r="AA1065" s="387"/>
      <c r="AB1065" s="387"/>
      <c r="AC1065" s="387"/>
      <c r="AD1065" s="387"/>
      <c r="AE1065" s="387"/>
      <c r="AF1065" s="387"/>
      <c r="AG1065" s="387"/>
      <c r="AH1065" s="387"/>
      <c r="AI1065" s="387"/>
      <c r="AJ1065" s="387"/>
      <c r="AK1065" s="387"/>
    </row>
    <row r="1066" spans="2:37">
      <c r="B1066" s="108"/>
      <c r="C1066" s="17"/>
      <c r="D1066" s="115" t="s">
        <v>247</v>
      </c>
      <c r="E1066" s="110">
        <f t="shared" si="200"/>
        <v>4.8308333333333335</v>
      </c>
      <c r="F1066" s="110">
        <f t="shared" si="199"/>
        <v>3.6231249999999999</v>
      </c>
      <c r="G1066" s="110">
        <f t="shared" si="201"/>
        <v>2.4154166666666668</v>
      </c>
      <c r="H1066" s="110">
        <f t="shared" si="202"/>
        <v>1.2077083333333334</v>
      </c>
      <c r="I1066" s="110">
        <f t="shared" si="203"/>
        <v>0.48308333333333325</v>
      </c>
      <c r="R1066" s="387"/>
      <c r="S1066" s="387"/>
      <c r="T1066" s="387"/>
      <c r="U1066" s="387"/>
      <c r="V1066" s="387"/>
      <c r="W1066" s="387"/>
      <c r="X1066" s="387"/>
      <c r="Y1066" s="387"/>
      <c r="Z1066" s="387"/>
      <c r="AA1066" s="387"/>
      <c r="AB1066" s="387"/>
      <c r="AC1066" s="387"/>
      <c r="AD1066" s="387"/>
      <c r="AE1066" s="387"/>
      <c r="AF1066" s="387"/>
      <c r="AG1066" s="387"/>
      <c r="AH1066" s="387"/>
      <c r="AI1066" s="387"/>
      <c r="AJ1066" s="387"/>
      <c r="AK1066" s="387"/>
    </row>
    <row r="1067" spans="2:37">
      <c r="B1067" s="108"/>
      <c r="C1067" s="17"/>
      <c r="D1067" s="115" t="s">
        <v>251</v>
      </c>
      <c r="E1067" s="110">
        <f t="shared" si="200"/>
        <v>4.7766666666666664</v>
      </c>
      <c r="F1067" s="110">
        <f t="shared" si="199"/>
        <v>3.5824999999999996</v>
      </c>
      <c r="G1067" s="110">
        <f t="shared" si="201"/>
        <v>2.3883333333333332</v>
      </c>
      <c r="H1067" s="110">
        <f t="shared" si="202"/>
        <v>1.1941666666666666</v>
      </c>
      <c r="I1067" s="110">
        <f t="shared" si="203"/>
        <v>0.47766666666666652</v>
      </c>
      <c r="R1067" s="387"/>
      <c r="S1067" s="387"/>
      <c r="T1067" s="387"/>
      <c r="U1067" s="387"/>
      <c r="V1067" s="387"/>
      <c r="W1067" s="387"/>
      <c r="X1067" s="387"/>
      <c r="Y1067" s="387"/>
      <c r="Z1067" s="387"/>
      <c r="AA1067" s="387"/>
      <c r="AB1067" s="387"/>
      <c r="AC1067" s="387"/>
      <c r="AD1067" s="387"/>
      <c r="AE1067" s="387"/>
      <c r="AF1067" s="387"/>
      <c r="AG1067" s="387"/>
      <c r="AH1067" s="387"/>
      <c r="AI1067" s="387"/>
      <c r="AJ1067" s="387"/>
      <c r="AK1067" s="387"/>
    </row>
    <row r="1068" spans="2:37">
      <c r="B1068" s="108"/>
      <c r="C1068" s="17"/>
      <c r="D1068" s="115" t="s">
        <v>255</v>
      </c>
      <c r="E1068" s="110">
        <f t="shared" si="200"/>
        <v>8.4933333333333341</v>
      </c>
      <c r="F1068" s="110">
        <f t="shared" si="199"/>
        <v>6.370000000000001</v>
      </c>
      <c r="G1068" s="110">
        <f t="shared" si="201"/>
        <v>4.246666666666667</v>
      </c>
      <c r="H1068" s="110">
        <f t="shared" si="202"/>
        <v>2.1233333333333335</v>
      </c>
      <c r="I1068" s="110">
        <f t="shared" si="203"/>
        <v>0.84933333333333327</v>
      </c>
      <c r="R1068" s="387"/>
      <c r="S1068" s="387"/>
      <c r="T1068" s="387"/>
      <c r="U1068" s="387"/>
      <c r="V1068" s="387"/>
      <c r="W1068" s="387"/>
      <c r="X1068" s="387"/>
      <c r="Y1068" s="387"/>
      <c r="Z1068" s="387"/>
      <c r="AA1068" s="387"/>
      <c r="AB1068" s="387"/>
      <c r="AC1068" s="387"/>
      <c r="AD1068" s="387"/>
      <c r="AE1068" s="387"/>
      <c r="AF1068" s="387"/>
      <c r="AG1068" s="387"/>
      <c r="AH1068" s="387"/>
      <c r="AI1068" s="387"/>
      <c r="AJ1068" s="387"/>
      <c r="AK1068" s="387"/>
    </row>
    <row r="1069" spans="2:37">
      <c r="B1069" s="108"/>
      <c r="C1069" s="17"/>
      <c r="D1069" s="115" t="s">
        <v>259</v>
      </c>
      <c r="E1069" s="110">
        <f t="shared" si="200"/>
        <v>10.096666666666666</v>
      </c>
      <c r="F1069" s="110">
        <f t="shared" si="199"/>
        <v>7.5724999999999998</v>
      </c>
      <c r="G1069" s="110">
        <f t="shared" si="201"/>
        <v>5.0483333333333329</v>
      </c>
      <c r="H1069" s="110">
        <f t="shared" si="202"/>
        <v>2.5241666666666664</v>
      </c>
      <c r="I1069" s="110">
        <f t="shared" si="203"/>
        <v>1.0096666666666663</v>
      </c>
      <c r="R1069" s="387"/>
      <c r="S1069" s="387"/>
      <c r="T1069" s="387"/>
      <c r="U1069" s="387"/>
      <c r="V1069" s="387"/>
      <c r="W1069" s="387"/>
      <c r="X1069" s="387"/>
      <c r="Y1069" s="387"/>
      <c r="Z1069" s="387"/>
      <c r="AA1069" s="387"/>
      <c r="AB1069" s="387"/>
      <c r="AC1069" s="387"/>
      <c r="AD1069" s="387"/>
      <c r="AE1069" s="387"/>
      <c r="AF1069" s="387"/>
      <c r="AG1069" s="387"/>
      <c r="AH1069" s="387"/>
      <c r="AI1069" s="387"/>
      <c r="AJ1069" s="387"/>
      <c r="AK1069" s="387"/>
    </row>
    <row r="1070" spans="2:37">
      <c r="B1070" s="108"/>
      <c r="C1070" s="17"/>
      <c r="D1070" s="115" t="s">
        <v>263</v>
      </c>
      <c r="E1070" s="110">
        <f t="shared" si="200"/>
        <v>8.1106666666666669</v>
      </c>
      <c r="F1070" s="110">
        <f t="shared" si="199"/>
        <v>6.0830000000000002</v>
      </c>
      <c r="G1070" s="110">
        <f t="shared" si="201"/>
        <v>4.0553333333333335</v>
      </c>
      <c r="H1070" s="110">
        <f t="shared" si="202"/>
        <v>2.0276666666666667</v>
      </c>
      <c r="I1070" s="110">
        <f t="shared" si="203"/>
        <v>0.81106666666666649</v>
      </c>
      <c r="R1070" s="387"/>
      <c r="S1070" s="387"/>
      <c r="T1070" s="387"/>
      <c r="U1070" s="387"/>
      <c r="V1070" s="387"/>
      <c r="W1070" s="387"/>
      <c r="X1070" s="387"/>
      <c r="Y1070" s="387"/>
      <c r="Z1070" s="387"/>
      <c r="AA1070" s="387"/>
      <c r="AB1070" s="387"/>
      <c r="AC1070" s="387"/>
      <c r="AD1070" s="387"/>
      <c r="AE1070" s="387"/>
      <c r="AF1070" s="387"/>
      <c r="AG1070" s="387"/>
      <c r="AH1070" s="387"/>
      <c r="AI1070" s="387"/>
      <c r="AJ1070" s="387"/>
      <c r="AK1070" s="387"/>
    </row>
    <row r="1071" spans="2:37">
      <c r="B1071" s="108"/>
      <c r="C1071" s="17"/>
      <c r="D1071" s="115" t="s">
        <v>329</v>
      </c>
      <c r="E1071" s="110">
        <f t="shared" si="200"/>
        <v>8.9466666666666672</v>
      </c>
      <c r="F1071" s="110">
        <f t="shared" si="199"/>
        <v>6.7100000000000009</v>
      </c>
      <c r="G1071" s="110">
        <f t="shared" si="201"/>
        <v>4.4733333333333336</v>
      </c>
      <c r="H1071" s="110">
        <f t="shared" si="202"/>
        <v>2.2366666666666668</v>
      </c>
      <c r="I1071" s="110">
        <f t="shared" si="203"/>
        <v>0.8946666666666665</v>
      </c>
      <c r="R1071" s="387"/>
      <c r="S1071" s="387"/>
      <c r="T1071" s="387"/>
      <c r="U1071" s="387"/>
      <c r="V1071" s="387"/>
      <c r="W1071" s="387"/>
      <c r="X1071" s="387"/>
      <c r="Y1071" s="387"/>
      <c r="Z1071" s="387"/>
      <c r="AA1071" s="387"/>
      <c r="AB1071" s="387"/>
      <c r="AC1071" s="387"/>
      <c r="AD1071" s="387"/>
      <c r="AE1071" s="387"/>
      <c r="AF1071" s="387"/>
      <c r="AG1071" s="387"/>
      <c r="AH1071" s="387"/>
      <c r="AI1071" s="387"/>
      <c r="AJ1071" s="387"/>
      <c r="AK1071" s="387"/>
    </row>
    <row r="1072" spans="2:37">
      <c r="B1072" s="205">
        <v>13</v>
      </c>
      <c r="C1072" s="180" t="s">
        <v>333</v>
      </c>
      <c r="D1072" s="17"/>
      <c r="E1072" s="20"/>
      <c r="F1072" s="20"/>
      <c r="G1072" s="20"/>
      <c r="H1072" s="20"/>
      <c r="I1072" s="20"/>
      <c r="R1072" s="387"/>
      <c r="S1072" s="387"/>
      <c r="T1072" s="387"/>
      <c r="U1072" s="387"/>
      <c r="V1072" s="387"/>
      <c r="W1072" s="387"/>
      <c r="X1072" s="387"/>
      <c r="Y1072" s="387"/>
      <c r="Z1072" s="387"/>
      <c r="AA1072" s="387"/>
      <c r="AB1072" s="387"/>
      <c r="AC1072" s="387"/>
      <c r="AD1072" s="387"/>
      <c r="AE1072" s="387"/>
      <c r="AF1072" s="387"/>
      <c r="AG1072" s="387"/>
      <c r="AH1072" s="387"/>
      <c r="AI1072" s="387"/>
      <c r="AJ1072" s="387"/>
      <c r="AK1072" s="387"/>
    </row>
    <row r="1073" spans="2:37">
      <c r="B1073" s="108"/>
      <c r="C1073" s="17"/>
      <c r="D1073" s="20" t="s">
        <v>229</v>
      </c>
      <c r="E1073" s="110">
        <f t="shared" ref="E1073:E1080" si="204">AK103</f>
        <v>3.5816444444444442</v>
      </c>
      <c r="F1073" s="110">
        <f t="shared" si="199"/>
        <v>2.686233333333333</v>
      </c>
      <c r="G1073" s="110">
        <f>SUM(E1073*(1-0.5))</f>
        <v>1.7908222222222221</v>
      </c>
      <c r="H1073" s="110">
        <f>SUM(E1073*(1-0.75))</f>
        <v>0.89541111111111105</v>
      </c>
      <c r="I1073" s="110">
        <f>SUM(E1073*(1-0.9))</f>
        <v>0.35816444444444434</v>
      </c>
      <c r="R1073" s="387"/>
      <c r="S1073" s="387"/>
      <c r="T1073" s="387"/>
      <c r="U1073" s="387"/>
      <c r="V1073" s="387"/>
      <c r="W1073" s="387"/>
      <c r="X1073" s="387"/>
      <c r="Y1073" s="387"/>
      <c r="Z1073" s="387"/>
      <c r="AA1073" s="387"/>
      <c r="AB1073" s="387"/>
      <c r="AC1073" s="387"/>
      <c r="AD1073" s="387"/>
      <c r="AE1073" s="387"/>
      <c r="AF1073" s="387"/>
      <c r="AG1073" s="387"/>
      <c r="AH1073" s="387"/>
      <c r="AI1073" s="387"/>
      <c r="AJ1073" s="387"/>
      <c r="AK1073" s="387"/>
    </row>
    <row r="1074" spans="2:37">
      <c r="B1074" s="108"/>
      <c r="C1074" s="17"/>
      <c r="D1074" s="20" t="s">
        <v>235</v>
      </c>
      <c r="E1074" s="110">
        <f t="shared" si="204"/>
        <v>2.8791999999999995</v>
      </c>
      <c r="F1074" s="110">
        <f t="shared" si="199"/>
        <v>2.1593999999999998</v>
      </c>
      <c r="G1074" s="110">
        <f t="shared" ref="G1074:G1080" si="205">SUM(E1074*(1-0.5))</f>
        <v>1.4395999999999998</v>
      </c>
      <c r="H1074" s="110">
        <f t="shared" ref="H1074:H1080" si="206">SUM(E1074*(1-0.75))</f>
        <v>0.71979999999999988</v>
      </c>
      <c r="I1074" s="110">
        <f t="shared" ref="I1074:I1080" si="207">SUM(E1074*(1-0.9))</f>
        <v>0.2879199999999999</v>
      </c>
      <c r="R1074" s="387"/>
      <c r="S1074" s="387"/>
      <c r="T1074" s="387"/>
      <c r="U1074" s="387"/>
      <c r="V1074" s="387"/>
      <c r="W1074" s="387"/>
      <c r="X1074" s="387"/>
      <c r="Y1074" s="387"/>
      <c r="Z1074" s="387"/>
      <c r="AA1074" s="387"/>
      <c r="AB1074" s="387"/>
      <c r="AC1074" s="387"/>
      <c r="AD1074" s="387"/>
      <c r="AE1074" s="387"/>
      <c r="AF1074" s="387"/>
      <c r="AG1074" s="387"/>
      <c r="AH1074" s="387"/>
      <c r="AI1074" s="387"/>
      <c r="AJ1074" s="387"/>
      <c r="AK1074" s="387"/>
    </row>
    <row r="1075" spans="2:37">
      <c r="B1075" s="108"/>
      <c r="C1075" s="17"/>
      <c r="D1075" s="20" t="s">
        <v>255</v>
      </c>
      <c r="E1075" s="110">
        <f t="shared" si="204"/>
        <v>4.0686666666666662</v>
      </c>
      <c r="F1075" s="110">
        <f t="shared" si="199"/>
        <v>3.0514999999999999</v>
      </c>
      <c r="G1075" s="110">
        <f t="shared" si="205"/>
        <v>2.0343333333333331</v>
      </c>
      <c r="H1075" s="110">
        <f t="shared" si="206"/>
        <v>1.0171666666666666</v>
      </c>
      <c r="I1075" s="110">
        <f t="shared" si="207"/>
        <v>0.40686666666666654</v>
      </c>
      <c r="R1075" s="387"/>
      <c r="S1075" s="387"/>
      <c r="T1075" s="387"/>
      <c r="U1075" s="387"/>
      <c r="V1075" s="387"/>
      <c r="W1075" s="387"/>
      <c r="X1075" s="387"/>
      <c r="Y1075" s="387"/>
      <c r="Z1075" s="387"/>
      <c r="AA1075" s="387"/>
      <c r="AB1075" s="387"/>
      <c r="AC1075" s="387"/>
      <c r="AD1075" s="387"/>
      <c r="AE1075" s="387"/>
      <c r="AF1075" s="387"/>
      <c r="AG1075" s="387"/>
      <c r="AH1075" s="387"/>
      <c r="AI1075" s="387"/>
      <c r="AJ1075" s="387"/>
      <c r="AK1075" s="387"/>
    </row>
    <row r="1076" spans="2:37">
      <c r="B1076" s="108"/>
      <c r="C1076" s="17"/>
      <c r="D1076" s="20" t="s">
        <v>266</v>
      </c>
      <c r="E1076" s="110">
        <f t="shared" si="204"/>
        <v>3.3663666666666665</v>
      </c>
      <c r="F1076" s="110">
        <f t="shared" si="199"/>
        <v>2.524775</v>
      </c>
      <c r="G1076" s="110">
        <f t="shared" si="205"/>
        <v>1.6831833333333333</v>
      </c>
      <c r="H1076" s="110">
        <f t="shared" si="206"/>
        <v>0.84159166666666663</v>
      </c>
      <c r="I1076" s="110">
        <f t="shared" si="207"/>
        <v>0.33663666666666658</v>
      </c>
      <c r="R1076" s="387"/>
      <c r="S1076" s="387"/>
      <c r="T1076" s="387"/>
      <c r="U1076" s="387"/>
      <c r="V1076" s="387"/>
      <c r="W1076" s="387"/>
      <c r="X1076" s="387"/>
      <c r="Y1076" s="387"/>
      <c r="Z1076" s="387"/>
      <c r="AA1076" s="387"/>
      <c r="AB1076" s="387"/>
      <c r="AC1076" s="387"/>
      <c r="AD1076" s="387"/>
      <c r="AE1076" s="387"/>
      <c r="AF1076" s="387"/>
      <c r="AG1076" s="387"/>
      <c r="AH1076" s="387"/>
      <c r="AI1076" s="387"/>
      <c r="AJ1076" s="387"/>
      <c r="AK1076" s="387"/>
    </row>
    <row r="1077" spans="2:37">
      <c r="B1077" s="108"/>
      <c r="C1077" s="17"/>
      <c r="D1077" s="20" t="s">
        <v>270</v>
      </c>
      <c r="E1077" s="110">
        <f t="shared" si="204"/>
        <v>5.4706666666666663</v>
      </c>
      <c r="F1077" s="110">
        <f t="shared" si="199"/>
        <v>4.1029999999999998</v>
      </c>
      <c r="G1077" s="110">
        <f t="shared" si="205"/>
        <v>2.7353333333333332</v>
      </c>
      <c r="H1077" s="110">
        <f t="shared" si="206"/>
        <v>1.3676666666666666</v>
      </c>
      <c r="I1077" s="110">
        <f t="shared" si="207"/>
        <v>0.54706666666666648</v>
      </c>
      <c r="R1077" s="387"/>
      <c r="S1077" s="387"/>
      <c r="T1077" s="387"/>
      <c r="U1077" s="387"/>
      <c r="V1077" s="387"/>
      <c r="W1077" s="387"/>
      <c r="X1077" s="387"/>
      <c r="Y1077" s="387"/>
      <c r="Z1077" s="387"/>
      <c r="AA1077" s="387"/>
      <c r="AB1077" s="387"/>
      <c r="AC1077" s="387"/>
      <c r="AD1077" s="387"/>
      <c r="AE1077" s="387"/>
      <c r="AF1077" s="387"/>
      <c r="AG1077" s="387"/>
      <c r="AH1077" s="387"/>
      <c r="AI1077" s="387"/>
      <c r="AJ1077" s="387"/>
      <c r="AK1077" s="387"/>
    </row>
    <row r="1078" spans="2:37">
      <c r="B1078" s="108"/>
      <c r="C1078" s="17"/>
      <c r="D1078" s="20" t="s">
        <v>274</v>
      </c>
      <c r="E1078" s="110">
        <f t="shared" si="204"/>
        <v>5.7198666666666673</v>
      </c>
      <c r="F1078" s="110">
        <f t="shared" si="199"/>
        <v>4.2899000000000003</v>
      </c>
      <c r="G1078" s="110">
        <f t="shared" si="205"/>
        <v>2.8599333333333337</v>
      </c>
      <c r="H1078" s="110">
        <f t="shared" si="206"/>
        <v>1.4299666666666668</v>
      </c>
      <c r="I1078" s="110">
        <f t="shared" si="207"/>
        <v>0.57198666666666664</v>
      </c>
      <c r="R1078" s="387"/>
      <c r="S1078" s="387"/>
      <c r="T1078" s="387"/>
      <c r="U1078" s="387"/>
      <c r="V1078" s="387"/>
      <c r="W1078" s="387"/>
      <c r="X1078" s="387"/>
      <c r="Y1078" s="387"/>
      <c r="Z1078" s="387"/>
      <c r="AA1078" s="387"/>
      <c r="AB1078" s="387"/>
      <c r="AC1078" s="387"/>
      <c r="AD1078" s="387"/>
      <c r="AE1078" s="387"/>
      <c r="AF1078" s="387"/>
      <c r="AG1078" s="387"/>
      <c r="AH1078" s="387"/>
      <c r="AI1078" s="387"/>
      <c r="AJ1078" s="387"/>
      <c r="AK1078" s="387"/>
    </row>
    <row r="1079" spans="2:37">
      <c r="B1079" s="108"/>
      <c r="C1079" s="17"/>
      <c r="D1079" s="20" t="s">
        <v>282</v>
      </c>
      <c r="E1079" s="110">
        <f t="shared" si="204"/>
        <v>4.946366666666667</v>
      </c>
      <c r="F1079" s="110">
        <f t="shared" si="199"/>
        <v>3.7097750000000005</v>
      </c>
      <c r="G1079" s="110">
        <f t="shared" si="205"/>
        <v>2.4731833333333335</v>
      </c>
      <c r="H1079" s="110">
        <f t="shared" si="206"/>
        <v>1.2365916666666668</v>
      </c>
      <c r="I1079" s="110">
        <f t="shared" si="207"/>
        <v>0.49463666666666661</v>
      </c>
      <c r="R1079" s="387"/>
      <c r="S1079" s="387"/>
      <c r="T1079" s="387"/>
      <c r="U1079" s="387"/>
      <c r="V1079" s="387"/>
      <c r="W1079" s="387"/>
      <c r="X1079" s="387"/>
      <c r="Y1079" s="387"/>
      <c r="Z1079" s="387"/>
      <c r="AA1079" s="387"/>
      <c r="AB1079" s="387"/>
      <c r="AC1079" s="387"/>
      <c r="AD1079" s="387"/>
      <c r="AE1079" s="387"/>
      <c r="AF1079" s="387"/>
      <c r="AG1079" s="387"/>
      <c r="AH1079" s="387"/>
      <c r="AI1079" s="387"/>
      <c r="AJ1079" s="387"/>
      <c r="AK1079" s="387"/>
    </row>
    <row r="1080" spans="2:37">
      <c r="B1080" s="108"/>
      <c r="C1080" s="17"/>
      <c r="D1080" s="115" t="s">
        <v>289</v>
      </c>
      <c r="E1080" s="110">
        <f t="shared" si="204"/>
        <v>5.2594000000000003</v>
      </c>
      <c r="F1080" s="110">
        <f t="shared" si="199"/>
        <v>3.9445500000000004</v>
      </c>
      <c r="G1080" s="110">
        <f t="shared" si="205"/>
        <v>2.6297000000000001</v>
      </c>
      <c r="H1080" s="110">
        <f t="shared" si="206"/>
        <v>1.3148500000000001</v>
      </c>
      <c r="I1080" s="110">
        <f t="shared" si="207"/>
        <v>0.52593999999999996</v>
      </c>
      <c r="R1080" s="387"/>
      <c r="S1080" s="387"/>
      <c r="T1080" s="387"/>
      <c r="U1080" s="387"/>
      <c r="V1080" s="387"/>
      <c r="W1080" s="387"/>
      <c r="X1080" s="387"/>
      <c r="Y1080" s="387"/>
      <c r="Z1080" s="387"/>
      <c r="AA1080" s="387"/>
      <c r="AB1080" s="387"/>
      <c r="AC1080" s="387"/>
      <c r="AD1080" s="387"/>
      <c r="AE1080" s="387"/>
      <c r="AF1080" s="387"/>
      <c r="AG1080" s="387"/>
      <c r="AH1080" s="387"/>
      <c r="AI1080" s="387"/>
      <c r="AJ1080" s="387"/>
      <c r="AK1080" s="387"/>
    </row>
    <row r="1081" spans="2:37">
      <c r="B1081" s="108"/>
      <c r="C1081" s="1129" t="s">
        <v>1319</v>
      </c>
      <c r="D1081" s="1130"/>
      <c r="E1081" s="20"/>
      <c r="F1081" s="20"/>
      <c r="G1081" s="20"/>
      <c r="H1081" s="20"/>
      <c r="I1081" s="20"/>
      <c r="R1081" s="387"/>
      <c r="S1081" s="387"/>
      <c r="T1081" s="387"/>
      <c r="U1081" s="387"/>
      <c r="V1081" s="387"/>
      <c r="W1081" s="387"/>
      <c r="X1081" s="387"/>
      <c r="Y1081" s="387"/>
      <c r="Z1081" s="387"/>
      <c r="AA1081" s="387"/>
      <c r="AB1081" s="387"/>
      <c r="AC1081" s="387"/>
      <c r="AD1081" s="387"/>
      <c r="AE1081" s="387"/>
      <c r="AF1081" s="387"/>
      <c r="AG1081" s="387"/>
      <c r="AH1081" s="387"/>
      <c r="AI1081" s="387"/>
      <c r="AJ1081" s="387"/>
      <c r="AK1081" s="387"/>
    </row>
    <row r="1082" spans="2:37">
      <c r="B1082" s="205">
        <v>14</v>
      </c>
      <c r="C1082" s="180" t="s">
        <v>353</v>
      </c>
      <c r="D1082" s="17"/>
      <c r="E1082" s="20"/>
      <c r="F1082" s="20"/>
      <c r="G1082" s="20"/>
      <c r="H1082" s="20"/>
      <c r="I1082" s="20"/>
      <c r="R1082" s="387"/>
      <c r="S1082" s="387"/>
      <c r="T1082" s="387"/>
      <c r="U1082" s="387"/>
      <c r="V1082" s="387"/>
      <c r="W1082" s="387"/>
      <c r="X1082" s="387"/>
      <c r="Y1082" s="387"/>
      <c r="Z1082" s="387"/>
      <c r="AA1082" s="387"/>
      <c r="AB1082" s="387"/>
      <c r="AC1082" s="387"/>
      <c r="AD1082" s="387"/>
      <c r="AE1082" s="387"/>
      <c r="AF1082" s="387"/>
      <c r="AG1082" s="387"/>
      <c r="AH1082" s="387"/>
      <c r="AI1082" s="387"/>
      <c r="AJ1082" s="387"/>
      <c r="AK1082" s="387"/>
    </row>
    <row r="1083" spans="2:37">
      <c r="B1083" s="205" t="s">
        <v>2290</v>
      </c>
      <c r="C1083" s="180" t="s">
        <v>357</v>
      </c>
      <c r="D1083" s="17"/>
      <c r="E1083" s="20"/>
      <c r="F1083" s="20"/>
      <c r="G1083" s="20"/>
      <c r="H1083" s="20"/>
      <c r="I1083" s="20"/>
      <c r="R1083" s="387"/>
      <c r="S1083" s="387"/>
      <c r="T1083" s="387"/>
      <c r="U1083" s="387"/>
      <c r="V1083" s="387"/>
      <c r="W1083" s="387"/>
      <c r="X1083" s="387"/>
      <c r="Y1083" s="387"/>
      <c r="Z1083" s="387"/>
      <c r="AA1083" s="387"/>
      <c r="AB1083" s="387"/>
      <c r="AC1083" s="387"/>
      <c r="AD1083" s="387"/>
      <c r="AE1083" s="387"/>
      <c r="AF1083" s="387"/>
      <c r="AG1083" s="387"/>
      <c r="AH1083" s="387"/>
      <c r="AI1083" s="387"/>
      <c r="AJ1083" s="387"/>
      <c r="AK1083" s="387"/>
    </row>
    <row r="1084" spans="2:37">
      <c r="B1084" s="108"/>
      <c r="C1084" s="20" t="s">
        <v>360</v>
      </c>
      <c r="D1084" s="20" t="s">
        <v>1332</v>
      </c>
      <c r="E1084" s="110">
        <f t="shared" ref="E1084:E1104" si="208">AR20</f>
        <v>693.23333333333323</v>
      </c>
      <c r="F1084" s="110">
        <f t="shared" ref="F1084:F1147" si="209">SUM(E1084*(1-0.25))</f>
        <v>519.92499999999995</v>
      </c>
      <c r="G1084" s="110">
        <f>SUM(E1084*(1-0.5))</f>
        <v>346.61666666666662</v>
      </c>
      <c r="H1084" s="110">
        <f>SUM(E1084*(1-0.75))</f>
        <v>173.30833333333331</v>
      </c>
      <c r="I1084" s="110">
        <f>SUM(E1084*(1-0.9))</f>
        <v>69.323333333333309</v>
      </c>
      <c r="R1084" s="387"/>
      <c r="S1084" s="387"/>
      <c r="T1084" s="387"/>
      <c r="U1084" s="387"/>
      <c r="V1084" s="387"/>
      <c r="W1084" s="387"/>
      <c r="X1084" s="387"/>
      <c r="Y1084" s="387"/>
      <c r="Z1084" s="387"/>
      <c r="AA1084" s="387"/>
      <c r="AB1084" s="387"/>
      <c r="AC1084" s="387"/>
      <c r="AD1084" s="387"/>
      <c r="AE1084" s="387"/>
      <c r="AF1084" s="387"/>
      <c r="AG1084" s="387"/>
      <c r="AH1084" s="387"/>
      <c r="AI1084" s="387"/>
      <c r="AJ1084" s="387"/>
      <c r="AK1084" s="387"/>
    </row>
    <row r="1085" spans="2:37">
      <c r="B1085" s="108"/>
      <c r="C1085" s="20"/>
      <c r="D1085" s="20" t="s">
        <v>1334</v>
      </c>
      <c r="E1085" s="110">
        <f t="shared" si="208"/>
        <v>993.23333333333346</v>
      </c>
      <c r="F1085" s="110">
        <f t="shared" si="209"/>
        <v>744.92500000000007</v>
      </c>
      <c r="G1085" s="110">
        <f t="shared" ref="G1085:G1104" si="210">SUM(E1085*(1-0.5))</f>
        <v>496.61666666666673</v>
      </c>
      <c r="H1085" s="110">
        <f t="shared" ref="H1085:H1104" si="211">SUM(E1085*(1-0.75))</f>
        <v>248.30833333333337</v>
      </c>
      <c r="I1085" s="110">
        <f t="shared" ref="I1085:I1104" si="212">SUM(E1085*(1-0.9))</f>
        <v>99.323333333333323</v>
      </c>
      <c r="R1085" s="387"/>
      <c r="S1085" s="387"/>
      <c r="T1085" s="387"/>
      <c r="U1085" s="387"/>
      <c r="V1085" s="387"/>
      <c r="W1085" s="387"/>
      <c r="X1085" s="387"/>
      <c r="Y1085" s="387"/>
      <c r="Z1085" s="387"/>
      <c r="AA1085" s="387"/>
      <c r="AB1085" s="387"/>
      <c r="AC1085" s="387"/>
      <c r="AD1085" s="387"/>
      <c r="AE1085" s="387"/>
      <c r="AF1085" s="387"/>
      <c r="AG1085" s="387"/>
      <c r="AH1085" s="387"/>
      <c r="AI1085" s="387"/>
      <c r="AJ1085" s="387"/>
      <c r="AK1085" s="387"/>
    </row>
    <row r="1086" spans="2:37">
      <c r="B1086" s="108"/>
      <c r="C1086" s="20" t="s">
        <v>362</v>
      </c>
      <c r="D1086" s="20" t="s">
        <v>1336</v>
      </c>
      <c r="E1086" s="110">
        <f t="shared" si="208"/>
        <v>327.33333333333331</v>
      </c>
      <c r="F1086" s="110">
        <f t="shared" si="209"/>
        <v>245.5</v>
      </c>
      <c r="G1086" s="110">
        <f t="shared" si="210"/>
        <v>163.66666666666666</v>
      </c>
      <c r="H1086" s="110">
        <f t="shared" si="211"/>
        <v>81.833333333333329</v>
      </c>
      <c r="I1086" s="110">
        <f t="shared" si="212"/>
        <v>32.733333333333327</v>
      </c>
      <c r="R1086" s="387"/>
      <c r="S1086" s="387"/>
      <c r="T1086" s="387"/>
      <c r="U1086" s="387"/>
      <c r="V1086" s="387"/>
      <c r="W1086" s="387"/>
      <c r="X1086" s="387"/>
      <c r="Y1086" s="387"/>
      <c r="Z1086" s="387"/>
      <c r="AA1086" s="387"/>
      <c r="AB1086" s="387"/>
      <c r="AC1086" s="387"/>
      <c r="AD1086" s="387"/>
      <c r="AE1086" s="387"/>
      <c r="AF1086" s="387"/>
      <c r="AG1086" s="387"/>
      <c r="AH1086" s="387"/>
      <c r="AI1086" s="387"/>
      <c r="AJ1086" s="387"/>
      <c r="AK1086" s="387"/>
    </row>
    <row r="1087" spans="2:37">
      <c r="B1087" s="108"/>
      <c r="C1087" s="17"/>
      <c r="D1087" s="115" t="s">
        <v>1339</v>
      </c>
      <c r="E1087" s="110">
        <f t="shared" si="208"/>
        <v>1454.1266666666668</v>
      </c>
      <c r="F1087" s="110">
        <f t="shared" si="209"/>
        <v>1090.595</v>
      </c>
      <c r="G1087" s="110">
        <f t="shared" si="210"/>
        <v>727.06333333333339</v>
      </c>
      <c r="H1087" s="110">
        <f t="shared" si="211"/>
        <v>363.53166666666669</v>
      </c>
      <c r="I1087" s="110">
        <f t="shared" si="212"/>
        <v>145.41266666666664</v>
      </c>
      <c r="R1087" s="387"/>
      <c r="S1087" s="387"/>
      <c r="T1087" s="387"/>
      <c r="U1087" s="387"/>
      <c r="V1087" s="387"/>
      <c r="W1087" s="387"/>
      <c r="X1087" s="387"/>
      <c r="Y1087" s="387"/>
      <c r="Z1087" s="387"/>
      <c r="AA1087" s="387"/>
      <c r="AB1087" s="387"/>
      <c r="AC1087" s="387"/>
      <c r="AD1087" s="387"/>
      <c r="AE1087" s="387"/>
      <c r="AF1087" s="387"/>
      <c r="AG1087" s="387"/>
      <c r="AH1087" s="387"/>
      <c r="AI1087" s="387"/>
      <c r="AJ1087" s="387"/>
      <c r="AK1087" s="387"/>
    </row>
    <row r="1088" spans="2:37">
      <c r="B1088" s="108"/>
      <c r="C1088" s="17"/>
      <c r="D1088" s="115" t="s">
        <v>1341</v>
      </c>
      <c r="E1088" s="110">
        <f t="shared" si="208"/>
        <v>646.19333333333338</v>
      </c>
      <c r="F1088" s="110">
        <f t="shared" si="209"/>
        <v>484.64500000000004</v>
      </c>
      <c r="G1088" s="110">
        <f t="shared" si="210"/>
        <v>323.09666666666669</v>
      </c>
      <c r="H1088" s="110">
        <f t="shared" si="211"/>
        <v>161.54833333333335</v>
      </c>
      <c r="I1088" s="110">
        <f t="shared" si="212"/>
        <v>64.61933333333333</v>
      </c>
      <c r="R1088" s="387"/>
      <c r="S1088" s="387"/>
      <c r="T1088" s="387"/>
      <c r="U1088" s="387"/>
      <c r="V1088" s="387"/>
      <c r="W1088" s="387"/>
      <c r="X1088" s="387"/>
      <c r="Y1088" s="387"/>
      <c r="Z1088" s="387"/>
      <c r="AA1088" s="387"/>
      <c r="AB1088" s="387"/>
      <c r="AC1088" s="387"/>
      <c r="AD1088" s="387"/>
      <c r="AE1088" s="387"/>
      <c r="AF1088" s="387"/>
      <c r="AG1088" s="387"/>
      <c r="AH1088" s="387"/>
      <c r="AI1088" s="387"/>
      <c r="AJ1088" s="387"/>
      <c r="AK1088" s="387"/>
    </row>
    <row r="1089" spans="2:37">
      <c r="B1089" s="108"/>
      <c r="C1089" s="20" t="s">
        <v>365</v>
      </c>
      <c r="D1089" s="115" t="s">
        <v>1343</v>
      </c>
      <c r="E1089" s="110">
        <f t="shared" si="208"/>
        <v>514.93333333333328</v>
      </c>
      <c r="F1089" s="110">
        <f t="shared" si="209"/>
        <v>386.19999999999993</v>
      </c>
      <c r="G1089" s="110">
        <f t="shared" si="210"/>
        <v>257.46666666666664</v>
      </c>
      <c r="H1089" s="110">
        <f t="shared" si="211"/>
        <v>128.73333333333332</v>
      </c>
      <c r="I1089" s="110">
        <f t="shared" si="212"/>
        <v>51.493333333333318</v>
      </c>
      <c r="R1089" s="387"/>
      <c r="S1089" s="387"/>
      <c r="T1089" s="387"/>
      <c r="U1089" s="387"/>
      <c r="V1089" s="387"/>
      <c r="W1089" s="387"/>
      <c r="X1089" s="387"/>
      <c r="Y1089" s="387"/>
      <c r="Z1089" s="387"/>
      <c r="AA1089" s="387"/>
      <c r="AB1089" s="387"/>
      <c r="AC1089" s="387"/>
      <c r="AD1089" s="387"/>
      <c r="AE1089" s="387"/>
      <c r="AF1089" s="387"/>
      <c r="AG1089" s="387"/>
      <c r="AH1089" s="387"/>
      <c r="AI1089" s="387"/>
      <c r="AJ1089" s="387"/>
      <c r="AK1089" s="387"/>
    </row>
    <row r="1090" spans="2:37">
      <c r="B1090" s="108"/>
      <c r="C1090" s="20"/>
      <c r="D1090" s="115" t="s">
        <v>1345</v>
      </c>
      <c r="E1090" s="110">
        <f t="shared" si="208"/>
        <v>524.9666666666667</v>
      </c>
      <c r="F1090" s="110">
        <f t="shared" si="209"/>
        <v>393.72500000000002</v>
      </c>
      <c r="G1090" s="110">
        <f t="shared" si="210"/>
        <v>262.48333333333335</v>
      </c>
      <c r="H1090" s="110">
        <f t="shared" si="211"/>
        <v>131.24166666666667</v>
      </c>
      <c r="I1090" s="110">
        <f t="shared" si="212"/>
        <v>52.496666666666655</v>
      </c>
      <c r="R1090" s="387"/>
      <c r="S1090" s="387"/>
      <c r="T1090" s="387"/>
      <c r="U1090" s="387"/>
      <c r="V1090" s="387"/>
      <c r="W1090" s="387"/>
      <c r="X1090" s="387"/>
      <c r="Y1090" s="387"/>
      <c r="Z1090" s="387"/>
      <c r="AA1090" s="387"/>
      <c r="AB1090" s="387"/>
      <c r="AC1090" s="387"/>
      <c r="AD1090" s="387"/>
      <c r="AE1090" s="387"/>
      <c r="AF1090" s="387"/>
      <c r="AG1090" s="387"/>
      <c r="AH1090" s="387"/>
      <c r="AI1090" s="387"/>
      <c r="AJ1090" s="387"/>
      <c r="AK1090" s="387"/>
    </row>
    <row r="1091" spans="2:37">
      <c r="B1091" s="108"/>
      <c r="C1091" s="115"/>
      <c r="D1091" s="115" t="s">
        <v>1347</v>
      </c>
      <c r="E1091" s="110">
        <f t="shared" si="208"/>
        <v>409.0333333333333</v>
      </c>
      <c r="F1091" s="110">
        <f t="shared" si="209"/>
        <v>306.77499999999998</v>
      </c>
      <c r="G1091" s="110">
        <f t="shared" si="210"/>
        <v>204.51666666666665</v>
      </c>
      <c r="H1091" s="110">
        <f t="shared" si="211"/>
        <v>102.25833333333333</v>
      </c>
      <c r="I1091" s="110">
        <f t="shared" si="212"/>
        <v>40.903333333333322</v>
      </c>
      <c r="R1091" s="387"/>
      <c r="S1091" s="387"/>
      <c r="T1091" s="387"/>
      <c r="U1091" s="387"/>
      <c r="V1091" s="387"/>
      <c r="W1091" s="387"/>
      <c r="X1091" s="387"/>
      <c r="Y1091" s="387"/>
      <c r="Z1091" s="387"/>
      <c r="AA1091" s="387"/>
      <c r="AB1091" s="387"/>
      <c r="AC1091" s="387"/>
      <c r="AD1091" s="387"/>
      <c r="AE1091" s="387"/>
      <c r="AF1091" s="387"/>
      <c r="AG1091" s="387"/>
      <c r="AH1091" s="387"/>
      <c r="AI1091" s="387"/>
      <c r="AJ1091" s="387"/>
      <c r="AK1091" s="387"/>
    </row>
    <row r="1092" spans="2:37">
      <c r="B1092" s="108"/>
      <c r="C1092" s="20"/>
      <c r="D1092" s="115" t="s">
        <v>1349</v>
      </c>
      <c r="E1092" s="110">
        <f t="shared" si="208"/>
        <v>583</v>
      </c>
      <c r="F1092" s="110">
        <f t="shared" si="209"/>
        <v>437.25</v>
      </c>
      <c r="G1092" s="110">
        <f t="shared" si="210"/>
        <v>291.5</v>
      </c>
      <c r="H1092" s="110">
        <f t="shared" si="211"/>
        <v>145.75</v>
      </c>
      <c r="I1092" s="110">
        <f t="shared" si="212"/>
        <v>58.29999999999999</v>
      </c>
      <c r="R1092" s="387"/>
      <c r="S1092" s="387"/>
      <c r="T1092" s="387"/>
      <c r="U1092" s="387"/>
      <c r="V1092" s="387"/>
      <c r="W1092" s="387"/>
      <c r="X1092" s="387"/>
      <c r="Y1092" s="387"/>
      <c r="Z1092" s="387"/>
      <c r="AA1092" s="387"/>
      <c r="AB1092" s="387"/>
      <c r="AC1092" s="387"/>
      <c r="AD1092" s="387"/>
      <c r="AE1092" s="387"/>
      <c r="AF1092" s="387"/>
      <c r="AG1092" s="387"/>
      <c r="AH1092" s="387"/>
      <c r="AI1092" s="387"/>
      <c r="AJ1092" s="387"/>
      <c r="AK1092" s="387"/>
    </row>
    <row r="1093" spans="2:37">
      <c r="B1093" s="108"/>
      <c r="C1093" s="20"/>
      <c r="D1093" s="115" t="s">
        <v>1351</v>
      </c>
      <c r="E1093" s="110">
        <f t="shared" si="208"/>
        <v>760.85</v>
      </c>
      <c r="F1093" s="110">
        <f t="shared" si="209"/>
        <v>570.63750000000005</v>
      </c>
      <c r="G1093" s="110">
        <f t="shared" si="210"/>
        <v>380.42500000000001</v>
      </c>
      <c r="H1093" s="110">
        <f t="shared" si="211"/>
        <v>190.21250000000001</v>
      </c>
      <c r="I1093" s="110">
        <f t="shared" si="212"/>
        <v>76.08499999999998</v>
      </c>
      <c r="R1093" s="387"/>
      <c r="S1093" s="387"/>
      <c r="T1093" s="387"/>
      <c r="U1093" s="387"/>
      <c r="V1093" s="387"/>
      <c r="W1093" s="387"/>
      <c r="X1093" s="387"/>
      <c r="Y1093" s="387"/>
      <c r="Z1093" s="387"/>
      <c r="AA1093" s="387"/>
      <c r="AB1093" s="387"/>
      <c r="AC1093" s="387"/>
      <c r="AD1093" s="387"/>
      <c r="AE1093" s="387"/>
      <c r="AF1093" s="387"/>
      <c r="AG1093" s="387"/>
      <c r="AH1093" s="387"/>
      <c r="AI1093" s="387"/>
      <c r="AJ1093" s="387"/>
      <c r="AK1093" s="387"/>
    </row>
    <row r="1094" spans="2:37">
      <c r="B1094" s="108"/>
      <c r="C1094" s="20"/>
      <c r="D1094" s="115" t="s">
        <v>1353</v>
      </c>
      <c r="E1094" s="110">
        <f t="shared" si="208"/>
        <v>585.43333333333328</v>
      </c>
      <c r="F1094" s="110">
        <f t="shared" si="209"/>
        <v>439.07499999999993</v>
      </c>
      <c r="G1094" s="110">
        <f t="shared" si="210"/>
        <v>292.71666666666664</v>
      </c>
      <c r="H1094" s="110">
        <f t="shared" si="211"/>
        <v>146.35833333333332</v>
      </c>
      <c r="I1094" s="110">
        <f t="shared" si="212"/>
        <v>58.543333333333315</v>
      </c>
      <c r="R1094" s="387"/>
      <c r="S1094" s="387"/>
      <c r="T1094" s="387"/>
      <c r="U1094" s="387"/>
      <c r="V1094" s="387"/>
      <c r="W1094" s="387"/>
      <c r="X1094" s="387"/>
      <c r="Y1094" s="387"/>
      <c r="Z1094" s="387"/>
      <c r="AA1094" s="387"/>
      <c r="AB1094" s="387"/>
      <c r="AC1094" s="387"/>
      <c r="AD1094" s="387"/>
      <c r="AE1094" s="387"/>
      <c r="AF1094" s="387"/>
      <c r="AG1094" s="387"/>
      <c r="AH1094" s="387"/>
      <c r="AI1094" s="387"/>
      <c r="AJ1094" s="387"/>
      <c r="AK1094" s="387"/>
    </row>
    <row r="1095" spans="2:37">
      <c r="B1095" s="108"/>
      <c r="C1095" s="20"/>
      <c r="D1095" s="115" t="s">
        <v>1355</v>
      </c>
      <c r="E1095" s="110">
        <f t="shared" si="208"/>
        <v>334.96666666666664</v>
      </c>
      <c r="F1095" s="110">
        <f t="shared" si="209"/>
        <v>251.22499999999997</v>
      </c>
      <c r="G1095" s="110">
        <f t="shared" si="210"/>
        <v>167.48333333333332</v>
      </c>
      <c r="H1095" s="110">
        <f t="shared" si="211"/>
        <v>83.74166666666666</v>
      </c>
      <c r="I1095" s="110">
        <f t="shared" si="212"/>
        <v>33.496666666666655</v>
      </c>
      <c r="R1095" s="387"/>
      <c r="S1095" s="387"/>
      <c r="T1095" s="387"/>
      <c r="U1095" s="387"/>
      <c r="V1095" s="387"/>
      <c r="W1095" s="387"/>
      <c r="X1095" s="387"/>
      <c r="Y1095" s="387"/>
      <c r="Z1095" s="387"/>
      <c r="AA1095" s="387"/>
      <c r="AB1095" s="387"/>
      <c r="AC1095" s="387"/>
      <c r="AD1095" s="387"/>
      <c r="AE1095" s="387"/>
      <c r="AF1095" s="387"/>
      <c r="AG1095" s="387"/>
      <c r="AH1095" s="387"/>
      <c r="AI1095" s="387"/>
      <c r="AJ1095" s="387"/>
      <c r="AK1095" s="387"/>
    </row>
    <row r="1096" spans="2:37">
      <c r="B1096" s="108"/>
      <c r="C1096" s="20"/>
      <c r="D1096" s="115" t="s">
        <v>1357</v>
      </c>
      <c r="E1096" s="110">
        <f t="shared" si="208"/>
        <v>793.1</v>
      </c>
      <c r="F1096" s="110">
        <f t="shared" si="209"/>
        <v>594.82500000000005</v>
      </c>
      <c r="G1096" s="110">
        <f t="shared" si="210"/>
        <v>396.55</v>
      </c>
      <c r="H1096" s="110">
        <f t="shared" si="211"/>
        <v>198.27500000000001</v>
      </c>
      <c r="I1096" s="110">
        <f t="shared" si="212"/>
        <v>79.309999999999988</v>
      </c>
      <c r="R1096" s="387"/>
      <c r="S1096" s="387"/>
      <c r="T1096" s="387"/>
      <c r="U1096" s="387"/>
      <c r="V1096" s="387"/>
      <c r="W1096" s="387"/>
      <c r="X1096" s="387"/>
      <c r="Y1096" s="387"/>
      <c r="Z1096" s="387"/>
      <c r="AA1096" s="387"/>
      <c r="AB1096" s="387"/>
      <c r="AC1096" s="387"/>
      <c r="AD1096" s="387"/>
      <c r="AE1096" s="387"/>
      <c r="AF1096" s="387"/>
      <c r="AG1096" s="387"/>
      <c r="AH1096" s="387"/>
      <c r="AI1096" s="387"/>
      <c r="AJ1096" s="387"/>
      <c r="AK1096" s="387"/>
    </row>
    <row r="1097" spans="2:37">
      <c r="B1097" s="108"/>
      <c r="C1097" s="20"/>
      <c r="D1097" s="115" t="s">
        <v>1359</v>
      </c>
      <c r="E1097" s="110">
        <f t="shared" si="208"/>
        <v>583.11666666666667</v>
      </c>
      <c r="F1097" s="110">
        <f t="shared" si="209"/>
        <v>437.33749999999998</v>
      </c>
      <c r="G1097" s="110">
        <f t="shared" si="210"/>
        <v>291.55833333333334</v>
      </c>
      <c r="H1097" s="110">
        <f t="shared" si="211"/>
        <v>145.77916666666667</v>
      </c>
      <c r="I1097" s="110">
        <f t="shared" si="212"/>
        <v>58.311666666666653</v>
      </c>
      <c r="R1097" s="387"/>
      <c r="S1097" s="387"/>
      <c r="T1097" s="387"/>
      <c r="U1097" s="387"/>
      <c r="V1097" s="387"/>
      <c r="W1097" s="387"/>
      <c r="X1097" s="387"/>
      <c r="Y1097" s="387"/>
      <c r="Z1097" s="387"/>
      <c r="AA1097" s="387"/>
      <c r="AB1097" s="387"/>
      <c r="AC1097" s="387"/>
      <c r="AD1097" s="387"/>
      <c r="AE1097" s="387"/>
      <c r="AF1097" s="387"/>
      <c r="AG1097" s="387"/>
      <c r="AH1097" s="387"/>
      <c r="AI1097" s="387"/>
      <c r="AJ1097" s="387"/>
      <c r="AK1097" s="387"/>
    </row>
    <row r="1098" spans="2:37">
      <c r="B1098" s="108"/>
      <c r="C1098" s="20" t="s">
        <v>366</v>
      </c>
      <c r="D1098" s="115" t="s">
        <v>1360</v>
      </c>
      <c r="E1098" s="110">
        <f t="shared" si="208"/>
        <v>311.26666666666665</v>
      </c>
      <c r="F1098" s="110">
        <f t="shared" si="209"/>
        <v>233.45</v>
      </c>
      <c r="G1098" s="110">
        <f t="shared" si="210"/>
        <v>155.63333333333333</v>
      </c>
      <c r="H1098" s="110">
        <f t="shared" si="211"/>
        <v>77.816666666666663</v>
      </c>
      <c r="I1098" s="110">
        <f t="shared" si="212"/>
        <v>31.126666666666658</v>
      </c>
      <c r="R1098" s="387"/>
      <c r="S1098" s="387"/>
      <c r="T1098" s="387"/>
      <c r="U1098" s="387"/>
      <c r="V1098" s="387"/>
      <c r="W1098" s="387"/>
      <c r="X1098" s="387"/>
      <c r="Y1098" s="387"/>
      <c r="Z1098" s="387"/>
      <c r="AA1098" s="387"/>
      <c r="AB1098" s="387"/>
      <c r="AC1098" s="387"/>
      <c r="AD1098" s="387"/>
      <c r="AE1098" s="387"/>
      <c r="AF1098" s="387"/>
      <c r="AG1098" s="387"/>
      <c r="AH1098" s="387"/>
      <c r="AI1098" s="387"/>
      <c r="AJ1098" s="387"/>
      <c r="AK1098" s="387"/>
    </row>
    <row r="1099" spans="2:37">
      <c r="B1099" s="108"/>
      <c r="C1099" s="20"/>
      <c r="D1099" s="115" t="s">
        <v>1362</v>
      </c>
      <c r="E1099" s="110">
        <f t="shared" si="208"/>
        <v>662.36666666666667</v>
      </c>
      <c r="F1099" s="110">
        <f t="shared" si="209"/>
        <v>496.77499999999998</v>
      </c>
      <c r="G1099" s="110">
        <f t="shared" si="210"/>
        <v>331.18333333333334</v>
      </c>
      <c r="H1099" s="110">
        <f t="shared" si="211"/>
        <v>165.59166666666667</v>
      </c>
      <c r="I1099" s="110">
        <f t="shared" si="212"/>
        <v>66.23666666666665</v>
      </c>
      <c r="R1099" s="387"/>
      <c r="S1099" s="387"/>
      <c r="T1099" s="387"/>
      <c r="U1099" s="387"/>
      <c r="V1099" s="387"/>
      <c r="W1099" s="387"/>
      <c r="X1099" s="387"/>
      <c r="Y1099" s="387"/>
      <c r="Z1099" s="387"/>
      <c r="AA1099" s="387"/>
      <c r="AB1099" s="387"/>
      <c r="AC1099" s="387"/>
      <c r="AD1099" s="387"/>
      <c r="AE1099" s="387"/>
      <c r="AF1099" s="387"/>
      <c r="AG1099" s="387"/>
      <c r="AH1099" s="387"/>
      <c r="AI1099" s="387"/>
      <c r="AJ1099" s="387"/>
      <c r="AK1099" s="387"/>
    </row>
    <row r="1100" spans="2:37">
      <c r="B1100" s="108"/>
      <c r="C1100" s="20"/>
      <c r="D1100" s="115" t="s">
        <v>1363</v>
      </c>
      <c r="E1100" s="110">
        <f t="shared" si="208"/>
        <v>556.23333333333335</v>
      </c>
      <c r="F1100" s="110">
        <f t="shared" si="209"/>
        <v>417.17500000000001</v>
      </c>
      <c r="G1100" s="110">
        <f t="shared" si="210"/>
        <v>278.11666666666667</v>
      </c>
      <c r="H1100" s="110">
        <f t="shared" si="211"/>
        <v>139.05833333333334</v>
      </c>
      <c r="I1100" s="110">
        <f t="shared" si="212"/>
        <v>55.623333333333321</v>
      </c>
      <c r="R1100" s="387"/>
      <c r="S1100" s="387"/>
      <c r="T1100" s="387"/>
      <c r="U1100" s="387"/>
      <c r="V1100" s="387"/>
      <c r="W1100" s="387"/>
      <c r="X1100" s="387"/>
      <c r="Y1100" s="387"/>
      <c r="Z1100" s="387"/>
      <c r="AA1100" s="387"/>
      <c r="AB1100" s="387"/>
      <c r="AC1100" s="387"/>
      <c r="AD1100" s="387"/>
      <c r="AE1100" s="387"/>
      <c r="AF1100" s="387"/>
      <c r="AG1100" s="387"/>
      <c r="AH1100" s="387"/>
      <c r="AI1100" s="387"/>
      <c r="AJ1100" s="387"/>
      <c r="AK1100" s="387"/>
    </row>
    <row r="1101" spans="2:37">
      <c r="B1101" s="108"/>
      <c r="C1101" s="20"/>
      <c r="D1101" s="115" t="s">
        <v>1365</v>
      </c>
      <c r="E1101" s="110">
        <f t="shared" si="208"/>
        <v>591.56666666666672</v>
      </c>
      <c r="F1101" s="110">
        <f t="shared" si="209"/>
        <v>443.67500000000007</v>
      </c>
      <c r="G1101" s="110">
        <f t="shared" si="210"/>
        <v>295.78333333333336</v>
      </c>
      <c r="H1101" s="110">
        <f t="shared" si="211"/>
        <v>147.89166666666668</v>
      </c>
      <c r="I1101" s="110">
        <f t="shared" si="212"/>
        <v>59.156666666666659</v>
      </c>
      <c r="R1101" s="387"/>
      <c r="S1101" s="387"/>
      <c r="T1101" s="387"/>
      <c r="U1101" s="387"/>
      <c r="V1101" s="387"/>
      <c r="W1101" s="387"/>
      <c r="X1101" s="387"/>
      <c r="Y1101" s="387"/>
      <c r="Z1101" s="387"/>
      <c r="AA1101" s="387"/>
      <c r="AB1101" s="387"/>
      <c r="AC1101" s="387"/>
      <c r="AD1101" s="387"/>
      <c r="AE1101" s="387"/>
      <c r="AF1101" s="387"/>
      <c r="AG1101" s="387"/>
      <c r="AH1101" s="387"/>
      <c r="AI1101" s="387"/>
      <c r="AJ1101" s="387"/>
      <c r="AK1101" s="387"/>
    </row>
    <row r="1102" spans="2:37">
      <c r="B1102" s="108"/>
      <c r="C1102" s="20"/>
      <c r="D1102" s="20" t="s">
        <v>1367</v>
      </c>
      <c r="E1102" s="110">
        <f t="shared" si="208"/>
        <v>625.73333333333323</v>
      </c>
      <c r="F1102" s="110">
        <f t="shared" si="209"/>
        <v>469.29999999999995</v>
      </c>
      <c r="G1102" s="110">
        <f t="shared" si="210"/>
        <v>312.86666666666662</v>
      </c>
      <c r="H1102" s="110">
        <f t="shared" si="211"/>
        <v>156.43333333333331</v>
      </c>
      <c r="I1102" s="110">
        <f t="shared" si="212"/>
        <v>62.573333333333309</v>
      </c>
      <c r="R1102" s="387"/>
      <c r="S1102" s="387"/>
      <c r="T1102" s="387"/>
      <c r="U1102" s="387"/>
      <c r="V1102" s="387"/>
      <c r="W1102" s="387"/>
      <c r="X1102" s="387"/>
      <c r="Y1102" s="387"/>
      <c r="Z1102" s="387"/>
      <c r="AA1102" s="387"/>
      <c r="AB1102" s="387"/>
      <c r="AC1102" s="387"/>
      <c r="AD1102" s="387"/>
      <c r="AE1102" s="387"/>
      <c r="AF1102" s="387"/>
      <c r="AG1102" s="387"/>
      <c r="AH1102" s="387"/>
      <c r="AI1102" s="387"/>
      <c r="AJ1102" s="387"/>
      <c r="AK1102" s="387"/>
    </row>
    <row r="1103" spans="2:37">
      <c r="B1103" s="108"/>
      <c r="C1103" s="20"/>
      <c r="D1103" s="20" t="s">
        <v>1369</v>
      </c>
      <c r="E1103" s="110">
        <f t="shared" si="208"/>
        <v>547.73333333333335</v>
      </c>
      <c r="F1103" s="110">
        <f t="shared" si="209"/>
        <v>410.8</v>
      </c>
      <c r="G1103" s="110">
        <f t="shared" si="210"/>
        <v>273.86666666666667</v>
      </c>
      <c r="H1103" s="110">
        <f t="shared" si="211"/>
        <v>136.93333333333334</v>
      </c>
      <c r="I1103" s="110">
        <f t="shared" si="212"/>
        <v>54.773333333333319</v>
      </c>
      <c r="R1103" s="387"/>
      <c r="S1103" s="387"/>
      <c r="T1103" s="387"/>
      <c r="U1103" s="387"/>
      <c r="V1103" s="387"/>
      <c r="W1103" s="387"/>
      <c r="X1103" s="387"/>
      <c r="Y1103" s="387"/>
      <c r="Z1103" s="387"/>
      <c r="AA1103" s="387"/>
      <c r="AB1103" s="387"/>
      <c r="AC1103" s="387"/>
      <c r="AD1103" s="387"/>
      <c r="AE1103" s="387"/>
      <c r="AF1103" s="387"/>
      <c r="AG1103" s="387"/>
      <c r="AH1103" s="387"/>
      <c r="AI1103" s="387"/>
      <c r="AJ1103" s="387"/>
      <c r="AK1103" s="387"/>
    </row>
    <row r="1104" spans="2:37">
      <c r="B1104" s="108"/>
      <c r="C1104" s="20"/>
      <c r="D1104" s="20" t="s">
        <v>1371</v>
      </c>
      <c r="E1104" s="110">
        <f t="shared" si="208"/>
        <v>405.7</v>
      </c>
      <c r="F1104" s="110">
        <f t="shared" si="209"/>
        <v>304.27499999999998</v>
      </c>
      <c r="G1104" s="110">
        <f t="shared" si="210"/>
        <v>202.85</v>
      </c>
      <c r="H1104" s="110">
        <f t="shared" si="211"/>
        <v>101.425</v>
      </c>
      <c r="I1104" s="110">
        <f t="shared" si="212"/>
        <v>40.569999999999993</v>
      </c>
      <c r="R1104" s="387"/>
      <c r="S1104" s="387"/>
      <c r="T1104" s="387"/>
      <c r="U1104" s="387"/>
      <c r="V1104" s="387"/>
      <c r="W1104" s="387"/>
      <c r="X1104" s="387"/>
      <c r="Y1104" s="387"/>
      <c r="Z1104" s="387"/>
      <c r="AA1104" s="387"/>
      <c r="AB1104" s="387"/>
      <c r="AC1104" s="387"/>
      <c r="AD1104" s="387"/>
      <c r="AE1104" s="387"/>
      <c r="AF1104" s="387"/>
      <c r="AG1104" s="387"/>
      <c r="AH1104" s="387"/>
      <c r="AI1104" s="387"/>
      <c r="AJ1104" s="387"/>
      <c r="AK1104" s="387"/>
    </row>
    <row r="1105" spans="2:37">
      <c r="B1105" s="205" t="s">
        <v>2291</v>
      </c>
      <c r="C1105" s="180" t="s">
        <v>368</v>
      </c>
      <c r="D1105" s="17"/>
      <c r="E1105" s="20"/>
      <c r="F1105" s="20"/>
      <c r="G1105" s="20"/>
      <c r="H1105" s="20"/>
      <c r="I1105" s="20"/>
      <c r="R1105" s="387"/>
      <c r="S1105" s="387"/>
      <c r="T1105" s="387"/>
      <c r="U1105" s="387"/>
      <c r="V1105" s="387"/>
      <c r="W1105" s="387"/>
      <c r="X1105" s="387"/>
      <c r="Y1105" s="387"/>
      <c r="Z1105" s="387"/>
      <c r="AA1105" s="387"/>
      <c r="AB1105" s="387"/>
      <c r="AC1105" s="387"/>
      <c r="AD1105" s="387"/>
      <c r="AE1105" s="387"/>
      <c r="AF1105" s="387"/>
      <c r="AG1105" s="387"/>
      <c r="AH1105" s="387"/>
      <c r="AI1105" s="387"/>
      <c r="AJ1105" s="387"/>
      <c r="AK1105" s="387"/>
    </row>
    <row r="1106" spans="2:37">
      <c r="B1106" s="108"/>
      <c r="C1106" s="20" t="s">
        <v>389</v>
      </c>
      <c r="D1106" s="20" t="s">
        <v>1375</v>
      </c>
      <c r="E1106" s="110">
        <f>AR42</f>
        <v>487.91333333333336</v>
      </c>
      <c r="F1106" s="110">
        <f t="shared" si="209"/>
        <v>365.935</v>
      </c>
      <c r="G1106" s="110">
        <f>SUM(E1106*(1-0.5))</f>
        <v>243.95666666666668</v>
      </c>
      <c r="H1106" s="110">
        <f>SUM(E1106*(1-0.75))</f>
        <v>121.97833333333334</v>
      </c>
      <c r="I1106" s="110">
        <f>SUM(E1106*(1-0.9))</f>
        <v>48.791333333333327</v>
      </c>
      <c r="R1106" s="387"/>
      <c r="S1106" s="387"/>
      <c r="T1106" s="387"/>
      <c r="U1106" s="387"/>
      <c r="V1106" s="387"/>
      <c r="W1106" s="387"/>
      <c r="X1106" s="387"/>
      <c r="Y1106" s="387"/>
      <c r="Z1106" s="387"/>
      <c r="AA1106" s="387"/>
      <c r="AB1106" s="387"/>
      <c r="AC1106" s="387"/>
      <c r="AD1106" s="387"/>
      <c r="AE1106" s="387"/>
      <c r="AF1106" s="387"/>
      <c r="AG1106" s="387"/>
      <c r="AH1106" s="387"/>
      <c r="AI1106" s="387"/>
      <c r="AJ1106" s="387"/>
      <c r="AK1106" s="387"/>
    </row>
    <row r="1107" spans="2:37">
      <c r="B1107" s="108"/>
      <c r="C1107" s="20"/>
      <c r="D1107" s="20" t="s">
        <v>1377</v>
      </c>
      <c r="E1107" s="110">
        <f>AR43</f>
        <v>711</v>
      </c>
      <c r="F1107" s="110">
        <f t="shared" si="209"/>
        <v>533.25</v>
      </c>
      <c r="G1107" s="110">
        <f>SUM(E1107*(1-0.5))</f>
        <v>355.5</v>
      </c>
      <c r="H1107" s="110">
        <f>SUM(E1107*(1-0.75))</f>
        <v>177.75</v>
      </c>
      <c r="I1107" s="110">
        <f>SUM(E1107*(1-0.9))</f>
        <v>71.09999999999998</v>
      </c>
      <c r="R1107" s="387"/>
      <c r="S1107" s="387"/>
      <c r="T1107" s="387"/>
      <c r="U1107" s="387"/>
      <c r="V1107" s="387"/>
      <c r="W1107" s="387"/>
      <c r="X1107" s="387"/>
      <c r="Y1107" s="387"/>
      <c r="Z1107" s="387"/>
      <c r="AA1107" s="387"/>
      <c r="AB1107" s="387"/>
      <c r="AC1107" s="387"/>
      <c r="AD1107" s="387"/>
      <c r="AE1107" s="387"/>
      <c r="AF1107" s="387"/>
      <c r="AG1107" s="387"/>
      <c r="AH1107" s="387"/>
      <c r="AI1107" s="387"/>
      <c r="AJ1107" s="387"/>
      <c r="AK1107" s="387"/>
    </row>
    <row r="1108" spans="2:37">
      <c r="B1108" s="108"/>
      <c r="C1108" s="20" t="s">
        <v>407</v>
      </c>
      <c r="D1108" s="20" t="s">
        <v>1379</v>
      </c>
      <c r="E1108" s="110">
        <f>AR44</f>
        <v>973.33333333333337</v>
      </c>
      <c r="F1108" s="110">
        <f t="shared" si="209"/>
        <v>730</v>
      </c>
      <c r="G1108" s="110">
        <f>SUM(E1108*(1-0.5))</f>
        <v>486.66666666666669</v>
      </c>
      <c r="H1108" s="110">
        <f>SUM(E1108*(1-0.75))</f>
        <v>243.33333333333334</v>
      </c>
      <c r="I1108" s="110">
        <f>SUM(E1108*(1-0.9))</f>
        <v>97.333333333333314</v>
      </c>
      <c r="R1108" s="387"/>
      <c r="S1108" s="387"/>
      <c r="T1108" s="387"/>
      <c r="U1108" s="387"/>
      <c r="V1108" s="387"/>
      <c r="W1108" s="387"/>
      <c r="X1108" s="387"/>
      <c r="Y1108" s="387"/>
      <c r="Z1108" s="387"/>
      <c r="AA1108" s="387"/>
      <c r="AB1108" s="387"/>
      <c r="AC1108" s="387"/>
      <c r="AD1108" s="387"/>
      <c r="AE1108" s="387"/>
      <c r="AF1108" s="387"/>
      <c r="AG1108" s="387"/>
      <c r="AH1108" s="387"/>
      <c r="AI1108" s="387"/>
      <c r="AJ1108" s="387"/>
      <c r="AK1108" s="387"/>
    </row>
    <row r="1109" spans="2:37">
      <c r="B1109" s="205">
        <v>15</v>
      </c>
      <c r="C1109" s="180" t="s">
        <v>2292</v>
      </c>
      <c r="D1109" s="17"/>
      <c r="E1109" s="20"/>
      <c r="F1109" s="20"/>
      <c r="G1109" s="20"/>
      <c r="H1109" s="20"/>
      <c r="I1109" s="20"/>
      <c r="R1109" s="387"/>
      <c r="S1109" s="387"/>
      <c r="T1109" s="387"/>
      <c r="U1109" s="387"/>
      <c r="V1109" s="387"/>
      <c r="W1109" s="387"/>
      <c r="X1109" s="387"/>
      <c r="Y1109" s="387"/>
      <c r="Z1109" s="387"/>
      <c r="AA1109" s="387"/>
      <c r="AB1109" s="387"/>
      <c r="AC1109" s="387"/>
      <c r="AD1109" s="387"/>
      <c r="AE1109" s="387"/>
      <c r="AF1109" s="387"/>
      <c r="AG1109" s="387"/>
      <c r="AH1109" s="387"/>
      <c r="AI1109" s="387"/>
      <c r="AJ1109" s="387"/>
      <c r="AK1109" s="387"/>
    </row>
    <row r="1110" spans="2:37">
      <c r="B1110" s="108"/>
      <c r="C1110" s="20" t="s">
        <v>362</v>
      </c>
      <c r="D1110" s="20" t="s">
        <v>1387</v>
      </c>
      <c r="E1110" s="110">
        <f t="shared" ref="E1110:E1117" si="213">AR50</f>
        <v>179</v>
      </c>
      <c r="F1110" s="110">
        <f t="shared" si="209"/>
        <v>134.25</v>
      </c>
      <c r="G1110" s="110">
        <f>SUM(E1110*(1-0.5))</f>
        <v>89.5</v>
      </c>
      <c r="H1110" s="110">
        <f>SUM(E1110*(1-0.75))</f>
        <v>44.75</v>
      </c>
      <c r="I1110" s="110">
        <f>SUM(E1110*(1-0.9))</f>
        <v>17.899999999999995</v>
      </c>
      <c r="R1110" s="387"/>
      <c r="S1110" s="387"/>
      <c r="T1110" s="387"/>
      <c r="U1110" s="387"/>
      <c r="V1110" s="387"/>
      <c r="W1110" s="387"/>
      <c r="X1110" s="387"/>
      <c r="Y1110" s="387"/>
      <c r="Z1110" s="387"/>
      <c r="AA1110" s="387"/>
      <c r="AB1110" s="387"/>
      <c r="AC1110" s="387"/>
      <c r="AD1110" s="387"/>
      <c r="AE1110" s="387"/>
      <c r="AF1110" s="387"/>
      <c r="AG1110" s="387"/>
      <c r="AH1110" s="387"/>
      <c r="AI1110" s="387"/>
      <c r="AJ1110" s="387"/>
      <c r="AK1110" s="387"/>
    </row>
    <row r="1111" spans="2:37">
      <c r="B1111" s="108"/>
      <c r="C1111" s="20"/>
      <c r="D1111" s="115" t="s">
        <v>1389</v>
      </c>
      <c r="E1111" s="110">
        <f t="shared" si="213"/>
        <v>323.09333333333331</v>
      </c>
      <c r="F1111" s="110">
        <f t="shared" si="209"/>
        <v>242.32</v>
      </c>
      <c r="G1111" s="110">
        <f t="shared" ref="G1111:G1117" si="214">SUM(E1111*(1-0.5))</f>
        <v>161.54666666666665</v>
      </c>
      <c r="H1111" s="110">
        <f t="shared" ref="H1111:H1117" si="215">SUM(E1111*(1-0.75))</f>
        <v>80.773333333333326</v>
      </c>
      <c r="I1111" s="110">
        <f t="shared" ref="I1111:I1117" si="216">SUM(E1111*(1-0.9))</f>
        <v>32.309333333333321</v>
      </c>
      <c r="R1111" s="387"/>
      <c r="S1111" s="387"/>
      <c r="T1111" s="387"/>
      <c r="U1111" s="387"/>
      <c r="V1111" s="387"/>
      <c r="W1111" s="387"/>
      <c r="X1111" s="387"/>
      <c r="Y1111" s="387"/>
      <c r="Z1111" s="387"/>
      <c r="AA1111" s="387"/>
      <c r="AB1111" s="387"/>
      <c r="AC1111" s="387"/>
      <c r="AD1111" s="387"/>
      <c r="AE1111" s="387"/>
      <c r="AF1111" s="387"/>
      <c r="AG1111" s="387"/>
      <c r="AH1111" s="387"/>
      <c r="AI1111" s="387"/>
      <c r="AJ1111" s="387"/>
      <c r="AK1111" s="387"/>
    </row>
    <row r="1112" spans="2:37">
      <c r="B1112" s="108"/>
      <c r="C1112" s="20"/>
      <c r="D1112" s="115" t="s">
        <v>1391</v>
      </c>
      <c r="E1112" s="110">
        <f t="shared" si="213"/>
        <v>26.333333333333332</v>
      </c>
      <c r="F1112" s="110">
        <f t="shared" si="209"/>
        <v>19.75</v>
      </c>
      <c r="G1112" s="110">
        <f t="shared" si="214"/>
        <v>13.166666666666666</v>
      </c>
      <c r="H1112" s="110">
        <f t="shared" si="215"/>
        <v>6.583333333333333</v>
      </c>
      <c r="I1112" s="110">
        <f t="shared" si="216"/>
        <v>2.6333333333333324</v>
      </c>
      <c r="R1112" s="387"/>
      <c r="S1112" s="387"/>
      <c r="T1112" s="387"/>
      <c r="U1112" s="387"/>
      <c r="V1112" s="387"/>
      <c r="W1112" s="387"/>
      <c r="X1112" s="387"/>
      <c r="Y1112" s="387"/>
      <c r="Z1112" s="387"/>
      <c r="AA1112" s="387"/>
      <c r="AB1112" s="387"/>
      <c r="AC1112" s="387"/>
      <c r="AD1112" s="387"/>
      <c r="AE1112" s="387"/>
      <c r="AF1112" s="387"/>
      <c r="AG1112" s="387"/>
      <c r="AH1112" s="387"/>
      <c r="AI1112" s="387"/>
      <c r="AJ1112" s="387"/>
      <c r="AK1112" s="387"/>
    </row>
    <row r="1113" spans="2:37">
      <c r="B1113" s="108"/>
      <c r="C1113" s="20" t="s">
        <v>365</v>
      </c>
      <c r="D1113" s="115" t="s">
        <v>1393</v>
      </c>
      <c r="E1113" s="110">
        <f t="shared" si="213"/>
        <v>69.066666666666663</v>
      </c>
      <c r="F1113" s="110">
        <f t="shared" si="209"/>
        <v>51.8</v>
      </c>
      <c r="G1113" s="110">
        <f t="shared" si="214"/>
        <v>34.533333333333331</v>
      </c>
      <c r="H1113" s="110">
        <f t="shared" si="215"/>
        <v>17.266666666666666</v>
      </c>
      <c r="I1113" s="110">
        <f t="shared" si="216"/>
        <v>6.9066666666666645</v>
      </c>
      <c r="R1113" s="387"/>
      <c r="S1113" s="387"/>
      <c r="T1113" s="387"/>
      <c r="U1113" s="387"/>
      <c r="V1113" s="387"/>
      <c r="W1113" s="387"/>
      <c r="X1113" s="387"/>
      <c r="Y1113" s="387"/>
      <c r="Z1113" s="387"/>
      <c r="AA1113" s="387"/>
      <c r="AB1113" s="387"/>
      <c r="AC1113" s="387"/>
      <c r="AD1113" s="387"/>
      <c r="AE1113" s="387"/>
      <c r="AF1113" s="387"/>
      <c r="AG1113" s="387"/>
      <c r="AH1113" s="387"/>
      <c r="AI1113" s="387"/>
      <c r="AJ1113" s="387"/>
      <c r="AK1113" s="387"/>
    </row>
    <row r="1114" spans="2:37">
      <c r="B1114" s="108"/>
      <c r="C1114" s="20"/>
      <c r="D1114" s="115" t="s">
        <v>1395</v>
      </c>
      <c r="E1114" s="110">
        <f t="shared" si="213"/>
        <v>161.9</v>
      </c>
      <c r="F1114" s="110">
        <f t="shared" si="209"/>
        <v>121.42500000000001</v>
      </c>
      <c r="G1114" s="110">
        <f t="shared" si="214"/>
        <v>80.95</v>
      </c>
      <c r="H1114" s="110">
        <f t="shared" si="215"/>
        <v>40.475000000000001</v>
      </c>
      <c r="I1114" s="110">
        <f t="shared" si="216"/>
        <v>16.189999999999998</v>
      </c>
      <c r="R1114" s="387"/>
      <c r="S1114" s="387"/>
      <c r="T1114" s="387"/>
      <c r="U1114" s="387"/>
      <c r="V1114" s="387"/>
      <c r="W1114" s="387"/>
      <c r="X1114" s="387"/>
      <c r="Y1114" s="387"/>
      <c r="Z1114" s="387"/>
      <c r="AA1114" s="387"/>
      <c r="AB1114" s="387"/>
      <c r="AC1114" s="387"/>
      <c r="AD1114" s="387"/>
      <c r="AE1114" s="387"/>
      <c r="AF1114" s="387"/>
      <c r="AG1114" s="387"/>
      <c r="AH1114" s="387"/>
      <c r="AI1114" s="387"/>
      <c r="AJ1114" s="387"/>
      <c r="AK1114" s="387"/>
    </row>
    <row r="1115" spans="2:37">
      <c r="B1115" s="108"/>
      <c r="C1115" s="20"/>
      <c r="D1115" s="115" t="s">
        <v>1397</v>
      </c>
      <c r="E1115" s="110">
        <f t="shared" si="213"/>
        <v>179.1</v>
      </c>
      <c r="F1115" s="110">
        <f t="shared" si="209"/>
        <v>134.32499999999999</v>
      </c>
      <c r="G1115" s="110">
        <f t="shared" si="214"/>
        <v>89.55</v>
      </c>
      <c r="H1115" s="110">
        <f t="shared" si="215"/>
        <v>44.774999999999999</v>
      </c>
      <c r="I1115" s="110">
        <f t="shared" si="216"/>
        <v>17.909999999999997</v>
      </c>
      <c r="R1115" s="387"/>
      <c r="S1115" s="387"/>
      <c r="T1115" s="387"/>
      <c r="U1115" s="387"/>
      <c r="V1115" s="387"/>
      <c r="W1115" s="387"/>
      <c r="X1115" s="387"/>
      <c r="Y1115" s="387"/>
      <c r="Z1115" s="387"/>
      <c r="AA1115" s="387"/>
      <c r="AB1115" s="387"/>
      <c r="AC1115" s="387"/>
      <c r="AD1115" s="387"/>
      <c r="AE1115" s="387"/>
      <c r="AF1115" s="387"/>
      <c r="AG1115" s="387"/>
      <c r="AH1115" s="387"/>
      <c r="AI1115" s="387"/>
      <c r="AJ1115" s="387"/>
      <c r="AK1115" s="387"/>
    </row>
    <row r="1116" spans="2:37">
      <c r="B1116" s="108"/>
      <c r="C1116" s="115" t="s">
        <v>379</v>
      </c>
      <c r="D1116" s="115" t="s">
        <v>1399</v>
      </c>
      <c r="E1116" s="110">
        <f t="shared" si="213"/>
        <v>125.90000000000002</v>
      </c>
      <c r="F1116" s="110">
        <f t="shared" si="209"/>
        <v>94.425000000000011</v>
      </c>
      <c r="G1116" s="110">
        <f t="shared" si="214"/>
        <v>62.95000000000001</v>
      </c>
      <c r="H1116" s="110">
        <f t="shared" si="215"/>
        <v>31.475000000000005</v>
      </c>
      <c r="I1116" s="110">
        <f t="shared" si="216"/>
        <v>12.59</v>
      </c>
      <c r="R1116" s="387"/>
      <c r="S1116" s="387"/>
      <c r="T1116" s="387"/>
      <c r="U1116" s="387"/>
      <c r="V1116" s="387"/>
      <c r="W1116" s="387"/>
      <c r="X1116" s="387"/>
      <c r="Y1116" s="387"/>
      <c r="Z1116" s="387"/>
      <c r="AA1116" s="387"/>
      <c r="AB1116" s="387"/>
      <c r="AC1116" s="387"/>
      <c r="AD1116" s="387"/>
      <c r="AE1116" s="387"/>
      <c r="AF1116" s="387"/>
      <c r="AG1116" s="387"/>
      <c r="AH1116" s="387"/>
      <c r="AI1116" s="387"/>
      <c r="AJ1116" s="387"/>
      <c r="AK1116" s="387"/>
    </row>
    <row r="1117" spans="2:37">
      <c r="B1117" s="108"/>
      <c r="C1117" s="20"/>
      <c r="D1117" s="20" t="s">
        <v>1402</v>
      </c>
      <c r="E1117" s="110">
        <f t="shared" si="213"/>
        <v>127.5</v>
      </c>
      <c r="F1117" s="110">
        <f t="shared" si="209"/>
        <v>95.625</v>
      </c>
      <c r="G1117" s="110">
        <f t="shared" si="214"/>
        <v>63.75</v>
      </c>
      <c r="H1117" s="110">
        <f t="shared" si="215"/>
        <v>31.875</v>
      </c>
      <c r="I1117" s="110">
        <f t="shared" si="216"/>
        <v>12.749999999999996</v>
      </c>
      <c r="R1117" s="387"/>
      <c r="S1117" s="387"/>
      <c r="T1117" s="387"/>
      <c r="U1117" s="387"/>
      <c r="V1117" s="387"/>
      <c r="W1117" s="387"/>
      <c r="X1117" s="387"/>
      <c r="Y1117" s="387"/>
      <c r="Z1117" s="387"/>
      <c r="AA1117" s="387"/>
      <c r="AB1117" s="387"/>
      <c r="AC1117" s="387"/>
      <c r="AD1117" s="387"/>
      <c r="AE1117" s="387"/>
      <c r="AF1117" s="387"/>
      <c r="AG1117" s="387"/>
      <c r="AH1117" s="387"/>
      <c r="AI1117" s="387"/>
      <c r="AJ1117" s="387"/>
      <c r="AK1117" s="387"/>
    </row>
    <row r="1118" spans="2:37">
      <c r="B1118" s="205">
        <v>16</v>
      </c>
      <c r="C1118" s="180" t="s">
        <v>382</v>
      </c>
      <c r="D1118" s="17"/>
      <c r="E1118" s="20"/>
      <c r="F1118" s="20"/>
      <c r="G1118" s="20"/>
      <c r="H1118" s="20"/>
      <c r="I1118" s="20"/>
      <c r="R1118" s="387"/>
      <c r="S1118" s="387"/>
      <c r="T1118" s="387"/>
      <c r="U1118" s="387"/>
      <c r="V1118" s="387"/>
      <c r="W1118" s="387"/>
      <c r="X1118" s="387"/>
      <c r="Y1118" s="387"/>
      <c r="Z1118" s="387"/>
      <c r="AA1118" s="387"/>
      <c r="AB1118" s="387"/>
      <c r="AC1118" s="387"/>
      <c r="AD1118" s="387"/>
      <c r="AE1118" s="387"/>
      <c r="AF1118" s="387"/>
      <c r="AG1118" s="387"/>
      <c r="AH1118" s="387"/>
      <c r="AI1118" s="387"/>
      <c r="AJ1118" s="387"/>
      <c r="AK1118" s="387"/>
    </row>
    <row r="1119" spans="2:37">
      <c r="B1119" s="108"/>
      <c r="C1119" s="20" t="s">
        <v>384</v>
      </c>
      <c r="D1119" s="20" t="s">
        <v>1411</v>
      </c>
      <c r="E1119" s="110">
        <f t="shared" ref="E1119:E1142" si="217">AR62</f>
        <v>64.660000000000011</v>
      </c>
      <c r="F1119" s="110">
        <f t="shared" si="209"/>
        <v>48.495000000000005</v>
      </c>
      <c r="G1119" s="110">
        <f>SUM(E1119*(1-0.5))</f>
        <v>32.330000000000005</v>
      </c>
      <c r="H1119" s="110">
        <f>SUM(E1119*(1-0.75))</f>
        <v>16.165000000000003</v>
      </c>
      <c r="I1119" s="110">
        <f>SUM(E1119*(1-0.9))</f>
        <v>6.4659999999999993</v>
      </c>
      <c r="R1119" s="387"/>
      <c r="S1119" s="387"/>
      <c r="T1119" s="387"/>
      <c r="U1119" s="387"/>
      <c r="V1119" s="387"/>
      <c r="W1119" s="387"/>
      <c r="X1119" s="387"/>
      <c r="Y1119" s="387"/>
      <c r="Z1119" s="387"/>
      <c r="AA1119" s="387"/>
      <c r="AB1119" s="387"/>
      <c r="AC1119" s="387"/>
      <c r="AD1119" s="387"/>
      <c r="AE1119" s="387"/>
      <c r="AF1119" s="387"/>
      <c r="AG1119" s="387"/>
      <c r="AH1119" s="387"/>
      <c r="AI1119" s="387"/>
      <c r="AJ1119" s="387"/>
      <c r="AK1119" s="387"/>
    </row>
    <row r="1120" spans="2:37">
      <c r="B1120" s="108"/>
      <c r="C1120" s="20" t="s">
        <v>360</v>
      </c>
      <c r="D1120" s="20" t="s">
        <v>11</v>
      </c>
      <c r="E1120" s="110">
        <f t="shared" si="217"/>
        <v>40.923333333333339</v>
      </c>
      <c r="F1120" s="110">
        <f t="shared" si="209"/>
        <v>30.692500000000003</v>
      </c>
      <c r="G1120" s="110">
        <f t="shared" ref="G1120:G1142" si="218">SUM(E1120*(1-0.5))</f>
        <v>20.46166666666667</v>
      </c>
      <c r="H1120" s="110">
        <f t="shared" ref="H1120:H1142" si="219">SUM(E1120*(1-0.75))</f>
        <v>10.230833333333335</v>
      </c>
      <c r="I1120" s="110">
        <f t="shared" ref="I1120:I1142" si="220">SUM(E1120*(1-0.9))</f>
        <v>4.0923333333333334</v>
      </c>
      <c r="R1120" s="387"/>
      <c r="S1120" s="387"/>
      <c r="T1120" s="387"/>
      <c r="U1120" s="387"/>
      <c r="V1120" s="387"/>
      <c r="W1120" s="387"/>
      <c r="X1120" s="387"/>
      <c r="Y1120" s="387"/>
      <c r="Z1120" s="387"/>
      <c r="AA1120" s="387"/>
      <c r="AB1120" s="387"/>
      <c r="AC1120" s="387"/>
      <c r="AD1120" s="387"/>
      <c r="AE1120" s="387"/>
      <c r="AF1120" s="387"/>
      <c r="AG1120" s="387"/>
      <c r="AH1120" s="387"/>
      <c r="AI1120" s="387"/>
      <c r="AJ1120" s="387"/>
      <c r="AK1120" s="387"/>
    </row>
    <row r="1121" spans="2:37">
      <c r="B1121" s="108"/>
      <c r="C1121" s="17"/>
      <c r="D1121" s="20" t="s">
        <v>1414</v>
      </c>
      <c r="E1121" s="110">
        <f t="shared" si="217"/>
        <v>72.056666666666672</v>
      </c>
      <c r="F1121" s="110">
        <f t="shared" si="209"/>
        <v>54.042500000000004</v>
      </c>
      <c r="G1121" s="110">
        <f t="shared" si="218"/>
        <v>36.028333333333336</v>
      </c>
      <c r="H1121" s="110">
        <f t="shared" si="219"/>
        <v>18.014166666666668</v>
      </c>
      <c r="I1121" s="110">
        <f t="shared" si="220"/>
        <v>7.2056666666666658</v>
      </c>
      <c r="R1121" s="387"/>
      <c r="S1121" s="387"/>
      <c r="T1121" s="387"/>
      <c r="U1121" s="387"/>
      <c r="V1121" s="387"/>
      <c r="W1121" s="387"/>
      <c r="X1121" s="387"/>
      <c r="Y1121" s="387"/>
      <c r="Z1121" s="387"/>
      <c r="AA1121" s="387"/>
      <c r="AB1121" s="387"/>
      <c r="AC1121" s="387"/>
      <c r="AD1121" s="387"/>
      <c r="AE1121" s="387"/>
      <c r="AF1121" s="387"/>
      <c r="AG1121" s="387"/>
      <c r="AH1121" s="387"/>
      <c r="AI1121" s="387"/>
      <c r="AJ1121" s="387"/>
      <c r="AK1121" s="387"/>
    </row>
    <row r="1122" spans="2:37">
      <c r="B1122" s="108"/>
      <c r="C1122" s="20" t="s">
        <v>389</v>
      </c>
      <c r="D1122" s="20" t="s">
        <v>1417</v>
      </c>
      <c r="E1122" s="110">
        <f t="shared" si="217"/>
        <v>86.493333333333339</v>
      </c>
      <c r="F1122" s="110">
        <f t="shared" si="209"/>
        <v>64.87</v>
      </c>
      <c r="G1122" s="110">
        <f t="shared" si="218"/>
        <v>43.24666666666667</v>
      </c>
      <c r="H1122" s="110">
        <f t="shared" si="219"/>
        <v>21.623333333333335</v>
      </c>
      <c r="I1122" s="110">
        <f t="shared" si="220"/>
        <v>8.6493333333333329</v>
      </c>
      <c r="R1122" s="387"/>
      <c r="S1122" s="387"/>
      <c r="T1122" s="387"/>
      <c r="U1122" s="387"/>
      <c r="V1122" s="387"/>
      <c r="W1122" s="387"/>
      <c r="X1122" s="387"/>
      <c r="Y1122" s="387"/>
      <c r="Z1122" s="387"/>
      <c r="AA1122" s="387"/>
      <c r="AB1122" s="387"/>
      <c r="AC1122" s="387"/>
      <c r="AD1122" s="387"/>
      <c r="AE1122" s="387"/>
      <c r="AF1122" s="387"/>
      <c r="AG1122" s="387"/>
      <c r="AH1122" s="387"/>
      <c r="AI1122" s="387"/>
      <c r="AJ1122" s="387"/>
      <c r="AK1122" s="387"/>
    </row>
    <row r="1123" spans="2:37">
      <c r="B1123" s="108"/>
      <c r="C1123" s="20"/>
      <c r="D1123" s="20" t="s">
        <v>1418</v>
      </c>
      <c r="E1123" s="110">
        <f t="shared" si="217"/>
        <v>120.39333333333333</v>
      </c>
      <c r="F1123" s="110">
        <f t="shared" si="209"/>
        <v>90.295000000000002</v>
      </c>
      <c r="G1123" s="110">
        <f t="shared" si="218"/>
        <v>60.196666666666665</v>
      </c>
      <c r="H1123" s="110">
        <f t="shared" si="219"/>
        <v>30.098333333333333</v>
      </c>
      <c r="I1123" s="110">
        <f t="shared" si="220"/>
        <v>12.03933333333333</v>
      </c>
      <c r="R1123" s="387"/>
      <c r="S1123" s="387"/>
      <c r="T1123" s="387"/>
      <c r="U1123" s="387"/>
      <c r="V1123" s="387"/>
      <c r="W1123" s="387"/>
      <c r="X1123" s="387"/>
      <c r="Y1123" s="387"/>
      <c r="Z1123" s="387"/>
      <c r="AA1123" s="387"/>
      <c r="AB1123" s="387"/>
      <c r="AC1123" s="387"/>
      <c r="AD1123" s="387"/>
      <c r="AE1123" s="387"/>
      <c r="AF1123" s="387"/>
      <c r="AG1123" s="387"/>
      <c r="AH1123" s="387"/>
      <c r="AI1123" s="387"/>
      <c r="AJ1123" s="387"/>
      <c r="AK1123" s="387"/>
    </row>
    <row r="1124" spans="2:37">
      <c r="B1124" s="108"/>
      <c r="C1124" s="20"/>
      <c r="D1124" s="20" t="s">
        <v>1420</v>
      </c>
      <c r="E1124" s="110">
        <f t="shared" si="217"/>
        <v>40.729999999999997</v>
      </c>
      <c r="F1124" s="110">
        <f t="shared" si="209"/>
        <v>30.547499999999999</v>
      </c>
      <c r="G1124" s="110">
        <f t="shared" si="218"/>
        <v>20.364999999999998</v>
      </c>
      <c r="H1124" s="110">
        <f t="shared" si="219"/>
        <v>10.182499999999999</v>
      </c>
      <c r="I1124" s="110">
        <f t="shared" si="220"/>
        <v>4.0729999999999986</v>
      </c>
      <c r="R1124" s="387"/>
      <c r="S1124" s="387"/>
      <c r="T1124" s="387"/>
      <c r="U1124" s="387"/>
      <c r="V1124" s="387"/>
      <c r="W1124" s="387"/>
      <c r="X1124" s="387"/>
      <c r="Y1124" s="387"/>
      <c r="Z1124" s="387"/>
      <c r="AA1124" s="387"/>
      <c r="AB1124" s="387"/>
      <c r="AC1124" s="387"/>
      <c r="AD1124" s="387"/>
      <c r="AE1124" s="387"/>
      <c r="AF1124" s="387"/>
      <c r="AG1124" s="387"/>
      <c r="AH1124" s="387"/>
      <c r="AI1124" s="387"/>
      <c r="AJ1124" s="387"/>
      <c r="AK1124" s="387"/>
    </row>
    <row r="1125" spans="2:37">
      <c r="B1125" s="108"/>
      <c r="C1125" s="20"/>
      <c r="D1125" s="20" t="s">
        <v>1422</v>
      </c>
      <c r="E1125" s="110">
        <f t="shared" si="217"/>
        <v>35.596666666666664</v>
      </c>
      <c r="F1125" s="110">
        <f t="shared" si="209"/>
        <v>26.697499999999998</v>
      </c>
      <c r="G1125" s="110">
        <f t="shared" si="218"/>
        <v>17.798333333333332</v>
      </c>
      <c r="H1125" s="110">
        <f t="shared" si="219"/>
        <v>8.899166666666666</v>
      </c>
      <c r="I1125" s="110">
        <f t="shared" si="220"/>
        <v>3.5596666666666654</v>
      </c>
      <c r="R1125" s="387"/>
      <c r="S1125" s="387"/>
      <c r="T1125" s="387"/>
      <c r="U1125" s="387"/>
      <c r="V1125" s="387"/>
      <c r="W1125" s="387"/>
      <c r="X1125" s="387"/>
      <c r="Y1125" s="387"/>
      <c r="Z1125" s="387"/>
      <c r="AA1125" s="387"/>
      <c r="AB1125" s="387"/>
      <c r="AC1125" s="387"/>
      <c r="AD1125" s="387"/>
      <c r="AE1125" s="387"/>
      <c r="AF1125" s="387"/>
      <c r="AG1125" s="387"/>
      <c r="AH1125" s="387"/>
      <c r="AI1125" s="387"/>
      <c r="AJ1125" s="387"/>
      <c r="AK1125" s="387"/>
    </row>
    <row r="1126" spans="2:37">
      <c r="B1126" s="108"/>
      <c r="C1126" s="20"/>
      <c r="D1126" s="20" t="s">
        <v>1424</v>
      </c>
      <c r="E1126" s="110">
        <f t="shared" si="217"/>
        <v>56.893333333333338</v>
      </c>
      <c r="F1126" s="110">
        <f t="shared" si="209"/>
        <v>42.67</v>
      </c>
      <c r="G1126" s="110">
        <f t="shared" si="218"/>
        <v>28.446666666666669</v>
      </c>
      <c r="H1126" s="110">
        <f t="shared" si="219"/>
        <v>14.223333333333334</v>
      </c>
      <c r="I1126" s="110">
        <f t="shared" si="220"/>
        <v>5.6893333333333329</v>
      </c>
      <c r="R1126" s="387"/>
      <c r="S1126" s="387"/>
      <c r="T1126" s="387"/>
      <c r="U1126" s="387"/>
      <c r="V1126" s="387"/>
      <c r="W1126" s="387"/>
      <c r="X1126" s="387"/>
      <c r="Y1126" s="387"/>
      <c r="Z1126" s="387"/>
      <c r="AA1126" s="387"/>
      <c r="AB1126" s="387"/>
      <c r="AC1126" s="387"/>
      <c r="AD1126" s="387"/>
      <c r="AE1126" s="387"/>
      <c r="AF1126" s="387"/>
      <c r="AG1126" s="387"/>
      <c r="AH1126" s="387"/>
      <c r="AI1126" s="387"/>
      <c r="AJ1126" s="387"/>
      <c r="AK1126" s="387"/>
    </row>
    <row r="1127" spans="2:37">
      <c r="B1127" s="108"/>
      <c r="C1127" s="20"/>
      <c r="D1127" s="20" t="s">
        <v>1425</v>
      </c>
      <c r="E1127" s="110">
        <f t="shared" si="217"/>
        <v>85.963333333333324</v>
      </c>
      <c r="F1127" s="110">
        <f t="shared" si="209"/>
        <v>64.472499999999997</v>
      </c>
      <c r="G1127" s="110">
        <f t="shared" si="218"/>
        <v>42.981666666666662</v>
      </c>
      <c r="H1127" s="110">
        <f t="shared" si="219"/>
        <v>21.490833333333331</v>
      </c>
      <c r="I1127" s="110">
        <f t="shared" si="220"/>
        <v>8.5963333333333303</v>
      </c>
      <c r="R1127" s="387"/>
      <c r="S1127" s="387"/>
      <c r="T1127" s="387"/>
      <c r="U1127" s="387"/>
      <c r="V1127" s="387"/>
      <c r="W1127" s="387"/>
      <c r="X1127" s="387"/>
      <c r="Y1127" s="387"/>
      <c r="Z1127" s="387"/>
      <c r="AA1127" s="387"/>
      <c r="AB1127" s="387"/>
      <c r="AC1127" s="387"/>
      <c r="AD1127" s="387"/>
      <c r="AE1127" s="387"/>
      <c r="AF1127" s="387"/>
      <c r="AG1127" s="387"/>
      <c r="AH1127" s="387"/>
      <c r="AI1127" s="387"/>
      <c r="AJ1127" s="387"/>
      <c r="AK1127" s="387"/>
    </row>
    <row r="1128" spans="2:37">
      <c r="B1128" s="108"/>
      <c r="C1128" s="20"/>
      <c r="D1128" s="20" t="s">
        <v>1427</v>
      </c>
      <c r="E1128" s="110">
        <f t="shared" si="217"/>
        <v>168.93333333333334</v>
      </c>
      <c r="F1128" s="110">
        <f t="shared" si="209"/>
        <v>126.7</v>
      </c>
      <c r="G1128" s="110">
        <f t="shared" si="218"/>
        <v>84.466666666666669</v>
      </c>
      <c r="H1128" s="110">
        <f t="shared" si="219"/>
        <v>42.233333333333334</v>
      </c>
      <c r="I1128" s="110">
        <f t="shared" si="220"/>
        <v>16.893333333333331</v>
      </c>
      <c r="R1128" s="387"/>
      <c r="S1128" s="387"/>
      <c r="T1128" s="387"/>
      <c r="U1128" s="387"/>
      <c r="V1128" s="387"/>
      <c r="W1128" s="387"/>
      <c r="X1128" s="387"/>
      <c r="Y1128" s="387"/>
      <c r="Z1128" s="387"/>
      <c r="AA1128" s="387"/>
      <c r="AB1128" s="387"/>
      <c r="AC1128" s="387"/>
      <c r="AD1128" s="387"/>
      <c r="AE1128" s="387"/>
      <c r="AF1128" s="387"/>
      <c r="AG1128" s="387"/>
      <c r="AH1128" s="387"/>
      <c r="AI1128" s="387"/>
      <c r="AJ1128" s="387"/>
      <c r="AK1128" s="387"/>
    </row>
    <row r="1129" spans="2:37">
      <c r="B1129" s="108"/>
      <c r="C1129" s="20"/>
      <c r="D1129" s="20" t="s">
        <v>1429</v>
      </c>
      <c r="E1129" s="110">
        <f t="shared" si="217"/>
        <v>91.293333333333337</v>
      </c>
      <c r="F1129" s="110">
        <f t="shared" si="209"/>
        <v>68.47</v>
      </c>
      <c r="G1129" s="110">
        <f t="shared" si="218"/>
        <v>45.646666666666668</v>
      </c>
      <c r="H1129" s="110">
        <f t="shared" si="219"/>
        <v>22.823333333333334</v>
      </c>
      <c r="I1129" s="110">
        <f t="shared" si="220"/>
        <v>9.1293333333333315</v>
      </c>
      <c r="R1129" s="387"/>
      <c r="S1129" s="387"/>
      <c r="T1129" s="387"/>
      <c r="U1129" s="387"/>
      <c r="V1129" s="387"/>
      <c r="W1129" s="387"/>
      <c r="X1129" s="387"/>
      <c r="Y1129" s="387"/>
      <c r="Z1129" s="387"/>
      <c r="AA1129" s="387"/>
      <c r="AB1129" s="387"/>
      <c r="AC1129" s="387"/>
      <c r="AD1129" s="387"/>
      <c r="AE1129" s="387"/>
      <c r="AF1129" s="387"/>
      <c r="AG1129" s="387"/>
      <c r="AH1129" s="387"/>
      <c r="AI1129" s="387"/>
      <c r="AJ1129" s="387"/>
      <c r="AK1129" s="387"/>
    </row>
    <row r="1130" spans="2:37">
      <c r="B1130" s="108"/>
      <c r="C1130" s="20" t="s">
        <v>365</v>
      </c>
      <c r="D1130" s="20" t="s">
        <v>1431</v>
      </c>
      <c r="E1130" s="110">
        <f t="shared" si="217"/>
        <v>36.966666666666669</v>
      </c>
      <c r="F1130" s="110">
        <f t="shared" si="209"/>
        <v>27.725000000000001</v>
      </c>
      <c r="G1130" s="110">
        <f t="shared" si="218"/>
        <v>18.483333333333334</v>
      </c>
      <c r="H1130" s="110">
        <f t="shared" si="219"/>
        <v>9.2416666666666671</v>
      </c>
      <c r="I1130" s="110">
        <f t="shared" si="220"/>
        <v>3.6966666666666659</v>
      </c>
      <c r="R1130" s="387"/>
      <c r="S1130" s="387"/>
      <c r="T1130" s="387"/>
      <c r="U1130" s="387"/>
      <c r="V1130" s="387"/>
      <c r="W1130" s="387"/>
      <c r="X1130" s="387"/>
      <c r="Y1130" s="387"/>
      <c r="Z1130" s="387"/>
      <c r="AA1130" s="387"/>
      <c r="AB1130" s="387"/>
      <c r="AC1130" s="387"/>
      <c r="AD1130" s="387"/>
      <c r="AE1130" s="387"/>
      <c r="AF1130" s="387"/>
      <c r="AG1130" s="387"/>
      <c r="AH1130" s="387"/>
      <c r="AI1130" s="387"/>
      <c r="AJ1130" s="387"/>
      <c r="AK1130" s="387"/>
    </row>
    <row r="1131" spans="2:37">
      <c r="B1131" s="108"/>
      <c r="C1131" s="20"/>
      <c r="D1131" s="20" t="s">
        <v>1433</v>
      </c>
      <c r="E1131" s="110">
        <f t="shared" si="217"/>
        <v>31.583333333333332</v>
      </c>
      <c r="F1131" s="110">
        <f t="shared" si="209"/>
        <v>23.6875</v>
      </c>
      <c r="G1131" s="110">
        <f t="shared" si="218"/>
        <v>15.791666666666666</v>
      </c>
      <c r="H1131" s="110">
        <f t="shared" si="219"/>
        <v>7.895833333333333</v>
      </c>
      <c r="I1131" s="110">
        <f t="shared" si="220"/>
        <v>3.1583333333333323</v>
      </c>
      <c r="R1131" s="387"/>
      <c r="S1131" s="387"/>
      <c r="T1131" s="387"/>
      <c r="U1131" s="387"/>
      <c r="V1131" s="387"/>
      <c r="W1131" s="387"/>
      <c r="X1131" s="387"/>
      <c r="Y1131" s="387"/>
      <c r="Z1131" s="387"/>
      <c r="AA1131" s="387"/>
      <c r="AB1131" s="387"/>
      <c r="AC1131" s="387"/>
      <c r="AD1131" s="387"/>
      <c r="AE1131" s="387"/>
      <c r="AF1131" s="387"/>
      <c r="AG1131" s="387"/>
      <c r="AH1131" s="387"/>
      <c r="AI1131" s="387"/>
      <c r="AJ1131" s="387"/>
      <c r="AK1131" s="387"/>
    </row>
    <row r="1132" spans="2:37">
      <c r="B1132" s="108"/>
      <c r="C1132" s="20" t="s">
        <v>394</v>
      </c>
      <c r="D1132" s="20" t="s">
        <v>1435</v>
      </c>
      <c r="E1132" s="110">
        <f t="shared" si="217"/>
        <v>94.066666666666663</v>
      </c>
      <c r="F1132" s="110">
        <f t="shared" si="209"/>
        <v>70.55</v>
      </c>
      <c r="G1132" s="110">
        <f t="shared" si="218"/>
        <v>47.033333333333331</v>
      </c>
      <c r="H1132" s="110">
        <f t="shared" si="219"/>
        <v>23.516666666666666</v>
      </c>
      <c r="I1132" s="110">
        <f t="shared" si="220"/>
        <v>9.4066666666666645</v>
      </c>
      <c r="R1132" s="387"/>
      <c r="S1132" s="387"/>
      <c r="T1132" s="387"/>
      <c r="U1132" s="387"/>
      <c r="V1132" s="387"/>
      <c r="W1132" s="387"/>
      <c r="X1132" s="387"/>
      <c r="Y1132" s="387"/>
      <c r="Z1132" s="387"/>
      <c r="AA1132" s="387"/>
      <c r="AB1132" s="387"/>
      <c r="AC1132" s="387"/>
      <c r="AD1132" s="387"/>
      <c r="AE1132" s="387"/>
      <c r="AF1132" s="387"/>
      <c r="AG1132" s="387"/>
      <c r="AH1132" s="387"/>
      <c r="AI1132" s="387"/>
      <c r="AJ1132" s="387"/>
      <c r="AK1132" s="387"/>
    </row>
    <row r="1133" spans="2:37">
      <c r="B1133" s="108"/>
      <c r="C1133" s="20" t="s">
        <v>398</v>
      </c>
      <c r="D1133" s="20" t="s">
        <v>1437</v>
      </c>
      <c r="E1133" s="110">
        <f t="shared" si="217"/>
        <v>281.19333333333333</v>
      </c>
      <c r="F1133" s="110">
        <f t="shared" si="209"/>
        <v>210.89499999999998</v>
      </c>
      <c r="G1133" s="110">
        <f t="shared" si="218"/>
        <v>140.59666666666666</v>
      </c>
      <c r="H1133" s="110">
        <f t="shared" si="219"/>
        <v>70.298333333333332</v>
      </c>
      <c r="I1133" s="110">
        <f t="shared" si="220"/>
        <v>28.119333333333326</v>
      </c>
      <c r="R1133" s="387"/>
      <c r="S1133" s="387"/>
      <c r="T1133" s="387"/>
      <c r="U1133" s="387"/>
      <c r="V1133" s="387"/>
      <c r="W1133" s="387"/>
      <c r="X1133" s="387"/>
      <c r="Y1133" s="387"/>
      <c r="Z1133" s="387"/>
      <c r="AA1133" s="387"/>
      <c r="AB1133" s="387"/>
      <c r="AC1133" s="387"/>
      <c r="AD1133" s="387"/>
      <c r="AE1133" s="387"/>
      <c r="AF1133" s="387"/>
      <c r="AG1133" s="387"/>
      <c r="AH1133" s="387"/>
      <c r="AI1133" s="387"/>
      <c r="AJ1133" s="387"/>
      <c r="AK1133" s="387"/>
    </row>
    <row r="1134" spans="2:37">
      <c r="B1134" s="108"/>
      <c r="C1134" s="20"/>
      <c r="D1134" s="20" t="s">
        <v>1439</v>
      </c>
      <c r="E1134" s="110">
        <f t="shared" si="217"/>
        <v>149</v>
      </c>
      <c r="F1134" s="110">
        <f t="shared" si="209"/>
        <v>111.75</v>
      </c>
      <c r="G1134" s="110">
        <f t="shared" si="218"/>
        <v>74.5</v>
      </c>
      <c r="H1134" s="110">
        <f t="shared" si="219"/>
        <v>37.25</v>
      </c>
      <c r="I1134" s="110">
        <f t="shared" si="220"/>
        <v>14.899999999999997</v>
      </c>
      <c r="R1134" s="387"/>
      <c r="S1134" s="387"/>
      <c r="T1134" s="387"/>
      <c r="U1134" s="387"/>
      <c r="V1134" s="387"/>
      <c r="W1134" s="387"/>
      <c r="X1134" s="387"/>
      <c r="Y1134" s="387"/>
      <c r="Z1134" s="387"/>
      <c r="AA1134" s="387"/>
      <c r="AB1134" s="387"/>
      <c r="AC1134" s="387"/>
      <c r="AD1134" s="387"/>
      <c r="AE1134" s="387"/>
      <c r="AF1134" s="387"/>
      <c r="AG1134" s="387"/>
      <c r="AH1134" s="387"/>
      <c r="AI1134" s="387"/>
      <c r="AJ1134" s="387"/>
      <c r="AK1134" s="387"/>
    </row>
    <row r="1135" spans="2:37">
      <c r="B1135" s="108"/>
      <c r="C1135" s="20" t="s">
        <v>401</v>
      </c>
      <c r="D1135" s="20" t="s">
        <v>1441</v>
      </c>
      <c r="E1135" s="110">
        <f t="shared" si="217"/>
        <v>83.233333333333334</v>
      </c>
      <c r="F1135" s="110">
        <f t="shared" si="209"/>
        <v>62.424999999999997</v>
      </c>
      <c r="G1135" s="110">
        <f t="shared" si="218"/>
        <v>41.616666666666667</v>
      </c>
      <c r="H1135" s="110">
        <f t="shared" si="219"/>
        <v>20.808333333333334</v>
      </c>
      <c r="I1135" s="110">
        <f t="shared" si="220"/>
        <v>8.3233333333333324</v>
      </c>
      <c r="R1135" s="387"/>
      <c r="S1135" s="387"/>
      <c r="T1135" s="387"/>
      <c r="U1135" s="387"/>
      <c r="V1135" s="387"/>
      <c r="W1135" s="387"/>
      <c r="X1135" s="387"/>
      <c r="Y1135" s="387"/>
      <c r="Z1135" s="387"/>
      <c r="AA1135" s="387"/>
      <c r="AB1135" s="387"/>
      <c r="AC1135" s="387"/>
      <c r="AD1135" s="387"/>
      <c r="AE1135" s="387"/>
      <c r="AF1135" s="387"/>
      <c r="AG1135" s="387"/>
      <c r="AH1135" s="387"/>
      <c r="AI1135" s="387"/>
      <c r="AJ1135" s="387"/>
      <c r="AK1135" s="387"/>
    </row>
    <row r="1136" spans="2:37">
      <c r="B1136" s="108"/>
      <c r="C1136" s="20" t="s">
        <v>403</v>
      </c>
      <c r="D1136" s="20" t="s">
        <v>1443</v>
      </c>
      <c r="E1136" s="110">
        <f t="shared" si="217"/>
        <v>90.38</v>
      </c>
      <c r="F1136" s="110">
        <f t="shared" si="209"/>
        <v>67.784999999999997</v>
      </c>
      <c r="G1136" s="110">
        <f t="shared" si="218"/>
        <v>45.19</v>
      </c>
      <c r="H1136" s="110">
        <f t="shared" si="219"/>
        <v>22.594999999999999</v>
      </c>
      <c r="I1136" s="110">
        <f t="shared" si="220"/>
        <v>9.0379999999999967</v>
      </c>
      <c r="R1136" s="387"/>
      <c r="S1136" s="387"/>
      <c r="T1136" s="387"/>
      <c r="U1136" s="387"/>
      <c r="V1136" s="387"/>
      <c r="W1136" s="387"/>
      <c r="X1136" s="387"/>
      <c r="Y1136" s="387"/>
      <c r="Z1136" s="387"/>
      <c r="AA1136" s="387"/>
      <c r="AB1136" s="387"/>
      <c r="AC1136" s="387"/>
      <c r="AD1136" s="387"/>
      <c r="AE1136" s="387"/>
      <c r="AF1136" s="387"/>
      <c r="AG1136" s="387"/>
      <c r="AH1136" s="387"/>
      <c r="AI1136" s="387"/>
      <c r="AJ1136" s="387"/>
      <c r="AK1136" s="387"/>
    </row>
    <row r="1137" spans="2:37">
      <c r="B1137" s="108"/>
      <c r="C1137" s="20" t="s">
        <v>407</v>
      </c>
      <c r="D1137" s="20" t="s">
        <v>1445</v>
      </c>
      <c r="E1137" s="110">
        <f t="shared" si="217"/>
        <v>49.300000000000004</v>
      </c>
      <c r="F1137" s="110">
        <f t="shared" si="209"/>
        <v>36.975000000000001</v>
      </c>
      <c r="G1137" s="110">
        <f t="shared" si="218"/>
        <v>24.650000000000002</v>
      </c>
      <c r="H1137" s="110">
        <f t="shared" si="219"/>
        <v>12.325000000000001</v>
      </c>
      <c r="I1137" s="110">
        <f t="shared" si="220"/>
        <v>4.93</v>
      </c>
      <c r="R1137" s="387"/>
      <c r="S1137" s="387"/>
      <c r="T1137" s="387"/>
      <c r="U1137" s="387"/>
      <c r="V1137" s="387"/>
      <c r="W1137" s="387"/>
      <c r="X1137" s="387"/>
      <c r="Y1137" s="387"/>
      <c r="Z1137" s="387"/>
      <c r="AA1137" s="387"/>
      <c r="AB1137" s="387"/>
      <c r="AC1137" s="387"/>
      <c r="AD1137" s="387"/>
      <c r="AE1137" s="387"/>
      <c r="AF1137" s="387"/>
      <c r="AG1137" s="387"/>
      <c r="AH1137" s="387"/>
      <c r="AI1137" s="387"/>
      <c r="AJ1137" s="387"/>
      <c r="AK1137" s="387"/>
    </row>
    <row r="1138" spans="2:37">
      <c r="B1138" s="108"/>
      <c r="C1138" s="20"/>
      <c r="D1138" s="20" t="s">
        <v>1447</v>
      </c>
      <c r="E1138" s="110">
        <f t="shared" si="217"/>
        <v>96.133333333333326</v>
      </c>
      <c r="F1138" s="110">
        <f t="shared" si="209"/>
        <v>72.099999999999994</v>
      </c>
      <c r="G1138" s="110">
        <f t="shared" si="218"/>
        <v>48.066666666666663</v>
      </c>
      <c r="H1138" s="110">
        <f t="shared" si="219"/>
        <v>24.033333333333331</v>
      </c>
      <c r="I1138" s="110">
        <f t="shared" si="220"/>
        <v>9.6133333333333297</v>
      </c>
      <c r="R1138" s="387"/>
      <c r="S1138" s="387"/>
      <c r="T1138" s="387"/>
      <c r="U1138" s="387"/>
      <c r="V1138" s="387"/>
      <c r="W1138" s="387"/>
      <c r="X1138" s="387"/>
      <c r="Y1138" s="387"/>
      <c r="Z1138" s="387"/>
      <c r="AA1138" s="387"/>
      <c r="AB1138" s="387"/>
      <c r="AC1138" s="387"/>
      <c r="AD1138" s="387"/>
      <c r="AE1138" s="387"/>
      <c r="AF1138" s="387"/>
      <c r="AG1138" s="387"/>
      <c r="AH1138" s="387"/>
      <c r="AI1138" s="387"/>
      <c r="AJ1138" s="387"/>
      <c r="AK1138" s="387"/>
    </row>
    <row r="1139" spans="2:37">
      <c r="B1139" s="108"/>
      <c r="C1139" s="20"/>
      <c r="D1139" s="20" t="s">
        <v>1451</v>
      </c>
      <c r="E1139" s="110">
        <f t="shared" si="217"/>
        <v>155.63333333333333</v>
      </c>
      <c r="F1139" s="110">
        <f t="shared" si="209"/>
        <v>116.72499999999999</v>
      </c>
      <c r="G1139" s="110">
        <f t="shared" si="218"/>
        <v>77.816666666666663</v>
      </c>
      <c r="H1139" s="110">
        <f t="shared" si="219"/>
        <v>38.908333333333331</v>
      </c>
      <c r="I1139" s="110">
        <f t="shared" si="220"/>
        <v>15.563333333333329</v>
      </c>
      <c r="R1139" s="387"/>
      <c r="S1139" s="387"/>
      <c r="T1139" s="387"/>
      <c r="U1139" s="387"/>
      <c r="V1139" s="387"/>
      <c r="W1139" s="387"/>
      <c r="X1139" s="387"/>
      <c r="Y1139" s="387"/>
      <c r="Z1139" s="387"/>
      <c r="AA1139" s="387"/>
      <c r="AB1139" s="387"/>
      <c r="AC1139" s="387"/>
      <c r="AD1139" s="387"/>
      <c r="AE1139" s="387"/>
      <c r="AF1139" s="387"/>
      <c r="AG1139" s="387"/>
      <c r="AH1139" s="387"/>
      <c r="AI1139" s="387"/>
      <c r="AJ1139" s="387"/>
      <c r="AK1139" s="387"/>
    </row>
    <row r="1140" spans="2:37">
      <c r="B1140" s="108"/>
      <c r="C1140" s="20"/>
      <c r="D1140" s="20" t="s">
        <v>1456</v>
      </c>
      <c r="E1140" s="110">
        <f t="shared" si="217"/>
        <v>45.656666666666666</v>
      </c>
      <c r="F1140" s="110">
        <f t="shared" si="209"/>
        <v>34.2425</v>
      </c>
      <c r="G1140" s="110">
        <f t="shared" si="218"/>
        <v>22.828333333333333</v>
      </c>
      <c r="H1140" s="110">
        <f t="shared" si="219"/>
        <v>11.414166666666667</v>
      </c>
      <c r="I1140" s="110">
        <f t="shared" si="220"/>
        <v>4.5656666666666652</v>
      </c>
      <c r="R1140" s="387"/>
      <c r="S1140" s="387"/>
      <c r="T1140" s="387"/>
      <c r="U1140" s="387"/>
      <c r="V1140" s="387"/>
      <c r="W1140" s="387"/>
      <c r="X1140" s="387"/>
      <c r="Y1140" s="387"/>
      <c r="Z1140" s="387"/>
      <c r="AA1140" s="387"/>
      <c r="AB1140" s="387"/>
      <c r="AC1140" s="387"/>
      <c r="AD1140" s="387"/>
      <c r="AE1140" s="387"/>
      <c r="AF1140" s="387"/>
      <c r="AG1140" s="387"/>
      <c r="AH1140" s="387"/>
      <c r="AI1140" s="387"/>
      <c r="AJ1140" s="387"/>
      <c r="AK1140" s="387"/>
    </row>
    <row r="1141" spans="2:37">
      <c r="B1141" s="108"/>
      <c r="C1141" s="20"/>
      <c r="D1141" s="20" t="s">
        <v>407</v>
      </c>
      <c r="E1141" s="110">
        <f t="shared" si="217"/>
        <v>39.389999999999993</v>
      </c>
      <c r="F1141" s="110">
        <f t="shared" si="209"/>
        <v>29.542499999999997</v>
      </c>
      <c r="G1141" s="110">
        <f t="shared" si="218"/>
        <v>19.694999999999997</v>
      </c>
      <c r="H1141" s="110">
        <f t="shared" si="219"/>
        <v>9.8474999999999984</v>
      </c>
      <c r="I1141" s="110">
        <f t="shared" si="220"/>
        <v>3.9389999999999983</v>
      </c>
      <c r="R1141" s="387"/>
      <c r="S1141" s="387"/>
      <c r="T1141" s="387"/>
      <c r="U1141" s="387"/>
      <c r="V1141" s="387"/>
      <c r="W1141" s="387"/>
      <c r="X1141" s="387"/>
      <c r="Y1141" s="387"/>
      <c r="Z1141" s="387"/>
      <c r="AA1141" s="387"/>
      <c r="AB1141" s="387"/>
      <c r="AC1141" s="387"/>
      <c r="AD1141" s="387"/>
      <c r="AE1141" s="387"/>
      <c r="AF1141" s="387"/>
      <c r="AG1141" s="387"/>
      <c r="AH1141" s="387"/>
      <c r="AI1141" s="387"/>
      <c r="AJ1141" s="387"/>
      <c r="AK1141" s="387"/>
    </row>
    <row r="1142" spans="2:37">
      <c r="B1142" s="108"/>
      <c r="C1142" s="20" t="s">
        <v>410</v>
      </c>
      <c r="D1142" s="20" t="s">
        <v>1459</v>
      </c>
      <c r="E1142" s="110">
        <f t="shared" si="217"/>
        <v>83.933333333333337</v>
      </c>
      <c r="F1142" s="110">
        <f t="shared" si="209"/>
        <v>62.95</v>
      </c>
      <c r="G1142" s="110">
        <f t="shared" si="218"/>
        <v>41.966666666666669</v>
      </c>
      <c r="H1142" s="110">
        <f t="shared" si="219"/>
        <v>20.983333333333334</v>
      </c>
      <c r="I1142" s="110">
        <f t="shared" si="220"/>
        <v>8.3933333333333326</v>
      </c>
      <c r="R1142" s="387"/>
      <c r="S1142" s="387"/>
      <c r="T1142" s="387"/>
      <c r="U1142" s="387"/>
      <c r="V1142" s="387"/>
      <c r="W1142" s="387"/>
      <c r="X1142" s="387"/>
      <c r="Y1142" s="387"/>
      <c r="Z1142" s="387"/>
      <c r="AA1142" s="387"/>
      <c r="AB1142" s="387"/>
      <c r="AC1142" s="387"/>
      <c r="AD1142" s="387"/>
      <c r="AE1142" s="387"/>
      <c r="AF1142" s="387"/>
      <c r="AG1142" s="387"/>
      <c r="AH1142" s="387"/>
      <c r="AI1142" s="387"/>
      <c r="AJ1142" s="387"/>
      <c r="AK1142" s="387"/>
    </row>
    <row r="1143" spans="2:37">
      <c r="B1143" s="205">
        <v>17</v>
      </c>
      <c r="C1143" s="180" t="s">
        <v>414</v>
      </c>
      <c r="D1143" s="17"/>
      <c r="E1143" s="20"/>
      <c r="F1143" s="20"/>
      <c r="G1143" s="20"/>
      <c r="H1143" s="20"/>
      <c r="I1143" s="20"/>
      <c r="R1143" s="387"/>
      <c r="S1143" s="387"/>
      <c r="T1143" s="387"/>
      <c r="U1143" s="387"/>
      <c r="V1143" s="387"/>
      <c r="W1143" s="387"/>
      <c r="X1143" s="387"/>
      <c r="Y1143" s="387"/>
      <c r="Z1143" s="387"/>
      <c r="AA1143" s="387"/>
      <c r="AB1143" s="387"/>
      <c r="AC1143" s="387"/>
      <c r="AD1143" s="387"/>
      <c r="AE1143" s="387"/>
      <c r="AF1143" s="387"/>
      <c r="AG1143" s="387"/>
      <c r="AH1143" s="387"/>
      <c r="AI1143" s="387"/>
      <c r="AJ1143" s="387"/>
      <c r="AK1143" s="387"/>
    </row>
    <row r="1144" spans="2:37">
      <c r="B1144" s="108"/>
      <c r="C1144" s="20" t="s">
        <v>384</v>
      </c>
      <c r="D1144" s="20" t="s">
        <v>1466</v>
      </c>
      <c r="E1144" s="110">
        <f t="shared" ref="E1144:E1166" si="221">AR90</f>
        <v>107.41333333333334</v>
      </c>
      <c r="F1144" s="110">
        <f t="shared" si="209"/>
        <v>80.56</v>
      </c>
      <c r="G1144" s="110">
        <f>SUM(E1144*(1-0.5))</f>
        <v>53.706666666666671</v>
      </c>
      <c r="H1144" s="110">
        <f>SUM(E1144*(1-0.75))</f>
        <v>26.853333333333335</v>
      </c>
      <c r="I1144" s="110">
        <f>SUM(E1144*(1-0.9))</f>
        <v>10.741333333333332</v>
      </c>
      <c r="R1144" s="387"/>
      <c r="S1144" s="387"/>
      <c r="T1144" s="387"/>
      <c r="U1144" s="387"/>
      <c r="V1144" s="387"/>
      <c r="W1144" s="387"/>
      <c r="X1144" s="387"/>
      <c r="Y1144" s="387"/>
      <c r="Z1144" s="387"/>
      <c r="AA1144" s="387"/>
      <c r="AB1144" s="387"/>
      <c r="AC1144" s="387"/>
      <c r="AD1144" s="387"/>
      <c r="AE1144" s="387"/>
      <c r="AF1144" s="387"/>
      <c r="AG1144" s="387"/>
      <c r="AH1144" s="387"/>
      <c r="AI1144" s="387"/>
      <c r="AJ1144" s="387"/>
      <c r="AK1144" s="387"/>
    </row>
    <row r="1145" spans="2:37">
      <c r="B1145" s="108"/>
      <c r="C1145" s="20"/>
      <c r="D1145" s="20" t="s">
        <v>1468</v>
      </c>
      <c r="E1145" s="110">
        <f t="shared" si="221"/>
        <v>119.33333333333333</v>
      </c>
      <c r="F1145" s="110">
        <f t="shared" si="209"/>
        <v>89.5</v>
      </c>
      <c r="G1145" s="110">
        <f t="shared" ref="G1145:G1166" si="222">SUM(E1145*(1-0.5))</f>
        <v>59.666666666666664</v>
      </c>
      <c r="H1145" s="110">
        <f t="shared" ref="H1145:H1166" si="223">SUM(E1145*(1-0.75))</f>
        <v>29.833333333333332</v>
      </c>
      <c r="I1145" s="110">
        <f t="shared" ref="I1145:I1166" si="224">SUM(E1145*(1-0.9))</f>
        <v>11.93333333333333</v>
      </c>
      <c r="R1145" s="387"/>
      <c r="S1145" s="387"/>
      <c r="T1145" s="387"/>
      <c r="U1145" s="387"/>
      <c r="V1145" s="387"/>
      <c r="W1145" s="387"/>
      <c r="X1145" s="387"/>
      <c r="Y1145" s="387"/>
      <c r="Z1145" s="387"/>
      <c r="AA1145" s="387"/>
      <c r="AB1145" s="387"/>
      <c r="AC1145" s="387"/>
      <c r="AD1145" s="387"/>
      <c r="AE1145" s="387"/>
      <c r="AF1145" s="387"/>
      <c r="AG1145" s="387"/>
      <c r="AH1145" s="387"/>
      <c r="AI1145" s="387"/>
      <c r="AJ1145" s="387"/>
      <c r="AK1145" s="387"/>
    </row>
    <row r="1146" spans="2:37">
      <c r="B1146" s="108"/>
      <c r="C1146" s="20" t="s">
        <v>362</v>
      </c>
      <c r="D1146" s="20" t="s">
        <v>1470</v>
      </c>
      <c r="E1146" s="110">
        <f t="shared" si="221"/>
        <v>392.33333333333331</v>
      </c>
      <c r="F1146" s="110">
        <f t="shared" si="209"/>
        <v>294.25</v>
      </c>
      <c r="G1146" s="110">
        <f t="shared" si="222"/>
        <v>196.16666666666666</v>
      </c>
      <c r="H1146" s="110">
        <f t="shared" si="223"/>
        <v>98.083333333333329</v>
      </c>
      <c r="I1146" s="110">
        <f t="shared" si="224"/>
        <v>39.23333333333332</v>
      </c>
      <c r="R1146" s="387"/>
      <c r="S1146" s="387"/>
      <c r="T1146" s="387"/>
      <c r="U1146" s="387"/>
      <c r="V1146" s="387"/>
      <c r="W1146" s="387"/>
      <c r="X1146" s="387"/>
      <c r="Y1146" s="387"/>
      <c r="Z1146" s="387"/>
      <c r="AA1146" s="387"/>
      <c r="AB1146" s="387"/>
      <c r="AC1146" s="387"/>
      <c r="AD1146" s="387"/>
      <c r="AE1146" s="387"/>
      <c r="AF1146" s="387"/>
      <c r="AG1146" s="387"/>
      <c r="AH1146" s="387"/>
      <c r="AI1146" s="387"/>
      <c r="AJ1146" s="387"/>
      <c r="AK1146" s="387"/>
    </row>
    <row r="1147" spans="2:37">
      <c r="B1147" s="108"/>
      <c r="C1147" s="17"/>
      <c r="D1147" s="20" t="s">
        <v>1471</v>
      </c>
      <c r="E1147" s="110">
        <f t="shared" si="221"/>
        <v>609.63</v>
      </c>
      <c r="F1147" s="110">
        <f t="shared" si="209"/>
        <v>457.22249999999997</v>
      </c>
      <c r="G1147" s="110">
        <f t="shared" si="222"/>
        <v>304.815</v>
      </c>
      <c r="H1147" s="110">
        <f t="shared" si="223"/>
        <v>152.4075</v>
      </c>
      <c r="I1147" s="110">
        <f t="shared" si="224"/>
        <v>60.962999999999987</v>
      </c>
      <c r="R1147" s="387"/>
      <c r="S1147" s="387"/>
      <c r="T1147" s="387"/>
      <c r="U1147" s="387"/>
      <c r="V1147" s="387"/>
      <c r="W1147" s="387"/>
      <c r="X1147" s="387"/>
      <c r="Y1147" s="387"/>
      <c r="Z1147" s="387"/>
      <c r="AA1147" s="387"/>
      <c r="AB1147" s="387"/>
      <c r="AC1147" s="387"/>
      <c r="AD1147" s="387"/>
      <c r="AE1147" s="387"/>
      <c r="AF1147" s="387"/>
      <c r="AG1147" s="387"/>
      <c r="AH1147" s="387"/>
      <c r="AI1147" s="387"/>
      <c r="AJ1147" s="387"/>
      <c r="AK1147" s="387"/>
    </row>
    <row r="1148" spans="2:37">
      <c r="B1148" s="108"/>
      <c r="C1148" s="20"/>
      <c r="D1148" s="20" t="s">
        <v>1472</v>
      </c>
      <c r="E1148" s="110">
        <f t="shared" si="221"/>
        <v>462</v>
      </c>
      <c r="F1148" s="110">
        <f t="shared" ref="F1148:F1211" si="225">SUM(E1148*(1-0.25))</f>
        <v>346.5</v>
      </c>
      <c r="G1148" s="110">
        <f t="shared" si="222"/>
        <v>231</v>
      </c>
      <c r="H1148" s="110">
        <f t="shared" si="223"/>
        <v>115.5</v>
      </c>
      <c r="I1148" s="110">
        <f t="shared" si="224"/>
        <v>46.199999999999989</v>
      </c>
      <c r="R1148" s="387"/>
      <c r="S1148" s="387"/>
      <c r="T1148" s="387"/>
      <c r="U1148" s="387"/>
      <c r="V1148" s="387"/>
      <c r="W1148" s="387"/>
      <c r="X1148" s="387"/>
      <c r="Y1148" s="387"/>
      <c r="Z1148" s="387"/>
      <c r="AA1148" s="387"/>
      <c r="AB1148" s="387"/>
      <c r="AC1148" s="387"/>
      <c r="AD1148" s="387"/>
      <c r="AE1148" s="387"/>
      <c r="AF1148" s="387"/>
      <c r="AG1148" s="387"/>
      <c r="AH1148" s="387"/>
      <c r="AI1148" s="387"/>
      <c r="AJ1148" s="387"/>
      <c r="AK1148" s="387"/>
    </row>
    <row r="1149" spans="2:37">
      <c r="B1149" s="108"/>
      <c r="C1149" s="20"/>
      <c r="D1149" s="20" t="s">
        <v>1474</v>
      </c>
      <c r="E1149" s="110">
        <f t="shared" si="221"/>
        <v>222.29333333333332</v>
      </c>
      <c r="F1149" s="110">
        <f t="shared" si="225"/>
        <v>166.72</v>
      </c>
      <c r="G1149" s="110">
        <f t="shared" si="222"/>
        <v>111.14666666666666</v>
      </c>
      <c r="H1149" s="110">
        <f t="shared" si="223"/>
        <v>55.573333333333331</v>
      </c>
      <c r="I1149" s="110">
        <f t="shared" si="224"/>
        <v>22.229333333333326</v>
      </c>
      <c r="R1149" s="387"/>
      <c r="S1149" s="387"/>
      <c r="T1149" s="387"/>
      <c r="U1149" s="387"/>
      <c r="V1149" s="387"/>
      <c r="W1149" s="387"/>
      <c r="X1149" s="387"/>
      <c r="Y1149" s="387"/>
      <c r="Z1149" s="387"/>
      <c r="AA1149" s="387"/>
      <c r="AB1149" s="387"/>
      <c r="AC1149" s="387"/>
      <c r="AD1149" s="387"/>
      <c r="AE1149" s="387"/>
      <c r="AF1149" s="387"/>
      <c r="AG1149" s="387"/>
      <c r="AH1149" s="387"/>
      <c r="AI1149" s="387"/>
      <c r="AJ1149" s="387"/>
      <c r="AK1149" s="387"/>
    </row>
    <row r="1150" spans="2:37">
      <c r="B1150" s="108"/>
      <c r="C1150" s="20"/>
      <c r="D1150" s="20" t="s">
        <v>1476</v>
      </c>
      <c r="E1150" s="110">
        <f t="shared" si="221"/>
        <v>249.03</v>
      </c>
      <c r="F1150" s="110">
        <f t="shared" si="225"/>
        <v>186.77250000000001</v>
      </c>
      <c r="G1150" s="110">
        <f t="shared" si="222"/>
        <v>124.515</v>
      </c>
      <c r="H1150" s="110">
        <f t="shared" si="223"/>
        <v>62.2575</v>
      </c>
      <c r="I1150" s="110">
        <f t="shared" si="224"/>
        <v>24.902999999999995</v>
      </c>
      <c r="R1150" s="387"/>
      <c r="S1150" s="387"/>
      <c r="T1150" s="387"/>
      <c r="U1150" s="387"/>
      <c r="V1150" s="387"/>
      <c r="W1150" s="387"/>
      <c r="X1150" s="387"/>
      <c r="Y1150" s="387"/>
      <c r="Z1150" s="387"/>
      <c r="AA1150" s="387"/>
      <c r="AB1150" s="387"/>
      <c r="AC1150" s="387"/>
      <c r="AD1150" s="387"/>
      <c r="AE1150" s="387"/>
      <c r="AF1150" s="387"/>
      <c r="AG1150" s="387"/>
      <c r="AH1150" s="387"/>
      <c r="AI1150" s="387"/>
      <c r="AJ1150" s="387"/>
      <c r="AK1150" s="387"/>
    </row>
    <row r="1151" spans="2:37">
      <c r="B1151" s="108"/>
      <c r="C1151" s="20" t="s">
        <v>365</v>
      </c>
      <c r="D1151" s="20" t="s">
        <v>365</v>
      </c>
      <c r="E1151" s="110">
        <f t="shared" si="221"/>
        <v>109.3</v>
      </c>
      <c r="F1151" s="110">
        <f t="shared" si="225"/>
        <v>81.974999999999994</v>
      </c>
      <c r="G1151" s="110">
        <f t="shared" si="222"/>
        <v>54.65</v>
      </c>
      <c r="H1151" s="110">
        <f t="shared" si="223"/>
        <v>27.324999999999999</v>
      </c>
      <c r="I1151" s="110">
        <f t="shared" si="224"/>
        <v>10.929999999999998</v>
      </c>
      <c r="R1151" s="387"/>
      <c r="S1151" s="387"/>
      <c r="T1151" s="387"/>
      <c r="U1151" s="387"/>
      <c r="V1151" s="387"/>
      <c r="W1151" s="387"/>
      <c r="X1151" s="387"/>
      <c r="Y1151" s="387"/>
      <c r="Z1151" s="387"/>
      <c r="AA1151" s="387"/>
      <c r="AB1151" s="387"/>
      <c r="AC1151" s="387"/>
      <c r="AD1151" s="387"/>
      <c r="AE1151" s="387"/>
      <c r="AF1151" s="387"/>
      <c r="AG1151" s="387"/>
      <c r="AH1151" s="387"/>
      <c r="AI1151" s="387"/>
      <c r="AJ1151" s="387"/>
      <c r="AK1151" s="387"/>
    </row>
    <row r="1152" spans="2:37">
      <c r="B1152" s="108"/>
      <c r="C1152" s="20" t="s">
        <v>394</v>
      </c>
      <c r="D1152" s="20" t="s">
        <v>1479</v>
      </c>
      <c r="E1152" s="110">
        <f t="shared" si="221"/>
        <v>132.66666666666666</v>
      </c>
      <c r="F1152" s="110">
        <f t="shared" si="225"/>
        <v>99.5</v>
      </c>
      <c r="G1152" s="110">
        <f t="shared" si="222"/>
        <v>66.333333333333329</v>
      </c>
      <c r="H1152" s="110">
        <f t="shared" si="223"/>
        <v>33.166666666666664</v>
      </c>
      <c r="I1152" s="110">
        <f t="shared" si="224"/>
        <v>13.266666666666662</v>
      </c>
      <c r="R1152" s="387"/>
      <c r="S1152" s="387"/>
      <c r="T1152" s="387"/>
      <c r="U1152" s="387"/>
      <c r="V1152" s="387"/>
      <c r="W1152" s="387"/>
      <c r="X1152" s="387"/>
      <c r="Y1152" s="387"/>
      <c r="Z1152" s="387"/>
      <c r="AA1152" s="387"/>
      <c r="AB1152" s="387"/>
      <c r="AC1152" s="387"/>
      <c r="AD1152" s="387"/>
      <c r="AE1152" s="387"/>
      <c r="AF1152" s="387"/>
      <c r="AG1152" s="387"/>
      <c r="AH1152" s="387"/>
      <c r="AI1152" s="387"/>
      <c r="AJ1152" s="387"/>
      <c r="AK1152" s="387"/>
    </row>
    <row r="1153" spans="2:37">
      <c r="B1153" s="108"/>
      <c r="C1153" s="20"/>
      <c r="D1153" s="20" t="s">
        <v>1481</v>
      </c>
      <c r="E1153" s="110">
        <f t="shared" si="221"/>
        <v>303.93333333333334</v>
      </c>
      <c r="F1153" s="110">
        <f t="shared" si="225"/>
        <v>227.95</v>
      </c>
      <c r="G1153" s="110">
        <f t="shared" si="222"/>
        <v>151.96666666666667</v>
      </c>
      <c r="H1153" s="110">
        <f t="shared" si="223"/>
        <v>75.983333333333334</v>
      </c>
      <c r="I1153" s="110">
        <f t="shared" si="224"/>
        <v>30.393333333333327</v>
      </c>
      <c r="R1153" s="387"/>
      <c r="S1153" s="387"/>
      <c r="T1153" s="387"/>
      <c r="U1153" s="387"/>
      <c r="V1153" s="387"/>
      <c r="W1153" s="387"/>
      <c r="X1153" s="387"/>
      <c r="Y1153" s="387"/>
      <c r="Z1153" s="387"/>
      <c r="AA1153" s="387"/>
      <c r="AB1153" s="387"/>
      <c r="AC1153" s="387"/>
      <c r="AD1153" s="387"/>
      <c r="AE1153" s="387"/>
      <c r="AF1153" s="387"/>
      <c r="AG1153" s="387"/>
      <c r="AH1153" s="387"/>
      <c r="AI1153" s="387"/>
      <c r="AJ1153" s="387"/>
      <c r="AK1153" s="387"/>
    </row>
    <row r="1154" spans="2:37">
      <c r="B1154" s="108"/>
      <c r="C1154" s="20" t="s">
        <v>398</v>
      </c>
      <c r="D1154" s="20" t="s">
        <v>1484</v>
      </c>
      <c r="E1154" s="110">
        <f t="shared" si="221"/>
        <v>872.63333333333333</v>
      </c>
      <c r="F1154" s="110">
        <f t="shared" si="225"/>
        <v>654.47500000000002</v>
      </c>
      <c r="G1154" s="110">
        <f t="shared" si="222"/>
        <v>436.31666666666666</v>
      </c>
      <c r="H1154" s="110">
        <f t="shared" si="223"/>
        <v>218.15833333333333</v>
      </c>
      <c r="I1154" s="110">
        <f t="shared" si="224"/>
        <v>87.263333333333307</v>
      </c>
      <c r="R1154" s="387"/>
      <c r="S1154" s="387"/>
      <c r="T1154" s="387"/>
      <c r="U1154" s="387"/>
      <c r="V1154" s="387"/>
      <c r="W1154" s="387"/>
      <c r="X1154" s="387"/>
      <c r="Y1154" s="387"/>
      <c r="Z1154" s="387"/>
      <c r="AA1154" s="387"/>
      <c r="AB1154" s="387"/>
      <c r="AC1154" s="387"/>
      <c r="AD1154" s="387"/>
      <c r="AE1154" s="387"/>
      <c r="AF1154" s="387"/>
      <c r="AG1154" s="387"/>
      <c r="AH1154" s="387"/>
      <c r="AI1154" s="387"/>
      <c r="AJ1154" s="387"/>
      <c r="AK1154" s="387"/>
    </row>
    <row r="1155" spans="2:37">
      <c r="B1155" s="108"/>
      <c r="C1155" s="20" t="s">
        <v>401</v>
      </c>
      <c r="D1155" s="20" t="s">
        <v>1486</v>
      </c>
      <c r="E1155" s="110">
        <f t="shared" si="221"/>
        <v>161.43666666666664</v>
      </c>
      <c r="F1155" s="110">
        <f t="shared" si="225"/>
        <v>121.07749999999999</v>
      </c>
      <c r="G1155" s="110">
        <f t="shared" si="222"/>
        <v>80.71833333333332</v>
      </c>
      <c r="H1155" s="110">
        <f t="shared" si="223"/>
        <v>40.35916666666666</v>
      </c>
      <c r="I1155" s="110">
        <f t="shared" si="224"/>
        <v>16.143666666666661</v>
      </c>
      <c r="R1155" s="387"/>
      <c r="S1155" s="387"/>
      <c r="T1155" s="387"/>
      <c r="U1155" s="387"/>
      <c r="V1155" s="387"/>
      <c r="W1155" s="387"/>
      <c r="X1155" s="387"/>
      <c r="Y1155" s="387"/>
      <c r="Z1155" s="387"/>
      <c r="AA1155" s="387"/>
      <c r="AB1155" s="387"/>
      <c r="AC1155" s="387"/>
      <c r="AD1155" s="387"/>
      <c r="AE1155" s="387"/>
      <c r="AF1155" s="387"/>
      <c r="AG1155" s="387"/>
      <c r="AH1155" s="387"/>
      <c r="AI1155" s="387"/>
      <c r="AJ1155" s="387"/>
      <c r="AK1155" s="387"/>
    </row>
    <row r="1156" spans="2:37">
      <c r="B1156" s="108"/>
      <c r="C1156" s="20" t="s">
        <v>427</v>
      </c>
      <c r="D1156" s="20" t="s">
        <v>1488</v>
      </c>
      <c r="E1156" s="110">
        <f t="shared" si="221"/>
        <v>216</v>
      </c>
      <c r="F1156" s="110">
        <f t="shared" si="225"/>
        <v>162</v>
      </c>
      <c r="G1156" s="110">
        <f t="shared" si="222"/>
        <v>108</v>
      </c>
      <c r="H1156" s="110">
        <f t="shared" si="223"/>
        <v>54</v>
      </c>
      <c r="I1156" s="110">
        <f t="shared" si="224"/>
        <v>21.599999999999994</v>
      </c>
      <c r="R1156" s="387"/>
      <c r="S1156" s="387"/>
      <c r="T1156" s="387"/>
      <c r="U1156" s="387"/>
      <c r="V1156" s="387"/>
      <c r="W1156" s="387"/>
      <c r="X1156" s="387"/>
      <c r="Y1156" s="387"/>
      <c r="Z1156" s="387"/>
      <c r="AA1156" s="387"/>
      <c r="AB1156" s="387"/>
      <c r="AC1156" s="387"/>
      <c r="AD1156" s="387"/>
      <c r="AE1156" s="387"/>
      <c r="AF1156" s="387"/>
      <c r="AG1156" s="387"/>
      <c r="AH1156" s="387"/>
      <c r="AI1156" s="387"/>
      <c r="AJ1156" s="387"/>
      <c r="AK1156" s="387"/>
    </row>
    <row r="1157" spans="2:37">
      <c r="B1157" s="108"/>
      <c r="C1157" s="20" t="s">
        <v>430</v>
      </c>
      <c r="D1157" s="20" t="s">
        <v>1490</v>
      </c>
      <c r="E1157" s="110">
        <f t="shared" si="221"/>
        <v>718.04</v>
      </c>
      <c r="F1157" s="110">
        <f t="shared" si="225"/>
        <v>538.53</v>
      </c>
      <c r="G1157" s="110">
        <f t="shared" si="222"/>
        <v>359.02</v>
      </c>
      <c r="H1157" s="110">
        <f t="shared" si="223"/>
        <v>179.51</v>
      </c>
      <c r="I1157" s="110">
        <f t="shared" si="224"/>
        <v>71.803999999999974</v>
      </c>
      <c r="R1157" s="387"/>
      <c r="S1157" s="387"/>
      <c r="T1157" s="387"/>
      <c r="U1157" s="387"/>
      <c r="V1157" s="387"/>
      <c r="W1157" s="387"/>
      <c r="X1157" s="387"/>
      <c r="Y1157" s="387"/>
      <c r="Z1157" s="387"/>
      <c r="AA1157" s="387"/>
      <c r="AB1157" s="387"/>
      <c r="AC1157" s="387"/>
      <c r="AD1157" s="387"/>
      <c r="AE1157" s="387"/>
      <c r="AF1157" s="387"/>
      <c r="AG1157" s="387"/>
      <c r="AH1157" s="387"/>
      <c r="AI1157" s="387"/>
      <c r="AJ1157" s="387"/>
      <c r="AK1157" s="387"/>
    </row>
    <row r="1158" spans="2:37">
      <c r="B1158" s="108"/>
      <c r="C1158" s="20" t="s">
        <v>407</v>
      </c>
      <c r="D1158" s="20" t="s">
        <v>1492</v>
      </c>
      <c r="E1158" s="110">
        <f t="shared" si="221"/>
        <v>202.34666666666666</v>
      </c>
      <c r="F1158" s="110">
        <f t="shared" si="225"/>
        <v>151.76</v>
      </c>
      <c r="G1158" s="110">
        <f t="shared" si="222"/>
        <v>101.17333333333333</v>
      </c>
      <c r="H1158" s="110">
        <f t="shared" si="223"/>
        <v>50.586666666666666</v>
      </c>
      <c r="I1158" s="110">
        <f t="shared" si="224"/>
        <v>20.234666666666662</v>
      </c>
      <c r="R1158" s="387"/>
      <c r="S1158" s="387"/>
      <c r="T1158" s="387"/>
      <c r="U1158" s="387"/>
      <c r="V1158" s="387"/>
      <c r="W1158" s="387"/>
      <c r="X1158" s="387"/>
      <c r="Y1158" s="387"/>
      <c r="Z1158" s="387"/>
      <c r="AA1158" s="387"/>
      <c r="AB1158" s="387"/>
      <c r="AC1158" s="387"/>
      <c r="AD1158" s="387"/>
      <c r="AE1158" s="387"/>
      <c r="AF1158" s="387"/>
      <c r="AG1158" s="387"/>
      <c r="AH1158" s="387"/>
      <c r="AI1158" s="387"/>
      <c r="AJ1158" s="387"/>
      <c r="AK1158" s="387"/>
    </row>
    <row r="1159" spans="2:37">
      <c r="B1159" s="108"/>
      <c r="C1159" s="20"/>
      <c r="D1159" s="20" t="s">
        <v>1494</v>
      </c>
      <c r="E1159" s="110">
        <f t="shared" si="221"/>
        <v>316.86666666666667</v>
      </c>
      <c r="F1159" s="110">
        <f t="shared" si="225"/>
        <v>237.65</v>
      </c>
      <c r="G1159" s="110">
        <f t="shared" si="222"/>
        <v>158.43333333333334</v>
      </c>
      <c r="H1159" s="110">
        <f t="shared" si="223"/>
        <v>79.216666666666669</v>
      </c>
      <c r="I1159" s="110">
        <f t="shared" si="224"/>
        <v>31.68666666666666</v>
      </c>
      <c r="R1159" s="387"/>
      <c r="S1159" s="387"/>
      <c r="T1159" s="387"/>
      <c r="U1159" s="387"/>
      <c r="V1159" s="387"/>
      <c r="W1159" s="387"/>
      <c r="X1159" s="387"/>
      <c r="Y1159" s="387"/>
      <c r="Z1159" s="387"/>
      <c r="AA1159" s="387"/>
      <c r="AB1159" s="387"/>
      <c r="AC1159" s="387"/>
      <c r="AD1159" s="387"/>
      <c r="AE1159" s="387"/>
      <c r="AF1159" s="387"/>
      <c r="AG1159" s="387"/>
      <c r="AH1159" s="387"/>
      <c r="AI1159" s="387"/>
      <c r="AJ1159" s="387"/>
      <c r="AK1159" s="387"/>
    </row>
    <row r="1160" spans="2:37">
      <c r="B1160" s="108"/>
      <c r="C1160" s="20"/>
      <c r="D1160" s="20" t="s">
        <v>1447</v>
      </c>
      <c r="E1160" s="110">
        <f t="shared" si="221"/>
        <v>276.5</v>
      </c>
      <c r="F1160" s="110">
        <f t="shared" si="225"/>
        <v>207.375</v>
      </c>
      <c r="G1160" s="110">
        <f t="shared" si="222"/>
        <v>138.25</v>
      </c>
      <c r="H1160" s="110">
        <f t="shared" si="223"/>
        <v>69.125</v>
      </c>
      <c r="I1160" s="110">
        <f t="shared" si="224"/>
        <v>27.649999999999995</v>
      </c>
      <c r="R1160" s="387"/>
      <c r="S1160" s="387"/>
      <c r="T1160" s="387"/>
      <c r="U1160" s="387"/>
      <c r="V1160" s="387"/>
      <c r="W1160" s="387"/>
      <c r="X1160" s="387"/>
      <c r="Y1160" s="387"/>
      <c r="Z1160" s="387"/>
      <c r="AA1160" s="387"/>
      <c r="AB1160" s="387"/>
      <c r="AC1160" s="387"/>
      <c r="AD1160" s="387"/>
      <c r="AE1160" s="387"/>
      <c r="AF1160" s="387"/>
      <c r="AG1160" s="387"/>
      <c r="AH1160" s="387"/>
      <c r="AI1160" s="387"/>
      <c r="AJ1160" s="387"/>
      <c r="AK1160" s="387"/>
    </row>
    <row r="1161" spans="2:37">
      <c r="B1161" s="108"/>
      <c r="C1161" s="20"/>
      <c r="D1161" s="20" t="s">
        <v>1446</v>
      </c>
      <c r="E1161" s="110">
        <f t="shared" si="221"/>
        <v>118.91666666666667</v>
      </c>
      <c r="F1161" s="110">
        <f t="shared" si="225"/>
        <v>89.1875</v>
      </c>
      <c r="G1161" s="110">
        <f t="shared" si="222"/>
        <v>59.458333333333336</v>
      </c>
      <c r="H1161" s="110">
        <f t="shared" si="223"/>
        <v>29.729166666666668</v>
      </c>
      <c r="I1161" s="110">
        <f t="shared" si="224"/>
        <v>11.891666666666664</v>
      </c>
      <c r="R1161" s="387"/>
      <c r="S1161" s="387"/>
      <c r="T1161" s="387"/>
      <c r="U1161" s="387"/>
      <c r="V1161" s="387"/>
      <c r="W1161" s="387"/>
      <c r="X1161" s="387"/>
      <c r="Y1161" s="387"/>
      <c r="Z1161" s="387"/>
      <c r="AA1161" s="387"/>
      <c r="AB1161" s="387"/>
      <c r="AC1161" s="387"/>
      <c r="AD1161" s="387"/>
      <c r="AE1161" s="387"/>
      <c r="AF1161" s="387"/>
      <c r="AG1161" s="387"/>
      <c r="AH1161" s="387"/>
      <c r="AI1161" s="387"/>
      <c r="AJ1161" s="387"/>
      <c r="AK1161" s="387"/>
    </row>
    <row r="1162" spans="2:37">
      <c r="B1162" s="108"/>
      <c r="C1162" s="20"/>
      <c r="D1162" s="20" t="s">
        <v>1379</v>
      </c>
      <c r="E1162" s="110">
        <f t="shared" si="221"/>
        <v>551.5</v>
      </c>
      <c r="F1162" s="110">
        <f t="shared" si="225"/>
        <v>413.625</v>
      </c>
      <c r="G1162" s="110">
        <f t="shared" si="222"/>
        <v>275.75</v>
      </c>
      <c r="H1162" s="110">
        <f t="shared" si="223"/>
        <v>137.875</v>
      </c>
      <c r="I1162" s="110">
        <f t="shared" si="224"/>
        <v>55.149999999999984</v>
      </c>
      <c r="R1162" s="387"/>
      <c r="S1162" s="387"/>
      <c r="T1162" s="387"/>
      <c r="U1162" s="387"/>
      <c r="V1162" s="387"/>
      <c r="W1162" s="387"/>
      <c r="X1162" s="387"/>
      <c r="Y1162" s="387"/>
      <c r="Z1162" s="387"/>
      <c r="AA1162" s="387"/>
      <c r="AB1162" s="387"/>
      <c r="AC1162" s="387"/>
      <c r="AD1162" s="387"/>
      <c r="AE1162" s="387"/>
      <c r="AF1162" s="387"/>
      <c r="AG1162" s="387"/>
      <c r="AH1162" s="387"/>
      <c r="AI1162" s="387"/>
      <c r="AJ1162" s="387"/>
      <c r="AK1162" s="387"/>
    </row>
    <row r="1163" spans="2:37">
      <c r="B1163" s="108"/>
      <c r="C1163" s="20"/>
      <c r="D1163" s="20" t="s">
        <v>1499</v>
      </c>
      <c r="E1163" s="110">
        <f t="shared" si="221"/>
        <v>120.89333333333333</v>
      </c>
      <c r="F1163" s="110">
        <f t="shared" si="225"/>
        <v>90.67</v>
      </c>
      <c r="G1163" s="110">
        <f t="shared" si="222"/>
        <v>60.446666666666665</v>
      </c>
      <c r="H1163" s="110">
        <f t="shared" si="223"/>
        <v>30.223333333333333</v>
      </c>
      <c r="I1163" s="110">
        <f t="shared" si="224"/>
        <v>12.089333333333331</v>
      </c>
      <c r="R1163" s="387"/>
      <c r="S1163" s="387"/>
      <c r="T1163" s="387"/>
      <c r="U1163" s="387"/>
      <c r="V1163" s="387"/>
      <c r="W1163" s="387"/>
      <c r="X1163" s="387"/>
      <c r="Y1163" s="387"/>
      <c r="Z1163" s="387"/>
      <c r="AA1163" s="387"/>
      <c r="AB1163" s="387"/>
      <c r="AC1163" s="387"/>
      <c r="AD1163" s="387"/>
      <c r="AE1163" s="387"/>
      <c r="AF1163" s="387"/>
      <c r="AG1163" s="387"/>
      <c r="AH1163" s="387"/>
      <c r="AI1163" s="387"/>
      <c r="AJ1163" s="387"/>
      <c r="AK1163" s="387"/>
    </row>
    <row r="1164" spans="2:37">
      <c r="B1164" s="108"/>
      <c r="C1164" s="20"/>
      <c r="D1164" s="20" t="s">
        <v>1501</v>
      </c>
      <c r="E1164" s="110">
        <f t="shared" si="221"/>
        <v>151.63333333333333</v>
      </c>
      <c r="F1164" s="110">
        <f t="shared" si="225"/>
        <v>113.72499999999999</v>
      </c>
      <c r="G1164" s="110">
        <f t="shared" si="222"/>
        <v>75.816666666666663</v>
      </c>
      <c r="H1164" s="110">
        <f t="shared" si="223"/>
        <v>37.908333333333331</v>
      </c>
      <c r="I1164" s="110">
        <f t="shared" si="224"/>
        <v>15.163333333333329</v>
      </c>
      <c r="R1164" s="387"/>
      <c r="S1164" s="387"/>
      <c r="T1164" s="387"/>
      <c r="U1164" s="387"/>
      <c r="V1164" s="387"/>
      <c r="W1164" s="387"/>
      <c r="X1164" s="387"/>
      <c r="Y1164" s="387"/>
      <c r="Z1164" s="387"/>
      <c r="AA1164" s="387"/>
      <c r="AB1164" s="387"/>
      <c r="AC1164" s="387"/>
      <c r="AD1164" s="387"/>
      <c r="AE1164" s="387"/>
      <c r="AF1164" s="387"/>
      <c r="AG1164" s="387"/>
      <c r="AH1164" s="387"/>
      <c r="AI1164" s="387"/>
      <c r="AJ1164" s="387"/>
      <c r="AK1164" s="387"/>
    </row>
    <row r="1165" spans="2:37">
      <c r="B1165" s="108"/>
      <c r="C1165" s="20" t="s">
        <v>410</v>
      </c>
      <c r="D1165" s="20" t="s">
        <v>1503</v>
      </c>
      <c r="E1165" s="110">
        <f t="shared" si="221"/>
        <v>200.49</v>
      </c>
      <c r="F1165" s="110">
        <f t="shared" si="225"/>
        <v>150.36750000000001</v>
      </c>
      <c r="G1165" s="110">
        <f t="shared" si="222"/>
        <v>100.245</v>
      </c>
      <c r="H1165" s="110">
        <f t="shared" si="223"/>
        <v>50.122500000000002</v>
      </c>
      <c r="I1165" s="110">
        <f t="shared" si="224"/>
        <v>20.048999999999996</v>
      </c>
      <c r="R1165" s="387"/>
      <c r="S1165" s="387"/>
      <c r="T1165" s="387"/>
      <c r="U1165" s="387"/>
      <c r="V1165" s="387"/>
      <c r="W1165" s="387"/>
      <c r="X1165" s="387"/>
      <c r="Y1165" s="387"/>
      <c r="Z1165" s="387"/>
      <c r="AA1165" s="387"/>
      <c r="AB1165" s="387"/>
      <c r="AC1165" s="387"/>
      <c r="AD1165" s="387"/>
      <c r="AE1165" s="387"/>
      <c r="AF1165" s="387"/>
      <c r="AG1165" s="387"/>
      <c r="AH1165" s="387"/>
      <c r="AI1165" s="387"/>
      <c r="AJ1165" s="387"/>
      <c r="AK1165" s="387"/>
    </row>
    <row r="1166" spans="2:37">
      <c r="B1166" s="108"/>
      <c r="C1166" s="20"/>
      <c r="D1166" s="20" t="s">
        <v>1505</v>
      </c>
      <c r="E1166" s="110">
        <f t="shared" si="221"/>
        <v>123.18</v>
      </c>
      <c r="F1166" s="110">
        <f t="shared" si="225"/>
        <v>92.385000000000005</v>
      </c>
      <c r="G1166" s="110">
        <f t="shared" si="222"/>
        <v>61.59</v>
      </c>
      <c r="H1166" s="110">
        <f t="shared" si="223"/>
        <v>30.795000000000002</v>
      </c>
      <c r="I1166" s="110">
        <f t="shared" si="224"/>
        <v>12.317999999999998</v>
      </c>
      <c r="R1166" s="387"/>
      <c r="S1166" s="387"/>
      <c r="T1166" s="387"/>
      <c r="U1166" s="387"/>
      <c r="V1166" s="387"/>
      <c r="W1166" s="387"/>
      <c r="X1166" s="387"/>
      <c r="Y1166" s="387"/>
      <c r="Z1166" s="387"/>
      <c r="AA1166" s="387"/>
      <c r="AB1166" s="387"/>
      <c r="AC1166" s="387"/>
      <c r="AD1166" s="387"/>
      <c r="AE1166" s="387"/>
      <c r="AF1166" s="387"/>
      <c r="AG1166" s="387"/>
      <c r="AH1166" s="387"/>
      <c r="AI1166" s="387"/>
      <c r="AJ1166" s="387"/>
      <c r="AK1166" s="387"/>
    </row>
    <row r="1167" spans="2:37">
      <c r="B1167" s="205">
        <v>18</v>
      </c>
      <c r="C1167" s="180" t="s">
        <v>438</v>
      </c>
      <c r="D1167" s="17"/>
      <c r="E1167" s="20"/>
      <c r="F1167" s="20"/>
      <c r="G1167" s="20"/>
      <c r="H1167" s="20"/>
      <c r="I1167" s="20"/>
      <c r="R1167" s="387"/>
      <c r="S1167" s="387"/>
      <c r="T1167" s="387"/>
      <c r="U1167" s="387"/>
      <c r="V1167" s="387"/>
      <c r="W1167" s="387"/>
      <c r="X1167" s="387"/>
      <c r="Y1167" s="387"/>
      <c r="Z1167" s="387"/>
      <c r="AA1167" s="387"/>
      <c r="AB1167" s="387"/>
      <c r="AC1167" s="387"/>
      <c r="AD1167" s="387"/>
      <c r="AE1167" s="387"/>
      <c r="AF1167" s="387"/>
      <c r="AG1167" s="387"/>
      <c r="AH1167" s="387"/>
      <c r="AI1167" s="387"/>
      <c r="AJ1167" s="387"/>
      <c r="AK1167" s="387"/>
    </row>
    <row r="1168" spans="2:37">
      <c r="B1168" s="108"/>
      <c r="C1168" s="20" t="s">
        <v>442</v>
      </c>
      <c r="D1168" s="20" t="s">
        <v>1512</v>
      </c>
      <c r="E1168" s="110">
        <f t="shared" ref="E1168:E1193" si="226">AR117</f>
        <v>3227.1166666666663</v>
      </c>
      <c r="F1168" s="110">
        <f t="shared" si="225"/>
        <v>2420.3374999999996</v>
      </c>
      <c r="G1168" s="110">
        <f>SUM(E1168*(1-0.5))</f>
        <v>1613.5583333333332</v>
      </c>
      <c r="H1168" s="110">
        <f>SUM(E1168*(1-0.75))</f>
        <v>806.77916666666658</v>
      </c>
      <c r="I1168" s="110">
        <f>SUM(E1168*(1-0.9))</f>
        <v>322.71166666666659</v>
      </c>
      <c r="R1168" s="387"/>
      <c r="S1168" s="387"/>
      <c r="T1168" s="387"/>
      <c r="U1168" s="387"/>
      <c r="V1168" s="387"/>
      <c r="W1168" s="387"/>
      <c r="X1168" s="387"/>
      <c r="Y1168" s="387"/>
      <c r="Z1168" s="387"/>
      <c r="AA1168" s="387"/>
      <c r="AB1168" s="387"/>
      <c r="AC1168" s="387"/>
      <c r="AD1168" s="387"/>
      <c r="AE1168" s="387"/>
      <c r="AF1168" s="387"/>
      <c r="AG1168" s="387"/>
      <c r="AH1168" s="387"/>
      <c r="AI1168" s="387"/>
      <c r="AJ1168" s="387"/>
      <c r="AK1168" s="387"/>
    </row>
    <row r="1169" spans="2:37">
      <c r="B1169" s="108"/>
      <c r="C1169" s="20" t="s">
        <v>389</v>
      </c>
      <c r="D1169" s="20" t="s">
        <v>1514</v>
      </c>
      <c r="E1169" s="110">
        <f t="shared" si="226"/>
        <v>1005.6933333333333</v>
      </c>
      <c r="F1169" s="110">
        <f t="shared" si="225"/>
        <v>754.27</v>
      </c>
      <c r="G1169" s="110">
        <f t="shared" ref="G1169:G1191" si="227">SUM(E1169*(1-0.5))</f>
        <v>502.84666666666664</v>
      </c>
      <c r="H1169" s="110">
        <f t="shared" ref="H1169:H1191" si="228">SUM(E1169*(1-0.75))</f>
        <v>251.42333333333332</v>
      </c>
      <c r="I1169" s="110">
        <f t="shared" ref="I1169:I1191" si="229">SUM(E1169*(1-0.9))</f>
        <v>100.5693333333333</v>
      </c>
      <c r="R1169" s="387"/>
      <c r="S1169" s="387"/>
      <c r="T1169" s="387"/>
      <c r="U1169" s="387"/>
      <c r="V1169" s="387"/>
      <c r="W1169" s="387"/>
      <c r="X1169" s="387"/>
      <c r="Y1169" s="387"/>
      <c r="Z1169" s="387"/>
      <c r="AA1169" s="387"/>
      <c r="AB1169" s="387"/>
      <c r="AC1169" s="387"/>
      <c r="AD1169" s="387"/>
      <c r="AE1169" s="387"/>
      <c r="AF1169" s="387"/>
      <c r="AG1169" s="387"/>
      <c r="AH1169" s="387"/>
      <c r="AI1169" s="387"/>
      <c r="AJ1169" s="387"/>
      <c r="AK1169" s="387"/>
    </row>
    <row r="1170" spans="2:37">
      <c r="B1170" s="108"/>
      <c r="C1170" s="17"/>
      <c r="D1170" s="20" t="s">
        <v>1516</v>
      </c>
      <c r="E1170" s="110">
        <f t="shared" si="226"/>
        <v>1104.7</v>
      </c>
      <c r="F1170" s="110">
        <f t="shared" si="225"/>
        <v>828.52500000000009</v>
      </c>
      <c r="G1170" s="110">
        <f t="shared" si="227"/>
        <v>552.35</v>
      </c>
      <c r="H1170" s="110">
        <f t="shared" si="228"/>
        <v>276.17500000000001</v>
      </c>
      <c r="I1170" s="110">
        <f t="shared" si="229"/>
        <v>110.46999999999998</v>
      </c>
      <c r="R1170" s="387"/>
      <c r="S1170" s="387"/>
      <c r="T1170" s="387"/>
      <c r="U1170" s="387"/>
      <c r="V1170" s="387"/>
      <c r="W1170" s="387"/>
      <c r="X1170" s="387"/>
      <c r="Y1170" s="387"/>
      <c r="Z1170" s="387"/>
      <c r="AA1170" s="387"/>
      <c r="AB1170" s="387"/>
      <c r="AC1170" s="387"/>
      <c r="AD1170" s="387"/>
      <c r="AE1170" s="387"/>
      <c r="AF1170" s="387"/>
      <c r="AG1170" s="387"/>
      <c r="AH1170" s="387"/>
      <c r="AI1170" s="387"/>
      <c r="AJ1170" s="387"/>
      <c r="AK1170" s="387"/>
    </row>
    <row r="1171" spans="2:37">
      <c r="B1171" s="108"/>
      <c r="C1171" s="17"/>
      <c r="D1171" s="20" t="s">
        <v>1518</v>
      </c>
      <c r="E1171" s="110">
        <f t="shared" si="226"/>
        <v>928.32666666666671</v>
      </c>
      <c r="F1171" s="110">
        <f t="shared" si="225"/>
        <v>696.245</v>
      </c>
      <c r="G1171" s="110">
        <f t="shared" si="227"/>
        <v>464.16333333333336</v>
      </c>
      <c r="H1171" s="110">
        <f t="shared" si="228"/>
        <v>232.08166666666668</v>
      </c>
      <c r="I1171" s="110">
        <f t="shared" si="229"/>
        <v>92.832666666666654</v>
      </c>
      <c r="R1171" s="387"/>
      <c r="S1171" s="387"/>
      <c r="T1171" s="387"/>
      <c r="U1171" s="387"/>
      <c r="V1171" s="387"/>
      <c r="W1171" s="387"/>
      <c r="X1171" s="387"/>
      <c r="Y1171" s="387"/>
      <c r="Z1171" s="387"/>
      <c r="AA1171" s="387"/>
      <c r="AB1171" s="387"/>
      <c r="AC1171" s="387"/>
      <c r="AD1171" s="387"/>
      <c r="AE1171" s="387"/>
      <c r="AF1171" s="387"/>
      <c r="AG1171" s="387"/>
      <c r="AH1171" s="387"/>
      <c r="AI1171" s="387"/>
      <c r="AJ1171" s="387"/>
      <c r="AK1171" s="387"/>
    </row>
    <row r="1172" spans="2:37">
      <c r="B1172" s="108"/>
      <c r="C1172" s="20"/>
      <c r="D1172" s="20" t="s">
        <v>1520</v>
      </c>
      <c r="E1172" s="110">
        <f t="shared" si="226"/>
        <v>1131.6633333333332</v>
      </c>
      <c r="F1172" s="110">
        <f t="shared" si="225"/>
        <v>848.74749999999995</v>
      </c>
      <c r="G1172" s="110">
        <f t="shared" si="227"/>
        <v>565.83166666666659</v>
      </c>
      <c r="H1172" s="110">
        <f t="shared" si="228"/>
        <v>282.9158333333333</v>
      </c>
      <c r="I1172" s="110">
        <f t="shared" si="229"/>
        <v>113.1663333333333</v>
      </c>
      <c r="R1172" s="387"/>
      <c r="S1172" s="387"/>
      <c r="T1172" s="387"/>
      <c r="U1172" s="387"/>
      <c r="V1172" s="387"/>
      <c r="W1172" s="387"/>
      <c r="X1172" s="387"/>
      <c r="Y1172" s="387"/>
      <c r="Z1172" s="387"/>
      <c r="AA1172" s="387"/>
      <c r="AB1172" s="387"/>
      <c r="AC1172" s="387"/>
      <c r="AD1172" s="387"/>
      <c r="AE1172" s="387"/>
      <c r="AF1172" s="387"/>
      <c r="AG1172" s="387"/>
      <c r="AH1172" s="387"/>
      <c r="AI1172" s="387"/>
      <c r="AJ1172" s="387"/>
      <c r="AK1172" s="387"/>
    </row>
    <row r="1173" spans="2:37">
      <c r="B1173" s="108"/>
      <c r="C1173" s="17"/>
      <c r="D1173" s="20" t="s">
        <v>1522</v>
      </c>
      <c r="E1173" s="110">
        <f t="shared" si="226"/>
        <v>315.35999999999996</v>
      </c>
      <c r="F1173" s="110">
        <f t="shared" si="225"/>
        <v>236.51999999999998</v>
      </c>
      <c r="G1173" s="110">
        <f t="shared" si="227"/>
        <v>157.67999999999998</v>
      </c>
      <c r="H1173" s="110">
        <f t="shared" si="228"/>
        <v>78.839999999999989</v>
      </c>
      <c r="I1173" s="110">
        <f t="shared" si="229"/>
        <v>31.535999999999987</v>
      </c>
      <c r="R1173" s="387"/>
      <c r="S1173" s="387"/>
      <c r="T1173" s="387"/>
      <c r="U1173" s="387"/>
      <c r="V1173" s="387"/>
      <c r="W1173" s="387"/>
      <c r="X1173" s="387"/>
      <c r="Y1173" s="387"/>
      <c r="Z1173" s="387"/>
      <c r="AA1173" s="387"/>
      <c r="AB1173" s="387"/>
      <c r="AC1173" s="387"/>
      <c r="AD1173" s="387"/>
      <c r="AE1173" s="387"/>
      <c r="AF1173" s="387"/>
      <c r="AG1173" s="387"/>
      <c r="AH1173" s="387"/>
      <c r="AI1173" s="387"/>
      <c r="AJ1173" s="387"/>
      <c r="AK1173" s="387"/>
    </row>
    <row r="1174" spans="2:37">
      <c r="B1174" s="108"/>
      <c r="C1174" s="20"/>
      <c r="D1174" s="20" t="s">
        <v>1524</v>
      </c>
      <c r="E1174" s="110">
        <f t="shared" si="226"/>
        <v>2438.0233333333335</v>
      </c>
      <c r="F1174" s="110">
        <f t="shared" si="225"/>
        <v>1828.5175000000002</v>
      </c>
      <c r="G1174" s="110">
        <f t="shared" si="227"/>
        <v>1219.0116666666668</v>
      </c>
      <c r="H1174" s="110">
        <f t="shared" si="228"/>
        <v>609.50583333333338</v>
      </c>
      <c r="I1174" s="110">
        <f t="shared" si="229"/>
        <v>243.80233333333331</v>
      </c>
      <c r="R1174" s="387"/>
      <c r="S1174" s="387"/>
      <c r="T1174" s="387"/>
      <c r="U1174" s="387"/>
      <c r="V1174" s="387"/>
      <c r="W1174" s="387"/>
      <c r="X1174" s="387"/>
      <c r="Y1174" s="387"/>
      <c r="Z1174" s="387"/>
      <c r="AA1174" s="387"/>
      <c r="AB1174" s="387"/>
      <c r="AC1174" s="387"/>
      <c r="AD1174" s="387"/>
      <c r="AE1174" s="387"/>
      <c r="AF1174" s="387"/>
      <c r="AG1174" s="387"/>
      <c r="AH1174" s="387"/>
      <c r="AI1174" s="387"/>
      <c r="AJ1174" s="387"/>
      <c r="AK1174" s="387"/>
    </row>
    <row r="1175" spans="2:37">
      <c r="B1175" s="108"/>
      <c r="C1175" s="20"/>
      <c r="D1175" s="20" t="s">
        <v>1527</v>
      </c>
      <c r="E1175" s="110">
        <f t="shared" si="226"/>
        <v>646.54666666666662</v>
      </c>
      <c r="F1175" s="110">
        <f t="shared" si="225"/>
        <v>484.90999999999997</v>
      </c>
      <c r="G1175" s="110">
        <f t="shared" si="227"/>
        <v>323.27333333333331</v>
      </c>
      <c r="H1175" s="110">
        <f t="shared" si="228"/>
        <v>161.63666666666666</v>
      </c>
      <c r="I1175" s="110">
        <f t="shared" si="229"/>
        <v>64.654666666666643</v>
      </c>
      <c r="R1175" s="387"/>
      <c r="S1175" s="387"/>
      <c r="T1175" s="387"/>
      <c r="U1175" s="387"/>
      <c r="V1175" s="387"/>
      <c r="W1175" s="387"/>
      <c r="X1175" s="387"/>
      <c r="Y1175" s="387"/>
      <c r="Z1175" s="387"/>
      <c r="AA1175" s="387"/>
      <c r="AB1175" s="387"/>
      <c r="AC1175" s="387"/>
      <c r="AD1175" s="387"/>
      <c r="AE1175" s="387"/>
      <c r="AF1175" s="387"/>
      <c r="AG1175" s="387"/>
      <c r="AH1175" s="387"/>
      <c r="AI1175" s="387"/>
      <c r="AJ1175" s="387"/>
      <c r="AK1175" s="387"/>
    </row>
    <row r="1176" spans="2:37">
      <c r="B1176" s="108"/>
      <c r="C1176" s="20"/>
      <c r="D1176" s="20" t="s">
        <v>1529</v>
      </c>
      <c r="E1176" s="110">
        <f t="shared" si="226"/>
        <v>259.99</v>
      </c>
      <c r="F1176" s="110">
        <f t="shared" si="225"/>
        <v>194.99250000000001</v>
      </c>
      <c r="G1176" s="110">
        <f t="shared" si="227"/>
        <v>129.995</v>
      </c>
      <c r="H1176" s="110">
        <f t="shared" si="228"/>
        <v>64.997500000000002</v>
      </c>
      <c r="I1176" s="110">
        <f t="shared" si="229"/>
        <v>25.998999999999995</v>
      </c>
      <c r="R1176" s="387"/>
      <c r="S1176" s="387"/>
      <c r="T1176" s="387"/>
      <c r="U1176" s="387"/>
      <c r="V1176" s="387"/>
      <c r="W1176" s="387"/>
      <c r="X1176" s="387"/>
      <c r="Y1176" s="387"/>
      <c r="Z1176" s="387"/>
      <c r="AA1176" s="387"/>
      <c r="AB1176" s="387"/>
      <c r="AC1176" s="387"/>
      <c r="AD1176" s="387"/>
      <c r="AE1176" s="387"/>
      <c r="AF1176" s="387"/>
      <c r="AG1176" s="387"/>
      <c r="AH1176" s="387"/>
      <c r="AI1176" s="387"/>
      <c r="AJ1176" s="387"/>
      <c r="AK1176" s="387"/>
    </row>
    <row r="1177" spans="2:37">
      <c r="B1177" s="108"/>
      <c r="C1177" s="20"/>
      <c r="D1177" s="20" t="s">
        <v>1531</v>
      </c>
      <c r="E1177" s="110">
        <f t="shared" si="226"/>
        <v>1392.9466666666667</v>
      </c>
      <c r="F1177" s="110">
        <f t="shared" si="225"/>
        <v>1044.71</v>
      </c>
      <c r="G1177" s="110">
        <f t="shared" si="227"/>
        <v>696.47333333333336</v>
      </c>
      <c r="H1177" s="110">
        <f t="shared" si="228"/>
        <v>348.23666666666668</v>
      </c>
      <c r="I1177" s="110">
        <f t="shared" si="229"/>
        <v>139.29466666666664</v>
      </c>
      <c r="R1177" s="387"/>
      <c r="S1177" s="387"/>
      <c r="T1177" s="387"/>
      <c r="U1177" s="387"/>
      <c r="V1177" s="387"/>
      <c r="W1177" s="387"/>
      <c r="X1177" s="387"/>
      <c r="Y1177" s="387"/>
      <c r="Z1177" s="387"/>
      <c r="AA1177" s="387"/>
      <c r="AB1177" s="387"/>
      <c r="AC1177" s="387"/>
      <c r="AD1177" s="387"/>
      <c r="AE1177" s="387"/>
      <c r="AF1177" s="387"/>
      <c r="AG1177" s="387"/>
      <c r="AH1177" s="387"/>
      <c r="AI1177" s="387"/>
      <c r="AJ1177" s="387"/>
      <c r="AK1177" s="387"/>
    </row>
    <row r="1178" spans="2:37">
      <c r="B1178" s="108"/>
      <c r="C1178" s="20"/>
      <c r="D1178" s="20" t="s">
        <v>1533</v>
      </c>
      <c r="E1178" s="110">
        <f t="shared" si="226"/>
        <v>773.66</v>
      </c>
      <c r="F1178" s="110">
        <f t="shared" si="225"/>
        <v>580.245</v>
      </c>
      <c r="G1178" s="110">
        <f t="shared" si="227"/>
        <v>386.83</v>
      </c>
      <c r="H1178" s="110">
        <f t="shared" si="228"/>
        <v>193.41499999999999</v>
      </c>
      <c r="I1178" s="110">
        <f t="shared" si="229"/>
        <v>77.365999999999985</v>
      </c>
      <c r="R1178" s="387"/>
      <c r="S1178" s="387"/>
      <c r="T1178" s="387"/>
      <c r="U1178" s="387"/>
      <c r="V1178" s="387"/>
      <c r="W1178" s="387"/>
      <c r="X1178" s="387"/>
      <c r="Y1178" s="387"/>
      <c r="Z1178" s="387"/>
      <c r="AA1178" s="387"/>
      <c r="AB1178" s="387"/>
      <c r="AC1178" s="387"/>
      <c r="AD1178" s="387"/>
      <c r="AE1178" s="387"/>
      <c r="AF1178" s="387"/>
      <c r="AG1178" s="387"/>
      <c r="AH1178" s="387"/>
      <c r="AI1178" s="387"/>
      <c r="AJ1178" s="387"/>
      <c r="AK1178" s="387"/>
    </row>
    <row r="1179" spans="2:37">
      <c r="B1179" s="108"/>
      <c r="C1179" s="20" t="s">
        <v>394</v>
      </c>
      <c r="D1179" s="20" t="s">
        <v>1535</v>
      </c>
      <c r="E1179" s="110">
        <f t="shared" si="226"/>
        <v>1190</v>
      </c>
      <c r="F1179" s="110">
        <f t="shared" si="225"/>
        <v>892.5</v>
      </c>
      <c r="G1179" s="110">
        <f t="shared" si="227"/>
        <v>595</v>
      </c>
      <c r="H1179" s="110">
        <f t="shared" si="228"/>
        <v>297.5</v>
      </c>
      <c r="I1179" s="110">
        <f t="shared" si="229"/>
        <v>118.99999999999997</v>
      </c>
      <c r="R1179" s="387"/>
      <c r="S1179" s="387"/>
      <c r="T1179" s="387"/>
      <c r="U1179" s="387"/>
      <c r="V1179" s="387"/>
      <c r="W1179" s="387"/>
      <c r="X1179" s="387"/>
      <c r="Y1179" s="387"/>
      <c r="Z1179" s="387"/>
      <c r="AA1179" s="387"/>
      <c r="AB1179" s="387"/>
      <c r="AC1179" s="387"/>
      <c r="AD1179" s="387"/>
      <c r="AE1179" s="387"/>
      <c r="AF1179" s="387"/>
      <c r="AG1179" s="387"/>
      <c r="AH1179" s="387"/>
      <c r="AI1179" s="387"/>
      <c r="AJ1179" s="387"/>
      <c r="AK1179" s="387"/>
    </row>
    <row r="1180" spans="2:37">
      <c r="B1180" s="108"/>
      <c r="C1180" s="20"/>
      <c r="D1180" s="20" t="s">
        <v>1537</v>
      </c>
      <c r="E1180" s="110">
        <f t="shared" si="226"/>
        <v>823</v>
      </c>
      <c r="F1180" s="110">
        <f t="shared" si="225"/>
        <v>617.25</v>
      </c>
      <c r="G1180" s="110">
        <f t="shared" si="227"/>
        <v>411.5</v>
      </c>
      <c r="H1180" s="110">
        <f t="shared" si="228"/>
        <v>205.75</v>
      </c>
      <c r="I1180" s="110">
        <f t="shared" si="229"/>
        <v>82.299999999999983</v>
      </c>
      <c r="R1180" s="387"/>
      <c r="S1180" s="387"/>
      <c r="T1180" s="387"/>
      <c r="U1180" s="387"/>
      <c r="V1180" s="387"/>
      <c r="W1180" s="387"/>
      <c r="X1180" s="387"/>
      <c r="Y1180" s="387"/>
      <c r="Z1180" s="387"/>
      <c r="AA1180" s="387"/>
      <c r="AB1180" s="387"/>
      <c r="AC1180" s="387"/>
      <c r="AD1180" s="387"/>
      <c r="AE1180" s="387"/>
      <c r="AF1180" s="387"/>
      <c r="AG1180" s="387"/>
      <c r="AH1180" s="387"/>
      <c r="AI1180" s="387"/>
      <c r="AJ1180" s="387"/>
      <c r="AK1180" s="387"/>
    </row>
    <row r="1181" spans="2:37">
      <c r="B1181" s="108"/>
      <c r="C1181" s="20"/>
      <c r="D1181" s="20" t="s">
        <v>1539</v>
      </c>
      <c r="E1181" s="110">
        <f t="shared" si="226"/>
        <v>454.66666666666669</v>
      </c>
      <c r="F1181" s="110">
        <f t="shared" si="225"/>
        <v>341</v>
      </c>
      <c r="G1181" s="110">
        <f t="shared" si="227"/>
        <v>227.33333333333334</v>
      </c>
      <c r="H1181" s="110">
        <f t="shared" si="228"/>
        <v>113.66666666666667</v>
      </c>
      <c r="I1181" s="110">
        <f t="shared" si="229"/>
        <v>45.466666666666661</v>
      </c>
      <c r="R1181" s="387"/>
      <c r="S1181" s="387"/>
      <c r="T1181" s="387"/>
      <c r="U1181" s="387"/>
      <c r="V1181" s="387"/>
      <c r="W1181" s="387"/>
      <c r="X1181" s="387"/>
      <c r="Y1181" s="387"/>
      <c r="Z1181" s="387"/>
      <c r="AA1181" s="387"/>
      <c r="AB1181" s="387"/>
      <c r="AC1181" s="387"/>
      <c r="AD1181" s="387"/>
      <c r="AE1181" s="387"/>
      <c r="AF1181" s="387"/>
      <c r="AG1181" s="387"/>
      <c r="AH1181" s="387"/>
      <c r="AI1181" s="387"/>
      <c r="AJ1181" s="387"/>
      <c r="AK1181" s="387"/>
    </row>
    <row r="1182" spans="2:37">
      <c r="B1182" s="108"/>
      <c r="C1182" s="20"/>
      <c r="D1182" s="20" t="s">
        <v>1541</v>
      </c>
      <c r="E1182" s="110">
        <f t="shared" si="226"/>
        <v>597.33333333333337</v>
      </c>
      <c r="F1182" s="110">
        <f t="shared" si="225"/>
        <v>448</v>
      </c>
      <c r="G1182" s="110">
        <f t="shared" si="227"/>
        <v>298.66666666666669</v>
      </c>
      <c r="H1182" s="110">
        <f t="shared" si="228"/>
        <v>149.33333333333334</v>
      </c>
      <c r="I1182" s="110">
        <f t="shared" si="229"/>
        <v>59.733333333333327</v>
      </c>
      <c r="R1182" s="387"/>
      <c r="S1182" s="387"/>
      <c r="T1182" s="387"/>
      <c r="U1182" s="387"/>
      <c r="V1182" s="387"/>
      <c r="W1182" s="387"/>
      <c r="X1182" s="387"/>
      <c r="Y1182" s="387"/>
      <c r="Z1182" s="387"/>
      <c r="AA1182" s="387"/>
      <c r="AB1182" s="387"/>
      <c r="AC1182" s="387"/>
      <c r="AD1182" s="387"/>
      <c r="AE1182" s="387"/>
      <c r="AF1182" s="387"/>
      <c r="AG1182" s="387"/>
      <c r="AH1182" s="387"/>
      <c r="AI1182" s="387"/>
      <c r="AJ1182" s="387"/>
      <c r="AK1182" s="387"/>
    </row>
    <row r="1183" spans="2:37">
      <c r="B1183" s="108"/>
      <c r="C1183" s="20" t="s">
        <v>451</v>
      </c>
      <c r="D1183" s="20" t="s">
        <v>1543</v>
      </c>
      <c r="E1183" s="110">
        <f t="shared" si="226"/>
        <v>8774.68</v>
      </c>
      <c r="F1183" s="110">
        <f t="shared" si="225"/>
        <v>6581.01</v>
      </c>
      <c r="G1183" s="110">
        <f t="shared" si="227"/>
        <v>4387.34</v>
      </c>
      <c r="H1183" s="110">
        <f t="shared" si="228"/>
        <v>2193.67</v>
      </c>
      <c r="I1183" s="110">
        <f t="shared" si="229"/>
        <v>877.46799999999985</v>
      </c>
      <c r="R1183" s="387"/>
      <c r="S1183" s="387"/>
      <c r="T1183" s="387"/>
      <c r="U1183" s="387"/>
      <c r="V1183" s="387"/>
      <c r="W1183" s="387"/>
      <c r="X1183" s="387"/>
      <c r="Y1183" s="387"/>
      <c r="Z1183" s="387"/>
      <c r="AA1183" s="387"/>
      <c r="AB1183" s="387"/>
      <c r="AC1183" s="387"/>
      <c r="AD1183" s="387"/>
      <c r="AE1183" s="387"/>
      <c r="AF1183" s="387"/>
      <c r="AG1183" s="387"/>
      <c r="AH1183" s="387"/>
      <c r="AI1183" s="387"/>
      <c r="AJ1183" s="387"/>
      <c r="AK1183" s="387"/>
    </row>
    <row r="1184" spans="2:37">
      <c r="B1184" s="108"/>
      <c r="C1184" s="20"/>
      <c r="D1184" s="20" t="s">
        <v>1545</v>
      </c>
      <c r="E1184" s="110">
        <f t="shared" si="226"/>
        <v>3199</v>
      </c>
      <c r="F1184" s="110">
        <f t="shared" si="225"/>
        <v>2399.25</v>
      </c>
      <c r="G1184" s="110">
        <f t="shared" si="227"/>
        <v>1599.5</v>
      </c>
      <c r="H1184" s="110">
        <f t="shared" si="228"/>
        <v>799.75</v>
      </c>
      <c r="I1184" s="110">
        <f t="shared" si="229"/>
        <v>319.89999999999992</v>
      </c>
      <c r="R1184" s="387"/>
      <c r="S1184" s="387"/>
      <c r="T1184" s="387"/>
      <c r="U1184" s="387"/>
      <c r="V1184" s="387"/>
      <c r="W1184" s="387"/>
      <c r="X1184" s="387"/>
      <c r="Y1184" s="387"/>
      <c r="Z1184" s="387"/>
      <c r="AA1184" s="387"/>
      <c r="AB1184" s="387"/>
      <c r="AC1184" s="387"/>
      <c r="AD1184" s="387"/>
      <c r="AE1184" s="387"/>
      <c r="AF1184" s="387"/>
      <c r="AG1184" s="387"/>
      <c r="AH1184" s="387"/>
      <c r="AI1184" s="387"/>
      <c r="AJ1184" s="387"/>
      <c r="AK1184" s="387"/>
    </row>
    <row r="1185" spans="2:37">
      <c r="B1185" s="108"/>
      <c r="C1185" s="20" t="s">
        <v>398</v>
      </c>
      <c r="D1185" s="20" t="s">
        <v>1547</v>
      </c>
      <c r="E1185" s="110">
        <f t="shared" si="226"/>
        <v>1445.6666666666667</v>
      </c>
      <c r="F1185" s="110">
        <f t="shared" si="225"/>
        <v>1084.25</v>
      </c>
      <c r="G1185" s="110">
        <f t="shared" si="227"/>
        <v>722.83333333333337</v>
      </c>
      <c r="H1185" s="110">
        <f t="shared" si="228"/>
        <v>361.41666666666669</v>
      </c>
      <c r="I1185" s="110">
        <f t="shared" si="229"/>
        <v>144.56666666666663</v>
      </c>
      <c r="R1185" s="387"/>
      <c r="S1185" s="387"/>
      <c r="T1185" s="387"/>
      <c r="U1185" s="387"/>
      <c r="V1185" s="387"/>
      <c r="W1185" s="387"/>
      <c r="X1185" s="387"/>
      <c r="Y1185" s="387"/>
      <c r="Z1185" s="387"/>
      <c r="AA1185" s="387"/>
      <c r="AB1185" s="387"/>
      <c r="AC1185" s="387"/>
      <c r="AD1185" s="387"/>
      <c r="AE1185" s="387"/>
      <c r="AF1185" s="387"/>
      <c r="AG1185" s="387"/>
      <c r="AH1185" s="387"/>
      <c r="AI1185" s="387"/>
      <c r="AJ1185" s="387"/>
      <c r="AK1185" s="387"/>
    </row>
    <row r="1186" spans="2:37">
      <c r="B1186" s="108"/>
      <c r="C1186" s="20"/>
      <c r="D1186" s="20" t="s">
        <v>1549</v>
      </c>
      <c r="E1186" s="110">
        <f t="shared" si="226"/>
        <v>1062.6533333333334</v>
      </c>
      <c r="F1186" s="110">
        <f t="shared" si="225"/>
        <v>796.99</v>
      </c>
      <c r="G1186" s="110">
        <f t="shared" si="227"/>
        <v>531.32666666666671</v>
      </c>
      <c r="H1186" s="110">
        <f t="shared" si="228"/>
        <v>265.66333333333336</v>
      </c>
      <c r="I1186" s="110">
        <f t="shared" si="229"/>
        <v>106.26533333333332</v>
      </c>
      <c r="R1186" s="387"/>
      <c r="S1186" s="387"/>
      <c r="T1186" s="387"/>
      <c r="U1186" s="387"/>
      <c r="V1186" s="387"/>
      <c r="W1186" s="387"/>
      <c r="X1186" s="387"/>
      <c r="Y1186" s="387"/>
      <c r="Z1186" s="387"/>
      <c r="AA1186" s="387"/>
      <c r="AB1186" s="387"/>
      <c r="AC1186" s="387"/>
      <c r="AD1186" s="387"/>
      <c r="AE1186" s="387"/>
      <c r="AF1186" s="387"/>
      <c r="AG1186" s="387"/>
      <c r="AH1186" s="387"/>
      <c r="AI1186" s="387"/>
      <c r="AJ1186" s="387"/>
      <c r="AK1186" s="387"/>
    </row>
    <row r="1187" spans="2:37">
      <c r="B1187" s="108"/>
      <c r="C1187" s="20" t="s">
        <v>401</v>
      </c>
      <c r="D1187" s="20" t="s">
        <v>1551</v>
      </c>
      <c r="E1187" s="110">
        <f t="shared" si="226"/>
        <v>481.66666666666669</v>
      </c>
      <c r="F1187" s="110">
        <f t="shared" si="225"/>
        <v>361.25</v>
      </c>
      <c r="G1187" s="110">
        <f t="shared" si="227"/>
        <v>240.83333333333334</v>
      </c>
      <c r="H1187" s="110">
        <f t="shared" si="228"/>
        <v>120.41666666666667</v>
      </c>
      <c r="I1187" s="110">
        <f t="shared" si="229"/>
        <v>48.166666666666657</v>
      </c>
      <c r="R1187" s="387"/>
      <c r="S1187" s="387"/>
      <c r="T1187" s="387"/>
      <c r="U1187" s="387"/>
      <c r="V1187" s="387"/>
      <c r="W1187" s="387"/>
      <c r="X1187" s="387"/>
      <c r="Y1187" s="387"/>
      <c r="Z1187" s="387"/>
      <c r="AA1187" s="387"/>
      <c r="AB1187" s="387"/>
      <c r="AC1187" s="387"/>
      <c r="AD1187" s="387"/>
      <c r="AE1187" s="387"/>
      <c r="AF1187" s="387"/>
      <c r="AG1187" s="387"/>
      <c r="AH1187" s="387"/>
      <c r="AI1187" s="387"/>
      <c r="AJ1187" s="387"/>
      <c r="AK1187" s="387"/>
    </row>
    <row r="1188" spans="2:37">
      <c r="B1188" s="108"/>
      <c r="C1188" s="20"/>
      <c r="D1188" s="20" t="s">
        <v>1553</v>
      </c>
      <c r="E1188" s="110">
        <f t="shared" si="226"/>
        <v>659.6</v>
      </c>
      <c r="F1188" s="110">
        <f t="shared" si="225"/>
        <v>494.70000000000005</v>
      </c>
      <c r="G1188" s="110">
        <f t="shared" si="227"/>
        <v>329.8</v>
      </c>
      <c r="H1188" s="110">
        <f t="shared" si="228"/>
        <v>164.9</v>
      </c>
      <c r="I1188" s="110">
        <f t="shared" si="229"/>
        <v>65.959999999999994</v>
      </c>
      <c r="R1188" s="387"/>
      <c r="S1188" s="387"/>
      <c r="T1188" s="387"/>
      <c r="U1188" s="387"/>
      <c r="V1188" s="387"/>
      <c r="W1188" s="387"/>
      <c r="X1188" s="387"/>
      <c r="Y1188" s="387"/>
      <c r="Z1188" s="387"/>
      <c r="AA1188" s="387"/>
      <c r="AB1188" s="387"/>
      <c r="AC1188" s="387"/>
      <c r="AD1188" s="387"/>
      <c r="AE1188" s="387"/>
      <c r="AF1188" s="387"/>
      <c r="AG1188" s="387"/>
      <c r="AH1188" s="387"/>
      <c r="AI1188" s="387"/>
      <c r="AJ1188" s="387"/>
      <c r="AK1188" s="387"/>
    </row>
    <row r="1189" spans="2:37">
      <c r="B1189" s="108"/>
      <c r="C1189" s="20"/>
      <c r="D1189" s="20" t="s">
        <v>1555</v>
      </c>
      <c r="E1189" s="110">
        <f t="shared" si="226"/>
        <v>1029.8999999999999</v>
      </c>
      <c r="F1189" s="110">
        <f t="shared" si="225"/>
        <v>772.42499999999995</v>
      </c>
      <c r="G1189" s="110">
        <f t="shared" si="227"/>
        <v>514.94999999999993</v>
      </c>
      <c r="H1189" s="110">
        <f t="shared" si="228"/>
        <v>257.47499999999997</v>
      </c>
      <c r="I1189" s="110">
        <f t="shared" si="229"/>
        <v>102.98999999999997</v>
      </c>
      <c r="R1189" s="387"/>
      <c r="S1189" s="387"/>
      <c r="T1189" s="387"/>
      <c r="U1189" s="387"/>
      <c r="V1189" s="387"/>
      <c r="W1189" s="387"/>
      <c r="X1189" s="387"/>
      <c r="Y1189" s="387"/>
      <c r="Z1189" s="387"/>
      <c r="AA1189" s="387"/>
      <c r="AB1189" s="387"/>
      <c r="AC1189" s="387"/>
      <c r="AD1189" s="387"/>
      <c r="AE1189" s="387"/>
      <c r="AF1189" s="387"/>
      <c r="AG1189" s="387"/>
      <c r="AH1189" s="387"/>
      <c r="AI1189" s="387"/>
      <c r="AJ1189" s="387"/>
      <c r="AK1189" s="387"/>
    </row>
    <row r="1190" spans="2:37">
      <c r="B1190" s="108"/>
      <c r="C1190" s="20" t="s">
        <v>461</v>
      </c>
      <c r="D1190" s="20" t="s">
        <v>1557</v>
      </c>
      <c r="E1190" s="110">
        <f t="shared" si="226"/>
        <v>547.36666666666667</v>
      </c>
      <c r="F1190" s="110">
        <f t="shared" si="225"/>
        <v>410.52499999999998</v>
      </c>
      <c r="G1190" s="110">
        <f t="shared" si="227"/>
        <v>273.68333333333334</v>
      </c>
      <c r="H1190" s="110">
        <f t="shared" si="228"/>
        <v>136.84166666666667</v>
      </c>
      <c r="I1190" s="110">
        <f t="shared" si="229"/>
        <v>54.736666666666657</v>
      </c>
      <c r="R1190" s="387"/>
      <c r="S1190" s="387"/>
      <c r="T1190" s="387"/>
      <c r="U1190" s="387"/>
      <c r="V1190" s="387"/>
      <c r="W1190" s="387"/>
      <c r="X1190" s="387"/>
      <c r="Y1190" s="387"/>
      <c r="Z1190" s="387"/>
      <c r="AA1190" s="387"/>
      <c r="AB1190" s="387"/>
      <c r="AC1190" s="387"/>
      <c r="AD1190" s="387"/>
      <c r="AE1190" s="387"/>
      <c r="AF1190" s="387"/>
      <c r="AG1190" s="387"/>
      <c r="AH1190" s="387"/>
      <c r="AI1190" s="387"/>
      <c r="AJ1190" s="387"/>
      <c r="AK1190" s="387"/>
    </row>
    <row r="1191" spans="2:37">
      <c r="B1191" s="108"/>
      <c r="C1191" s="20" t="s">
        <v>407</v>
      </c>
      <c r="D1191" s="20" t="s">
        <v>1559</v>
      </c>
      <c r="E1191" s="110">
        <f t="shared" si="226"/>
        <v>890.32333333333338</v>
      </c>
      <c r="F1191" s="110">
        <f t="shared" si="225"/>
        <v>667.74250000000006</v>
      </c>
      <c r="G1191" s="110">
        <f t="shared" si="227"/>
        <v>445.16166666666669</v>
      </c>
      <c r="H1191" s="110">
        <f t="shared" si="228"/>
        <v>222.58083333333335</v>
      </c>
      <c r="I1191" s="110">
        <f t="shared" si="229"/>
        <v>89.032333333333312</v>
      </c>
      <c r="R1191" s="387"/>
      <c r="S1191" s="387"/>
      <c r="T1191" s="387"/>
      <c r="U1191" s="387"/>
      <c r="V1191" s="387"/>
      <c r="W1191" s="387"/>
      <c r="X1191" s="387"/>
      <c r="Y1191" s="387"/>
      <c r="Z1191" s="387"/>
      <c r="AA1191" s="387"/>
      <c r="AB1191" s="387"/>
      <c r="AC1191" s="387"/>
      <c r="AD1191" s="387"/>
      <c r="AE1191" s="387"/>
      <c r="AF1191" s="387"/>
      <c r="AG1191" s="387"/>
      <c r="AH1191" s="387"/>
      <c r="AI1191" s="387"/>
      <c r="AJ1191" s="387"/>
      <c r="AK1191" s="387"/>
    </row>
    <row r="1192" spans="2:37">
      <c r="B1192" s="108"/>
      <c r="C1192" s="20"/>
      <c r="D1192" s="20" t="s">
        <v>1561</v>
      </c>
      <c r="E1192" s="110">
        <f t="shared" si="226"/>
        <v>909.33333333333337</v>
      </c>
      <c r="F1192" s="110">
        <f t="shared" si="225"/>
        <v>682</v>
      </c>
      <c r="G1192" s="110">
        <f>SUM(E1192*(1-0.5))</f>
        <v>454.66666666666669</v>
      </c>
      <c r="H1192" s="110">
        <f>SUM(E1192*(1-0.75))</f>
        <v>227.33333333333334</v>
      </c>
      <c r="I1192" s="110">
        <f>SUM(E1192*(1-0.9))</f>
        <v>90.933333333333323</v>
      </c>
      <c r="R1192" s="387"/>
      <c r="S1192" s="387"/>
      <c r="T1192" s="387"/>
      <c r="U1192" s="387"/>
      <c r="V1192" s="387"/>
      <c r="W1192" s="387"/>
      <c r="X1192" s="387"/>
      <c r="Y1192" s="387"/>
      <c r="Z1192" s="387"/>
      <c r="AA1192" s="387"/>
      <c r="AB1192" s="387"/>
      <c r="AC1192" s="387"/>
      <c r="AD1192" s="387"/>
      <c r="AE1192" s="387"/>
      <c r="AF1192" s="387"/>
      <c r="AG1192" s="387"/>
      <c r="AH1192" s="387"/>
      <c r="AI1192" s="387"/>
      <c r="AJ1192" s="387"/>
      <c r="AK1192" s="387"/>
    </row>
    <row r="1193" spans="2:37">
      <c r="B1193" s="108"/>
      <c r="C1193" s="20"/>
      <c r="D1193" s="20" t="s">
        <v>1563</v>
      </c>
      <c r="E1193" s="110">
        <f t="shared" si="226"/>
        <v>950.65666666666675</v>
      </c>
      <c r="F1193" s="110">
        <f t="shared" si="225"/>
        <v>712.99250000000006</v>
      </c>
      <c r="G1193" s="110">
        <f>SUM(E1193*(1-0.5))</f>
        <v>475.32833333333338</v>
      </c>
      <c r="H1193" s="110">
        <f>SUM(E1193*(1-0.75))</f>
        <v>237.66416666666669</v>
      </c>
      <c r="I1193" s="110">
        <f>SUM(E1193*(1-0.9))</f>
        <v>95.065666666666658</v>
      </c>
      <c r="M1193" s="388"/>
      <c r="N1193" s="388"/>
      <c r="O1193" s="388"/>
      <c r="R1193" s="387"/>
      <c r="S1193" s="387"/>
      <c r="T1193" s="387"/>
      <c r="U1193" s="387"/>
      <c r="V1193" s="387"/>
      <c r="W1193" s="387"/>
      <c r="X1193" s="387"/>
      <c r="Y1193" s="387"/>
      <c r="Z1193" s="387"/>
      <c r="AA1193" s="387"/>
      <c r="AB1193" s="387"/>
      <c r="AC1193" s="387"/>
      <c r="AD1193" s="387"/>
      <c r="AE1193" s="387"/>
      <c r="AF1193" s="387"/>
      <c r="AG1193" s="387"/>
      <c r="AH1193" s="387"/>
      <c r="AI1193" s="387"/>
      <c r="AJ1193" s="387"/>
      <c r="AK1193" s="387"/>
    </row>
    <row r="1194" spans="2:37">
      <c r="B1194" s="205">
        <v>19</v>
      </c>
      <c r="C1194" s="180" t="s">
        <v>664</v>
      </c>
      <c r="D1194" s="17"/>
      <c r="E1194" s="20"/>
      <c r="F1194" s="20"/>
      <c r="G1194" s="20"/>
      <c r="H1194" s="20"/>
      <c r="I1194" s="20"/>
      <c r="R1194" s="387"/>
      <c r="S1194" s="387"/>
      <c r="T1194" s="387"/>
      <c r="U1194" s="387"/>
      <c r="V1194" s="387"/>
      <c r="W1194" s="387"/>
      <c r="X1194" s="387"/>
      <c r="Y1194" s="387"/>
      <c r="Z1194" s="387"/>
      <c r="AA1194" s="387"/>
      <c r="AB1194" s="387"/>
      <c r="AC1194" s="387"/>
      <c r="AD1194" s="387"/>
      <c r="AE1194" s="387"/>
      <c r="AF1194" s="387"/>
      <c r="AG1194" s="387"/>
      <c r="AH1194" s="387"/>
      <c r="AI1194" s="387"/>
      <c r="AJ1194" s="387"/>
      <c r="AK1194" s="387"/>
    </row>
    <row r="1195" spans="2:37">
      <c r="B1195" s="108"/>
      <c r="C1195" s="20" t="s">
        <v>384</v>
      </c>
      <c r="D1195" s="20" t="s">
        <v>1570</v>
      </c>
      <c r="E1195" s="110">
        <f t="shared" ref="E1195:E1221" si="230">AR147</f>
        <v>94.656666666666652</v>
      </c>
      <c r="F1195" s="110">
        <f t="shared" si="225"/>
        <v>70.992499999999993</v>
      </c>
      <c r="G1195" s="110">
        <f>SUM(E1195*(1-0.5))</f>
        <v>47.328333333333326</v>
      </c>
      <c r="H1195" s="110">
        <f>SUM(E1195*(1-0.75))</f>
        <v>23.664166666666663</v>
      </c>
      <c r="I1195" s="110">
        <f>SUM(E1195*(1-0.9))</f>
        <v>9.4656666666666638</v>
      </c>
      <c r="R1195" s="387"/>
      <c r="S1195" s="387"/>
      <c r="T1195" s="387"/>
      <c r="U1195" s="387"/>
      <c r="V1195" s="387"/>
      <c r="W1195" s="387"/>
      <c r="X1195" s="387"/>
      <c r="Y1195" s="387"/>
      <c r="Z1195" s="387"/>
      <c r="AA1195" s="387"/>
      <c r="AB1195" s="387"/>
      <c r="AC1195" s="387"/>
      <c r="AD1195" s="387"/>
      <c r="AE1195" s="387"/>
      <c r="AF1195" s="387"/>
      <c r="AG1195" s="387"/>
      <c r="AH1195" s="387"/>
      <c r="AI1195" s="387"/>
      <c r="AJ1195" s="387"/>
      <c r="AK1195" s="387"/>
    </row>
    <row r="1196" spans="2:37">
      <c r="B1196" s="108"/>
      <c r="C1196" s="17"/>
      <c r="D1196" s="20" t="s">
        <v>1572</v>
      </c>
      <c r="E1196" s="110">
        <f t="shared" si="230"/>
        <v>148.26333333333332</v>
      </c>
      <c r="F1196" s="110">
        <f t="shared" si="225"/>
        <v>111.19749999999999</v>
      </c>
      <c r="G1196" s="110">
        <f t="shared" ref="G1196:G1216" si="231">SUM(E1196*(1-0.5))</f>
        <v>74.131666666666661</v>
      </c>
      <c r="H1196" s="110">
        <f t="shared" ref="H1196:H1216" si="232">SUM(E1196*(1-0.75))</f>
        <v>37.06583333333333</v>
      </c>
      <c r="I1196" s="110">
        <f t="shared" ref="I1196:I1216" si="233">SUM(E1196*(1-0.9))</f>
        <v>14.826333333333329</v>
      </c>
      <c r="M1196" s="388"/>
      <c r="N1196" s="388"/>
      <c r="O1196" s="930"/>
      <c r="P1196" s="388"/>
      <c r="Q1196" s="930"/>
      <c r="R1196" s="387"/>
      <c r="S1196" s="387"/>
      <c r="T1196" s="387"/>
      <c r="U1196" s="387"/>
      <c r="V1196" s="387"/>
      <c r="W1196" s="387"/>
      <c r="X1196" s="387"/>
      <c r="Y1196" s="387"/>
      <c r="Z1196" s="387"/>
      <c r="AA1196" s="387"/>
      <c r="AB1196" s="387"/>
      <c r="AC1196" s="387"/>
      <c r="AD1196" s="387"/>
      <c r="AE1196" s="387"/>
      <c r="AF1196" s="387"/>
      <c r="AG1196" s="387"/>
      <c r="AH1196" s="387"/>
      <c r="AI1196" s="387"/>
      <c r="AJ1196" s="387"/>
      <c r="AK1196" s="387"/>
    </row>
    <row r="1197" spans="2:37">
      <c r="B1197" s="108"/>
      <c r="C1197" s="20"/>
      <c r="D1197" s="20" t="s">
        <v>1574</v>
      </c>
      <c r="E1197" s="110">
        <f t="shared" si="230"/>
        <v>134.22333333333333</v>
      </c>
      <c r="F1197" s="110">
        <f t="shared" si="225"/>
        <v>100.66749999999999</v>
      </c>
      <c r="G1197" s="110">
        <f t="shared" si="231"/>
        <v>67.111666666666665</v>
      </c>
      <c r="H1197" s="110">
        <f t="shared" si="232"/>
        <v>33.555833333333332</v>
      </c>
      <c r="I1197" s="110">
        <f t="shared" si="233"/>
        <v>13.422333333333331</v>
      </c>
      <c r="M1197" s="388"/>
      <c r="N1197" s="388"/>
      <c r="O1197" s="388"/>
      <c r="P1197" s="388"/>
      <c r="Q1197" s="388"/>
      <c r="R1197" s="388"/>
      <c r="S1197" s="388"/>
      <c r="T1197" s="388"/>
      <c r="U1197" s="388"/>
      <c r="V1197" s="388"/>
      <c r="W1197" s="388"/>
      <c r="X1197" s="387"/>
      <c r="Y1197" s="387"/>
      <c r="Z1197" s="387"/>
      <c r="AA1197" s="387"/>
      <c r="AB1197" s="387"/>
      <c r="AC1197" s="387"/>
      <c r="AD1197" s="387"/>
      <c r="AE1197" s="387"/>
      <c r="AF1197" s="387"/>
      <c r="AG1197" s="387"/>
      <c r="AH1197" s="387"/>
      <c r="AI1197" s="387"/>
      <c r="AJ1197" s="387"/>
      <c r="AK1197" s="387"/>
    </row>
    <row r="1198" spans="2:37">
      <c r="B1198" s="108"/>
      <c r="C1198" s="17"/>
      <c r="D1198" s="20" t="s">
        <v>1576</v>
      </c>
      <c r="E1198" s="110">
        <f t="shared" si="230"/>
        <v>147.83333333333334</v>
      </c>
      <c r="F1198" s="110">
        <f t="shared" si="225"/>
        <v>110.875</v>
      </c>
      <c r="G1198" s="110">
        <f t="shared" si="231"/>
        <v>73.916666666666671</v>
      </c>
      <c r="H1198" s="110">
        <f t="shared" si="232"/>
        <v>36.958333333333336</v>
      </c>
      <c r="I1198" s="110">
        <f t="shared" si="233"/>
        <v>14.783333333333331</v>
      </c>
      <c r="M1198" s="388"/>
      <c r="N1198" s="388"/>
      <c r="O1198" s="388"/>
      <c r="P1198" s="388"/>
      <c r="Q1198" s="388"/>
      <c r="R1198" s="388"/>
      <c r="S1198" s="388"/>
      <c r="T1198" s="388"/>
      <c r="U1198" s="388"/>
      <c r="V1198" s="388"/>
      <c r="W1198" s="388"/>
      <c r="X1198" s="387"/>
      <c r="Y1198" s="387"/>
      <c r="Z1198" s="387"/>
      <c r="AA1198" s="387"/>
      <c r="AB1198" s="387"/>
      <c r="AC1198" s="387"/>
      <c r="AD1198" s="387"/>
      <c r="AE1198" s="387"/>
      <c r="AF1198" s="387"/>
      <c r="AG1198" s="387"/>
      <c r="AH1198" s="387"/>
      <c r="AI1198" s="387"/>
      <c r="AJ1198" s="387"/>
      <c r="AK1198" s="387"/>
    </row>
    <row r="1199" spans="2:37">
      <c r="B1199" s="108"/>
      <c r="C1199" s="20" t="s">
        <v>389</v>
      </c>
      <c r="D1199" s="20" t="s">
        <v>1578</v>
      </c>
      <c r="E1199" s="110">
        <f t="shared" si="230"/>
        <v>381.42333333333335</v>
      </c>
      <c r="F1199" s="110">
        <f t="shared" si="225"/>
        <v>286.0675</v>
      </c>
      <c r="G1199" s="110">
        <f t="shared" si="231"/>
        <v>190.71166666666667</v>
      </c>
      <c r="H1199" s="110">
        <f t="shared" si="232"/>
        <v>95.355833333333337</v>
      </c>
      <c r="I1199" s="110">
        <f t="shared" si="233"/>
        <v>38.142333333333326</v>
      </c>
      <c r="M1199" s="388"/>
      <c r="N1199" s="388"/>
      <c r="O1199" s="388"/>
      <c r="P1199" s="388"/>
      <c r="Q1199" s="388"/>
      <c r="R1199" s="388"/>
      <c r="S1199" s="388"/>
      <c r="T1199" s="388"/>
      <c r="U1199" s="388"/>
      <c r="V1199" s="388"/>
      <c r="W1199" s="388"/>
      <c r="X1199" s="387"/>
      <c r="Y1199" s="387"/>
      <c r="Z1199" s="387"/>
      <c r="AA1199" s="387"/>
      <c r="AB1199" s="387"/>
      <c r="AC1199" s="387"/>
      <c r="AD1199" s="387"/>
      <c r="AE1199" s="387"/>
      <c r="AF1199" s="387"/>
      <c r="AG1199" s="387"/>
      <c r="AH1199" s="387"/>
      <c r="AI1199" s="387"/>
      <c r="AJ1199" s="387"/>
      <c r="AK1199" s="387"/>
    </row>
    <row r="1200" spans="2:37">
      <c r="B1200" s="108"/>
      <c r="C1200" s="17"/>
      <c r="D1200" s="20" t="s">
        <v>1580</v>
      </c>
      <c r="E1200" s="110">
        <f t="shared" si="230"/>
        <v>361.99</v>
      </c>
      <c r="F1200" s="110">
        <f t="shared" si="225"/>
        <v>271.49250000000001</v>
      </c>
      <c r="G1200" s="110">
        <f t="shared" si="231"/>
        <v>180.995</v>
      </c>
      <c r="H1200" s="110">
        <f t="shared" si="232"/>
        <v>90.497500000000002</v>
      </c>
      <c r="I1200" s="110">
        <f t="shared" si="233"/>
        <v>36.198999999999991</v>
      </c>
      <c r="M1200" s="388"/>
      <c r="N1200" s="388"/>
      <c r="O1200" s="388"/>
      <c r="P1200" s="388"/>
      <c r="Q1200" s="388"/>
      <c r="R1200" s="388"/>
      <c r="S1200" s="388"/>
      <c r="T1200" s="388"/>
      <c r="U1200" s="388"/>
      <c r="V1200" s="388"/>
      <c r="W1200" s="388"/>
      <c r="X1200" s="387"/>
      <c r="Y1200" s="387"/>
      <c r="Z1200" s="387"/>
      <c r="AA1200" s="387"/>
      <c r="AB1200" s="387"/>
      <c r="AC1200" s="387"/>
      <c r="AD1200" s="387"/>
      <c r="AE1200" s="387"/>
      <c r="AF1200" s="387"/>
      <c r="AG1200" s="387"/>
      <c r="AH1200" s="387"/>
      <c r="AI1200" s="387"/>
      <c r="AJ1200" s="387"/>
      <c r="AK1200" s="387"/>
    </row>
    <row r="1201" spans="2:37">
      <c r="B1201" s="108"/>
      <c r="C1201" s="17"/>
      <c r="D1201" s="20" t="s">
        <v>1582</v>
      </c>
      <c r="E1201" s="110">
        <f t="shared" si="230"/>
        <v>382.66</v>
      </c>
      <c r="F1201" s="110">
        <f t="shared" si="225"/>
        <v>286.995</v>
      </c>
      <c r="G1201" s="110">
        <f t="shared" si="231"/>
        <v>191.33</v>
      </c>
      <c r="H1201" s="110">
        <f t="shared" si="232"/>
        <v>95.665000000000006</v>
      </c>
      <c r="I1201" s="110">
        <f t="shared" si="233"/>
        <v>38.265999999999991</v>
      </c>
      <c r="M1201" s="388"/>
      <c r="N1201" s="388"/>
      <c r="O1201" s="388"/>
      <c r="P1201" s="388"/>
      <c r="Q1201" s="388"/>
      <c r="R1201" s="388"/>
      <c r="S1201" s="388"/>
      <c r="T1201" s="388"/>
      <c r="U1201" s="388"/>
      <c r="V1201" s="388"/>
      <c r="W1201" s="388"/>
      <c r="X1201" s="387"/>
      <c r="Y1201" s="387"/>
      <c r="Z1201" s="387"/>
      <c r="AA1201" s="387"/>
      <c r="AB1201" s="387"/>
      <c r="AC1201" s="387"/>
      <c r="AD1201" s="387"/>
      <c r="AE1201" s="387"/>
      <c r="AF1201" s="387"/>
      <c r="AG1201" s="387"/>
      <c r="AH1201" s="387"/>
      <c r="AI1201" s="387"/>
      <c r="AJ1201" s="387"/>
      <c r="AK1201" s="387"/>
    </row>
    <row r="1202" spans="2:37">
      <c r="B1202" s="108"/>
      <c r="C1202" s="17"/>
      <c r="D1202" s="20" t="s">
        <v>1584</v>
      </c>
      <c r="E1202" s="110">
        <f t="shared" si="230"/>
        <v>302.52999999999997</v>
      </c>
      <c r="F1202" s="110">
        <f t="shared" si="225"/>
        <v>226.89749999999998</v>
      </c>
      <c r="G1202" s="110">
        <f t="shared" si="231"/>
        <v>151.26499999999999</v>
      </c>
      <c r="H1202" s="110">
        <f t="shared" si="232"/>
        <v>75.632499999999993</v>
      </c>
      <c r="I1202" s="110">
        <f t="shared" si="233"/>
        <v>30.252999999999989</v>
      </c>
      <c r="M1202" s="388"/>
      <c r="N1202" s="388"/>
      <c r="O1202" s="388"/>
      <c r="P1202" s="388"/>
      <c r="Q1202" s="388"/>
      <c r="R1202" s="388"/>
      <c r="S1202" s="388"/>
      <c r="T1202" s="388"/>
      <c r="U1202" s="388"/>
      <c r="V1202" s="388"/>
      <c r="W1202" s="388"/>
      <c r="X1202" s="387"/>
      <c r="Y1202" s="387"/>
      <c r="Z1202" s="387"/>
      <c r="AA1202" s="387"/>
      <c r="AB1202" s="387"/>
      <c r="AC1202" s="387"/>
      <c r="AD1202" s="387"/>
      <c r="AE1202" s="387"/>
      <c r="AF1202" s="387"/>
      <c r="AG1202" s="387"/>
      <c r="AH1202" s="387"/>
      <c r="AI1202" s="387"/>
      <c r="AJ1202" s="387"/>
      <c r="AK1202" s="387"/>
    </row>
    <row r="1203" spans="2:37">
      <c r="B1203" s="108"/>
      <c r="C1203" s="20"/>
      <c r="D1203" s="20" t="s">
        <v>1586</v>
      </c>
      <c r="E1203" s="110">
        <f t="shared" si="230"/>
        <v>222.32666666666668</v>
      </c>
      <c r="F1203" s="110">
        <f t="shared" si="225"/>
        <v>166.745</v>
      </c>
      <c r="G1203" s="110">
        <f t="shared" si="231"/>
        <v>111.16333333333334</v>
      </c>
      <c r="H1203" s="110">
        <f t="shared" si="232"/>
        <v>55.581666666666671</v>
      </c>
      <c r="I1203" s="110">
        <f t="shared" si="233"/>
        <v>22.232666666666663</v>
      </c>
      <c r="M1203" s="388"/>
      <c r="N1203" s="388"/>
      <c r="O1203" s="388"/>
      <c r="P1203" s="388"/>
      <c r="Q1203" s="388"/>
      <c r="R1203" s="388"/>
      <c r="S1203" s="388"/>
      <c r="T1203" s="388"/>
      <c r="U1203" s="388"/>
      <c r="V1203" s="388"/>
      <c r="W1203" s="388"/>
      <c r="X1203" s="387"/>
      <c r="Y1203" s="387"/>
      <c r="Z1203" s="387"/>
      <c r="AA1203" s="387"/>
      <c r="AB1203" s="387"/>
      <c r="AC1203" s="387"/>
      <c r="AD1203" s="387"/>
      <c r="AE1203" s="387"/>
      <c r="AF1203" s="387"/>
      <c r="AG1203" s="387"/>
      <c r="AH1203" s="387"/>
      <c r="AI1203" s="387"/>
      <c r="AJ1203" s="387"/>
      <c r="AK1203" s="387"/>
    </row>
    <row r="1204" spans="2:37">
      <c r="B1204" s="108"/>
      <c r="C1204" s="20"/>
      <c r="D1204" s="20" t="s">
        <v>1588</v>
      </c>
      <c r="E1204" s="110">
        <f t="shared" si="230"/>
        <v>166.63</v>
      </c>
      <c r="F1204" s="110">
        <f t="shared" si="225"/>
        <v>124.9725</v>
      </c>
      <c r="G1204" s="110">
        <f t="shared" si="231"/>
        <v>83.314999999999998</v>
      </c>
      <c r="H1204" s="110">
        <f t="shared" si="232"/>
        <v>41.657499999999999</v>
      </c>
      <c r="I1204" s="110">
        <f t="shared" si="233"/>
        <v>16.662999999999997</v>
      </c>
      <c r="M1204" s="388"/>
      <c r="N1204" s="388"/>
      <c r="O1204" s="388"/>
      <c r="P1204" s="388"/>
      <c r="Q1204" s="388"/>
      <c r="R1204" s="388"/>
      <c r="S1204" s="388"/>
      <c r="T1204" s="388"/>
      <c r="U1204" s="388"/>
      <c r="V1204" s="388"/>
      <c r="W1204" s="388"/>
      <c r="X1204" s="387"/>
      <c r="Y1204" s="387"/>
      <c r="Z1204" s="387"/>
      <c r="AA1204" s="387"/>
      <c r="AB1204" s="387"/>
      <c r="AC1204" s="387"/>
      <c r="AD1204" s="387"/>
      <c r="AE1204" s="387"/>
      <c r="AF1204" s="387"/>
      <c r="AG1204" s="387"/>
      <c r="AH1204" s="387"/>
      <c r="AI1204" s="387"/>
      <c r="AJ1204" s="387"/>
      <c r="AK1204" s="387"/>
    </row>
    <row r="1205" spans="2:37">
      <c r="B1205" s="108"/>
      <c r="C1205" s="20"/>
      <c r="D1205" s="20" t="s">
        <v>1590</v>
      </c>
      <c r="E1205" s="110">
        <f t="shared" si="230"/>
        <v>334.46666666666664</v>
      </c>
      <c r="F1205" s="110">
        <f t="shared" si="225"/>
        <v>250.84999999999997</v>
      </c>
      <c r="G1205" s="110">
        <f t="shared" si="231"/>
        <v>167.23333333333332</v>
      </c>
      <c r="H1205" s="110">
        <f t="shared" si="232"/>
        <v>83.61666666666666</v>
      </c>
      <c r="I1205" s="110">
        <f t="shared" si="233"/>
        <v>33.446666666666658</v>
      </c>
      <c r="M1205" s="388"/>
      <c r="N1205" s="388"/>
      <c r="O1205" s="388"/>
      <c r="P1205" s="388"/>
      <c r="Q1205" s="388"/>
      <c r="R1205" s="388"/>
      <c r="S1205" s="388"/>
      <c r="T1205" s="388"/>
      <c r="U1205" s="388"/>
      <c r="V1205" s="388"/>
      <c r="W1205" s="388"/>
      <c r="X1205" s="387"/>
      <c r="Y1205" s="387"/>
      <c r="Z1205" s="387"/>
      <c r="AA1205" s="387"/>
      <c r="AB1205" s="387"/>
      <c r="AC1205" s="387"/>
      <c r="AD1205" s="387"/>
      <c r="AE1205" s="387"/>
      <c r="AF1205" s="387"/>
      <c r="AG1205" s="387"/>
      <c r="AH1205" s="387"/>
      <c r="AI1205" s="387"/>
      <c r="AJ1205" s="387"/>
      <c r="AK1205" s="387"/>
    </row>
    <row r="1206" spans="2:37">
      <c r="B1206" s="108"/>
      <c r="C1206" s="20"/>
      <c r="D1206" s="20" t="s">
        <v>1592</v>
      </c>
      <c r="E1206" s="110">
        <f t="shared" si="230"/>
        <v>244.12666666666667</v>
      </c>
      <c r="F1206" s="110">
        <f t="shared" si="225"/>
        <v>183.095</v>
      </c>
      <c r="G1206" s="110">
        <f t="shared" si="231"/>
        <v>122.06333333333333</v>
      </c>
      <c r="H1206" s="110">
        <f t="shared" si="232"/>
        <v>61.031666666666666</v>
      </c>
      <c r="I1206" s="110">
        <f t="shared" si="233"/>
        <v>24.412666666666659</v>
      </c>
      <c r="M1206" s="388"/>
      <c r="N1206" s="388"/>
      <c r="O1206" s="388"/>
      <c r="P1206" s="388"/>
      <c r="Q1206" s="388"/>
      <c r="R1206" s="388"/>
      <c r="S1206" s="388"/>
      <c r="T1206" s="388"/>
      <c r="U1206" s="388"/>
      <c r="V1206" s="388"/>
      <c r="W1206" s="388"/>
      <c r="X1206" s="387"/>
      <c r="Y1206" s="387"/>
      <c r="Z1206" s="387"/>
      <c r="AA1206" s="387"/>
      <c r="AB1206" s="387"/>
      <c r="AC1206" s="387"/>
      <c r="AD1206" s="387"/>
      <c r="AE1206" s="387"/>
      <c r="AF1206" s="387"/>
      <c r="AG1206" s="387"/>
      <c r="AH1206" s="387"/>
      <c r="AI1206" s="387"/>
      <c r="AJ1206" s="387"/>
      <c r="AK1206" s="387"/>
    </row>
    <row r="1207" spans="2:37">
      <c r="B1207" s="108"/>
      <c r="C1207" s="20"/>
      <c r="D1207" s="20" t="s">
        <v>1594</v>
      </c>
      <c r="E1207" s="110">
        <f t="shared" si="230"/>
        <v>298.96333333333331</v>
      </c>
      <c r="F1207" s="110">
        <f t="shared" si="225"/>
        <v>224.22249999999997</v>
      </c>
      <c r="G1207" s="110">
        <f t="shared" si="231"/>
        <v>149.48166666666665</v>
      </c>
      <c r="H1207" s="110">
        <f t="shared" si="232"/>
        <v>74.740833333333327</v>
      </c>
      <c r="I1207" s="110">
        <f t="shared" si="233"/>
        <v>29.896333333333324</v>
      </c>
      <c r="M1207" s="388"/>
      <c r="N1207" s="388"/>
      <c r="O1207" s="388"/>
      <c r="P1207" s="388"/>
      <c r="Q1207" s="388"/>
      <c r="R1207" s="388"/>
      <c r="S1207" s="388"/>
      <c r="T1207" s="388"/>
      <c r="U1207" s="388"/>
      <c r="V1207" s="388"/>
      <c r="W1207" s="388"/>
      <c r="X1207" s="387"/>
      <c r="Y1207" s="387"/>
      <c r="Z1207" s="387"/>
      <c r="AA1207" s="387"/>
      <c r="AB1207" s="387"/>
      <c r="AC1207" s="387"/>
      <c r="AD1207" s="387"/>
      <c r="AE1207" s="387"/>
      <c r="AF1207" s="387"/>
      <c r="AG1207" s="387"/>
      <c r="AH1207" s="387"/>
      <c r="AI1207" s="387"/>
      <c r="AJ1207" s="387"/>
      <c r="AK1207" s="387"/>
    </row>
    <row r="1208" spans="2:37">
      <c r="B1208" s="108"/>
      <c r="C1208" s="20"/>
      <c r="D1208" s="20" t="s">
        <v>1596</v>
      </c>
      <c r="E1208" s="110">
        <f t="shared" si="230"/>
        <v>214.69333333333336</v>
      </c>
      <c r="F1208" s="110">
        <f t="shared" si="225"/>
        <v>161.02000000000001</v>
      </c>
      <c r="G1208" s="110">
        <f t="shared" si="231"/>
        <v>107.34666666666668</v>
      </c>
      <c r="H1208" s="110">
        <f t="shared" si="232"/>
        <v>53.673333333333339</v>
      </c>
      <c r="I1208" s="110">
        <f t="shared" si="233"/>
        <v>21.469333333333331</v>
      </c>
      <c r="M1208" s="388"/>
      <c r="N1208" s="388"/>
      <c r="O1208" s="388"/>
      <c r="P1208" s="388"/>
      <c r="Q1208" s="388"/>
      <c r="R1208" s="388"/>
      <c r="S1208" s="388"/>
      <c r="T1208" s="388"/>
      <c r="U1208" s="388"/>
      <c r="V1208" s="388"/>
      <c r="W1208" s="388"/>
      <c r="X1208" s="387"/>
      <c r="Y1208" s="387"/>
      <c r="Z1208" s="387"/>
      <c r="AA1208" s="387"/>
      <c r="AB1208" s="387"/>
      <c r="AC1208" s="387"/>
      <c r="AD1208" s="387"/>
      <c r="AE1208" s="387"/>
      <c r="AF1208" s="387"/>
      <c r="AG1208" s="387"/>
      <c r="AH1208" s="387"/>
      <c r="AI1208" s="387"/>
      <c r="AJ1208" s="387"/>
      <c r="AK1208" s="387"/>
    </row>
    <row r="1209" spans="2:37">
      <c r="B1209" s="108"/>
      <c r="C1209" s="20"/>
      <c r="D1209" s="20" t="s">
        <v>1598</v>
      </c>
      <c r="E1209" s="110">
        <f t="shared" si="230"/>
        <v>221.96333333333334</v>
      </c>
      <c r="F1209" s="110">
        <f t="shared" si="225"/>
        <v>166.4725</v>
      </c>
      <c r="G1209" s="110">
        <f t="shared" si="231"/>
        <v>110.98166666666667</v>
      </c>
      <c r="H1209" s="110">
        <f t="shared" si="232"/>
        <v>55.490833333333335</v>
      </c>
      <c r="I1209" s="110">
        <f t="shared" si="233"/>
        <v>22.196333333333328</v>
      </c>
      <c r="M1209" s="388"/>
      <c r="N1209" s="388"/>
      <c r="O1209" s="388"/>
      <c r="P1209" s="388"/>
      <c r="Q1209" s="388"/>
      <c r="R1209" s="388"/>
      <c r="S1209" s="388"/>
      <c r="T1209" s="388"/>
      <c r="U1209" s="388"/>
      <c r="V1209" s="388"/>
      <c r="W1209" s="388"/>
      <c r="X1209" s="387"/>
      <c r="Y1209" s="387"/>
      <c r="Z1209" s="387"/>
      <c r="AA1209" s="387"/>
      <c r="AB1209" s="387"/>
      <c r="AC1209" s="387"/>
      <c r="AD1209" s="387"/>
      <c r="AE1209" s="387"/>
      <c r="AF1209" s="387"/>
      <c r="AG1209" s="387"/>
      <c r="AH1209" s="387"/>
      <c r="AI1209" s="387"/>
      <c r="AJ1209" s="387"/>
      <c r="AK1209" s="387"/>
    </row>
    <row r="1210" spans="2:37">
      <c r="B1210" s="108"/>
      <c r="C1210" s="20"/>
      <c r="D1210" s="20" t="s">
        <v>1600</v>
      </c>
      <c r="E1210" s="110">
        <f t="shared" si="230"/>
        <v>427</v>
      </c>
      <c r="F1210" s="110">
        <f t="shared" si="225"/>
        <v>320.25</v>
      </c>
      <c r="G1210" s="110">
        <f t="shared" si="231"/>
        <v>213.5</v>
      </c>
      <c r="H1210" s="110">
        <f t="shared" si="232"/>
        <v>106.75</v>
      </c>
      <c r="I1210" s="110">
        <f t="shared" si="233"/>
        <v>42.699999999999989</v>
      </c>
      <c r="M1210" s="388"/>
      <c r="N1210" s="388"/>
      <c r="O1210" s="388"/>
      <c r="P1210" s="388"/>
      <c r="Q1210" s="388"/>
      <c r="R1210" s="388"/>
      <c r="S1210" s="388"/>
      <c r="T1210" s="388"/>
      <c r="U1210" s="388"/>
      <c r="V1210" s="388"/>
      <c r="W1210" s="388"/>
      <c r="X1210" s="387"/>
      <c r="Y1210" s="387"/>
      <c r="Z1210" s="387"/>
      <c r="AA1210" s="387"/>
      <c r="AB1210" s="387"/>
      <c r="AC1210" s="387"/>
      <c r="AD1210" s="387"/>
      <c r="AE1210" s="387"/>
      <c r="AF1210" s="387"/>
      <c r="AG1210" s="387"/>
      <c r="AH1210" s="387"/>
      <c r="AI1210" s="387"/>
      <c r="AJ1210" s="387"/>
      <c r="AK1210" s="387"/>
    </row>
    <row r="1211" spans="2:37">
      <c r="B1211" s="108"/>
      <c r="C1211" s="20" t="s">
        <v>398</v>
      </c>
      <c r="D1211" s="20" t="s">
        <v>1601</v>
      </c>
      <c r="E1211" s="110">
        <f t="shared" si="230"/>
        <v>433.33333333333331</v>
      </c>
      <c r="F1211" s="110">
        <f t="shared" si="225"/>
        <v>325</v>
      </c>
      <c r="G1211" s="110">
        <f t="shared" si="231"/>
        <v>216.66666666666666</v>
      </c>
      <c r="H1211" s="110">
        <f t="shared" si="232"/>
        <v>108.33333333333333</v>
      </c>
      <c r="I1211" s="110">
        <f t="shared" si="233"/>
        <v>43.333333333333321</v>
      </c>
      <c r="M1211" s="388"/>
      <c r="N1211" s="388"/>
      <c r="O1211" s="388"/>
      <c r="P1211" s="388"/>
      <c r="Q1211" s="388"/>
      <c r="R1211" s="388"/>
      <c r="S1211" s="388"/>
      <c r="T1211" s="388"/>
      <c r="U1211" s="388"/>
      <c r="V1211" s="388"/>
      <c r="W1211" s="388"/>
      <c r="X1211" s="387"/>
      <c r="Y1211" s="387"/>
      <c r="Z1211" s="387"/>
      <c r="AA1211" s="387"/>
      <c r="AB1211" s="387"/>
      <c r="AC1211" s="387"/>
      <c r="AD1211" s="387"/>
      <c r="AE1211" s="387"/>
      <c r="AF1211" s="387"/>
      <c r="AG1211" s="387"/>
      <c r="AH1211" s="387"/>
      <c r="AI1211" s="387"/>
      <c r="AJ1211" s="387"/>
      <c r="AK1211" s="387"/>
    </row>
    <row r="1212" spans="2:37">
      <c r="B1212" s="108"/>
      <c r="C1212" s="20"/>
      <c r="D1212" s="20" t="s">
        <v>1604</v>
      </c>
      <c r="E1212" s="110">
        <f t="shared" si="230"/>
        <v>392.9666666666667</v>
      </c>
      <c r="F1212" s="110">
        <f t="shared" ref="F1212:F1221" si="234">SUM(E1212*(1-0.25))</f>
        <v>294.72500000000002</v>
      </c>
      <c r="G1212" s="110">
        <f t="shared" si="231"/>
        <v>196.48333333333335</v>
      </c>
      <c r="H1212" s="110">
        <f t="shared" si="232"/>
        <v>98.241666666666674</v>
      </c>
      <c r="I1212" s="110">
        <f t="shared" si="233"/>
        <v>39.29666666666666</v>
      </c>
      <c r="R1212" s="387"/>
      <c r="S1212" s="387"/>
      <c r="T1212" s="387"/>
      <c r="U1212" s="387"/>
      <c r="V1212" s="387"/>
      <c r="W1212" s="387"/>
      <c r="X1212" s="387"/>
      <c r="Y1212" s="387"/>
      <c r="Z1212" s="387"/>
      <c r="AA1212" s="387"/>
      <c r="AB1212" s="387"/>
      <c r="AC1212" s="387"/>
      <c r="AD1212" s="387"/>
      <c r="AE1212" s="387"/>
      <c r="AF1212" s="387"/>
      <c r="AG1212" s="387"/>
      <c r="AH1212" s="387"/>
      <c r="AI1212" s="387"/>
      <c r="AJ1212" s="387"/>
      <c r="AK1212" s="387"/>
    </row>
    <row r="1213" spans="2:37">
      <c r="B1213" s="108"/>
      <c r="C1213" s="20"/>
      <c r="D1213" s="20" t="s">
        <v>1477</v>
      </c>
      <c r="E1213" s="110">
        <f t="shared" si="230"/>
        <v>462</v>
      </c>
      <c r="F1213" s="110">
        <f t="shared" si="234"/>
        <v>346.5</v>
      </c>
      <c r="G1213" s="110">
        <f t="shared" si="231"/>
        <v>231</v>
      </c>
      <c r="H1213" s="110">
        <f t="shared" si="232"/>
        <v>115.5</v>
      </c>
      <c r="I1213" s="110">
        <f t="shared" si="233"/>
        <v>46.199999999999989</v>
      </c>
      <c r="M1213" s="388"/>
      <c r="N1213" s="388"/>
      <c r="O1213" s="388"/>
      <c r="P1213" s="388"/>
      <c r="Q1213" s="932"/>
      <c r="R1213" s="387"/>
      <c r="S1213" s="387"/>
      <c r="T1213" s="387"/>
      <c r="U1213" s="387"/>
      <c r="V1213" s="387"/>
      <c r="W1213" s="387"/>
      <c r="X1213" s="387"/>
      <c r="Y1213" s="387"/>
      <c r="Z1213" s="387"/>
      <c r="AA1213" s="387"/>
      <c r="AB1213" s="387"/>
      <c r="AC1213" s="387"/>
      <c r="AD1213" s="387"/>
      <c r="AE1213" s="387"/>
      <c r="AF1213" s="387"/>
      <c r="AG1213" s="387"/>
      <c r="AH1213" s="387"/>
      <c r="AI1213" s="387"/>
      <c r="AJ1213" s="387"/>
      <c r="AK1213" s="387"/>
    </row>
    <row r="1214" spans="2:37">
      <c r="B1214" s="108"/>
      <c r="C1214" s="20"/>
      <c r="D1214" s="20" t="s">
        <v>1607</v>
      </c>
      <c r="E1214" s="110">
        <f t="shared" si="230"/>
        <v>488.25</v>
      </c>
      <c r="F1214" s="110">
        <f t="shared" si="234"/>
        <v>366.1875</v>
      </c>
      <c r="G1214" s="110">
        <f t="shared" si="231"/>
        <v>244.125</v>
      </c>
      <c r="H1214" s="110">
        <f t="shared" si="232"/>
        <v>122.0625</v>
      </c>
      <c r="I1214" s="110">
        <f t="shared" si="233"/>
        <v>48.824999999999989</v>
      </c>
      <c r="R1214" s="387"/>
      <c r="S1214" s="387"/>
      <c r="T1214" s="387"/>
      <c r="U1214" s="387"/>
      <c r="V1214" s="387"/>
      <c r="W1214" s="387"/>
      <c r="X1214" s="387"/>
      <c r="Y1214" s="387"/>
      <c r="Z1214" s="387"/>
      <c r="AA1214" s="387"/>
      <c r="AB1214" s="387"/>
      <c r="AC1214" s="387"/>
      <c r="AD1214" s="387"/>
      <c r="AE1214" s="387"/>
      <c r="AF1214" s="387"/>
      <c r="AG1214" s="387"/>
      <c r="AH1214" s="387"/>
      <c r="AI1214" s="387"/>
      <c r="AJ1214" s="387"/>
      <c r="AK1214" s="387"/>
    </row>
    <row r="1215" spans="2:37">
      <c r="B1215" s="108"/>
      <c r="C1215" s="20" t="s">
        <v>427</v>
      </c>
      <c r="D1215" s="20" t="s">
        <v>1609</v>
      </c>
      <c r="E1215" s="110">
        <f t="shared" si="230"/>
        <v>127.69333333333334</v>
      </c>
      <c r="F1215" s="110">
        <f t="shared" si="234"/>
        <v>95.77000000000001</v>
      </c>
      <c r="G1215" s="110">
        <f t="shared" si="231"/>
        <v>63.846666666666671</v>
      </c>
      <c r="H1215" s="110">
        <f t="shared" si="232"/>
        <v>31.923333333333336</v>
      </c>
      <c r="I1215" s="110">
        <f t="shared" si="233"/>
        <v>12.769333333333332</v>
      </c>
      <c r="R1215" s="387"/>
      <c r="S1215" s="387"/>
      <c r="T1215" s="387"/>
      <c r="U1215" s="387"/>
      <c r="V1215" s="387"/>
      <c r="W1215" s="387"/>
      <c r="X1215" s="387"/>
      <c r="Y1215" s="387"/>
      <c r="Z1215" s="387"/>
      <c r="AA1215" s="387"/>
      <c r="AB1215" s="387"/>
      <c r="AC1215" s="387"/>
      <c r="AD1215" s="387"/>
      <c r="AE1215" s="387"/>
      <c r="AF1215" s="387"/>
      <c r="AG1215" s="387"/>
      <c r="AH1215" s="387"/>
      <c r="AI1215" s="387"/>
      <c r="AJ1215" s="387"/>
      <c r="AK1215" s="387"/>
    </row>
    <row r="1216" spans="2:37">
      <c r="B1216" s="108"/>
      <c r="C1216" s="20" t="s">
        <v>407</v>
      </c>
      <c r="D1216" s="20" t="s">
        <v>1611</v>
      </c>
      <c r="E1216" s="110">
        <f t="shared" si="230"/>
        <v>169.70000000000002</v>
      </c>
      <c r="F1216" s="110">
        <f t="shared" si="234"/>
        <v>127.27500000000001</v>
      </c>
      <c r="G1216" s="110">
        <f t="shared" si="231"/>
        <v>84.850000000000009</v>
      </c>
      <c r="H1216" s="110">
        <f t="shared" si="232"/>
        <v>42.425000000000004</v>
      </c>
      <c r="I1216" s="110">
        <f t="shared" si="233"/>
        <v>16.97</v>
      </c>
      <c r="R1216" s="387"/>
      <c r="S1216" s="387"/>
      <c r="T1216" s="387"/>
      <c r="U1216" s="387"/>
      <c r="V1216" s="387"/>
      <c r="W1216" s="387"/>
      <c r="X1216" s="387"/>
      <c r="Y1216" s="387"/>
      <c r="Z1216" s="387"/>
      <c r="AA1216" s="387"/>
      <c r="AB1216" s="387"/>
      <c r="AC1216" s="387"/>
      <c r="AD1216" s="387"/>
      <c r="AE1216" s="387"/>
      <c r="AF1216" s="387"/>
      <c r="AG1216" s="387"/>
      <c r="AH1216" s="387"/>
      <c r="AI1216" s="387"/>
      <c r="AJ1216" s="387"/>
      <c r="AK1216" s="387"/>
    </row>
    <row r="1217" spans="2:37">
      <c r="B1217" s="108"/>
      <c r="C1217" s="20"/>
      <c r="D1217" s="20" t="s">
        <v>1613</v>
      </c>
      <c r="E1217" s="110">
        <f t="shared" si="230"/>
        <v>65.833333333333329</v>
      </c>
      <c r="F1217" s="110">
        <f t="shared" si="234"/>
        <v>49.375</v>
      </c>
      <c r="G1217" s="110">
        <f>SUM(E1217*(1-0.5))</f>
        <v>32.916666666666664</v>
      </c>
      <c r="H1217" s="110">
        <f>SUM(E1217*(1-0.75))</f>
        <v>16.458333333333332</v>
      </c>
      <c r="I1217" s="110">
        <f>SUM(E1217*(1-0.9))</f>
        <v>6.5833333333333313</v>
      </c>
      <c r="R1217" s="387"/>
      <c r="S1217" s="387"/>
      <c r="T1217" s="387"/>
      <c r="U1217" s="387"/>
      <c r="V1217" s="387"/>
      <c r="W1217" s="387"/>
      <c r="X1217" s="387"/>
      <c r="Y1217" s="387"/>
      <c r="Z1217" s="387"/>
      <c r="AA1217" s="387"/>
      <c r="AB1217" s="387"/>
      <c r="AC1217" s="387"/>
      <c r="AD1217" s="387"/>
      <c r="AE1217" s="387"/>
      <c r="AF1217" s="387"/>
      <c r="AG1217" s="387"/>
      <c r="AH1217" s="387"/>
      <c r="AI1217" s="387"/>
      <c r="AJ1217" s="387"/>
      <c r="AK1217" s="387"/>
    </row>
    <row r="1218" spans="2:37">
      <c r="B1218" s="108"/>
      <c r="C1218" s="20"/>
      <c r="D1218" s="20" t="s">
        <v>1494</v>
      </c>
      <c r="E1218" s="110">
        <f t="shared" si="230"/>
        <v>149.41666666666666</v>
      </c>
      <c r="F1218" s="110">
        <f t="shared" si="234"/>
        <v>112.0625</v>
      </c>
      <c r="G1218" s="110">
        <f>SUM(E1218*(1-0.5))</f>
        <v>74.708333333333329</v>
      </c>
      <c r="H1218" s="110">
        <f>SUM(E1218*(1-0.75))</f>
        <v>37.354166666666664</v>
      </c>
      <c r="I1218" s="110">
        <f>SUM(E1218*(1-0.9))</f>
        <v>14.941666666666663</v>
      </c>
      <c r="M1218" s="388"/>
      <c r="N1218" s="388"/>
      <c r="O1218" s="388"/>
      <c r="R1218" s="387"/>
      <c r="S1218" s="387"/>
      <c r="T1218" s="387"/>
      <c r="U1218" s="387"/>
      <c r="V1218" s="387"/>
      <c r="W1218" s="387"/>
      <c r="X1218" s="387"/>
      <c r="Y1218" s="387"/>
      <c r="Z1218" s="387"/>
      <c r="AA1218" s="387"/>
      <c r="AB1218" s="387"/>
      <c r="AC1218" s="387"/>
      <c r="AD1218" s="387"/>
      <c r="AE1218" s="387"/>
      <c r="AF1218" s="387"/>
      <c r="AG1218" s="387"/>
      <c r="AH1218" s="387"/>
      <c r="AI1218" s="387"/>
      <c r="AJ1218" s="387"/>
      <c r="AK1218" s="387"/>
    </row>
    <row r="1219" spans="2:37">
      <c r="B1219" s="108"/>
      <c r="C1219" s="20"/>
      <c r="D1219" s="20" t="s">
        <v>1456</v>
      </c>
      <c r="E1219" s="110">
        <f t="shared" si="230"/>
        <v>188.46666666666667</v>
      </c>
      <c r="F1219" s="110">
        <f t="shared" si="234"/>
        <v>141.35</v>
      </c>
      <c r="G1219" s="110">
        <f>SUM(E1219*(1-0.5))</f>
        <v>94.233333333333334</v>
      </c>
      <c r="H1219" s="110">
        <f>SUM(E1219*(1-0.75))</f>
        <v>47.116666666666667</v>
      </c>
      <c r="I1219" s="110">
        <f>SUM(E1219*(1-0.9))</f>
        <v>18.846666666666664</v>
      </c>
      <c r="M1219" s="388"/>
      <c r="N1219" s="388"/>
      <c r="R1219" s="387"/>
      <c r="S1219" s="387"/>
      <c r="T1219" s="387"/>
      <c r="U1219" s="387"/>
      <c r="V1219" s="387"/>
      <c r="W1219" s="387"/>
      <c r="X1219" s="387"/>
      <c r="Y1219" s="387"/>
      <c r="Z1219" s="387"/>
      <c r="AA1219" s="387"/>
      <c r="AB1219" s="387"/>
      <c r="AC1219" s="387"/>
      <c r="AD1219" s="387"/>
      <c r="AE1219" s="387"/>
      <c r="AF1219" s="387"/>
      <c r="AG1219" s="387"/>
      <c r="AH1219" s="387"/>
      <c r="AI1219" s="387"/>
      <c r="AJ1219" s="387"/>
      <c r="AK1219" s="387"/>
    </row>
    <row r="1220" spans="2:37">
      <c r="B1220" s="108"/>
      <c r="C1220" s="20"/>
      <c r="D1220" s="20" t="s">
        <v>1617</v>
      </c>
      <c r="E1220" s="110">
        <f t="shared" si="230"/>
        <v>127</v>
      </c>
      <c r="F1220" s="110">
        <f t="shared" si="234"/>
        <v>95.25</v>
      </c>
      <c r="G1220" s="110">
        <f>SUM(E1220*(1-0.5))</f>
        <v>63.5</v>
      </c>
      <c r="H1220" s="110">
        <f>SUM(E1220*(1-0.75))</f>
        <v>31.75</v>
      </c>
      <c r="I1220" s="110">
        <f>SUM(E1220*(1-0.9))</f>
        <v>12.699999999999998</v>
      </c>
      <c r="M1220" s="388"/>
      <c r="N1220" s="388"/>
      <c r="O1220" s="933"/>
      <c r="R1220" s="387"/>
      <c r="S1220" s="387"/>
      <c r="T1220" s="387"/>
      <c r="U1220" s="387"/>
      <c r="V1220" s="387"/>
      <c r="W1220" s="387"/>
      <c r="X1220" s="387"/>
      <c r="Y1220" s="387"/>
      <c r="Z1220" s="387"/>
      <c r="AA1220" s="387"/>
      <c r="AB1220" s="387"/>
      <c r="AC1220" s="387"/>
      <c r="AD1220" s="387"/>
      <c r="AE1220" s="387"/>
      <c r="AF1220" s="387"/>
      <c r="AG1220" s="387"/>
      <c r="AH1220" s="387"/>
      <c r="AI1220" s="387"/>
      <c r="AJ1220" s="387"/>
      <c r="AK1220" s="387"/>
    </row>
    <row r="1221" spans="2:37">
      <c r="B1221" s="108"/>
      <c r="C1221" s="20"/>
      <c r="D1221" s="20" t="s">
        <v>1619</v>
      </c>
      <c r="E1221" s="110">
        <f t="shared" si="230"/>
        <v>150.06666666666666</v>
      </c>
      <c r="F1221" s="110">
        <f t="shared" si="234"/>
        <v>112.55</v>
      </c>
      <c r="G1221" s="110">
        <f>SUM(E1221*(1-0.5))</f>
        <v>75.033333333333331</v>
      </c>
      <c r="H1221" s="110">
        <f>SUM(E1221*(1-0.75))</f>
        <v>37.516666666666666</v>
      </c>
      <c r="I1221" s="110">
        <f>SUM(E1221*(1-0.9))</f>
        <v>15.006666666666662</v>
      </c>
      <c r="R1221" s="387"/>
      <c r="S1221" s="387"/>
      <c r="T1221" s="387"/>
      <c r="U1221" s="387"/>
      <c r="V1221" s="387"/>
      <c r="W1221" s="387"/>
      <c r="X1221" s="387"/>
      <c r="Y1221" s="387"/>
      <c r="Z1221" s="387"/>
      <c r="AA1221" s="387"/>
      <c r="AB1221" s="387"/>
      <c r="AC1221" s="387"/>
      <c r="AD1221" s="387"/>
      <c r="AE1221" s="387"/>
      <c r="AF1221" s="387"/>
      <c r="AG1221" s="387"/>
      <c r="AH1221" s="387"/>
      <c r="AI1221" s="387"/>
      <c r="AJ1221" s="387"/>
      <c r="AK1221" s="387"/>
    </row>
    <row r="1222" spans="2:37">
      <c r="B1222" s="387"/>
      <c r="C1222" s="387"/>
      <c r="E1222" s="387"/>
      <c r="F1222" s="387"/>
      <c r="G1222" s="387"/>
      <c r="H1222" s="387"/>
      <c r="I1222" s="387"/>
      <c r="R1222" s="387"/>
      <c r="S1222" s="387"/>
      <c r="T1222" s="387"/>
      <c r="U1222" s="387"/>
      <c r="V1222" s="387"/>
      <c r="W1222" s="387"/>
      <c r="X1222" s="387"/>
      <c r="Y1222" s="387"/>
      <c r="Z1222" s="387"/>
      <c r="AA1222" s="387"/>
      <c r="AB1222" s="387"/>
      <c r="AC1222" s="387"/>
      <c r="AD1222" s="387"/>
      <c r="AE1222" s="387"/>
      <c r="AF1222" s="387"/>
      <c r="AG1222" s="387"/>
      <c r="AH1222" s="387"/>
      <c r="AI1222" s="387"/>
      <c r="AJ1222" s="387"/>
      <c r="AK1222" s="387"/>
    </row>
    <row r="1223" spans="2:37">
      <c r="B1223" s="387"/>
      <c r="C1223" s="388"/>
      <c r="D1223" s="388"/>
      <c r="E1223" s="930"/>
      <c r="F1223" s="388"/>
      <c r="G1223" s="930"/>
      <c r="H1223" s="388"/>
      <c r="I1223" s="388"/>
      <c r="R1223" s="387"/>
      <c r="S1223" s="387"/>
      <c r="T1223" s="387"/>
      <c r="U1223" s="387"/>
      <c r="V1223" s="387"/>
      <c r="W1223" s="387"/>
      <c r="X1223" s="387"/>
      <c r="Y1223" s="387"/>
      <c r="Z1223" s="387"/>
      <c r="AA1223" s="387"/>
      <c r="AB1223" s="387"/>
      <c r="AC1223" s="387"/>
      <c r="AD1223" s="387"/>
      <c r="AE1223" s="387"/>
      <c r="AF1223" s="387"/>
      <c r="AG1223" s="387"/>
      <c r="AH1223" s="387"/>
      <c r="AI1223" s="387"/>
      <c r="AJ1223" s="387"/>
      <c r="AK1223" s="387"/>
    </row>
    <row r="1224" spans="2:37">
      <c r="B1224" s="387"/>
      <c r="C1224" s="387"/>
      <c r="E1224" s="387"/>
      <c r="F1224" s="387"/>
      <c r="G1224" s="387"/>
      <c r="H1224" s="387"/>
      <c r="I1224" s="387"/>
      <c r="R1224" s="387"/>
      <c r="S1224" s="387"/>
      <c r="T1224" s="387"/>
      <c r="U1224" s="387"/>
      <c r="V1224" s="387"/>
      <c r="W1224" s="387"/>
      <c r="X1224" s="387"/>
      <c r="Y1224" s="387"/>
      <c r="Z1224" s="387"/>
      <c r="AA1224" s="387"/>
      <c r="AB1224" s="387"/>
      <c r="AC1224" s="387"/>
      <c r="AD1224" s="387"/>
      <c r="AE1224" s="387"/>
      <c r="AF1224" s="387"/>
      <c r="AG1224" s="387"/>
      <c r="AH1224" s="387"/>
      <c r="AI1224" s="387"/>
      <c r="AJ1224" s="387"/>
      <c r="AK1224" s="387"/>
    </row>
    <row r="1225" spans="2:37">
      <c r="B1225" s="387"/>
      <c r="C1225" s="387"/>
      <c r="E1225" s="387"/>
      <c r="F1225" s="387"/>
      <c r="G1225" s="387"/>
      <c r="H1225" s="387"/>
      <c r="I1225" s="387"/>
      <c r="R1225" s="387"/>
      <c r="S1225" s="387"/>
      <c r="T1225" s="387"/>
      <c r="U1225" s="387"/>
      <c r="V1225" s="387"/>
      <c r="W1225" s="387"/>
      <c r="X1225" s="387"/>
      <c r="Y1225" s="387"/>
      <c r="Z1225" s="387"/>
      <c r="AA1225" s="387"/>
      <c r="AB1225" s="387"/>
      <c r="AC1225" s="387"/>
      <c r="AD1225" s="387"/>
      <c r="AE1225" s="387"/>
      <c r="AF1225" s="387"/>
      <c r="AG1225" s="387"/>
      <c r="AH1225" s="387"/>
      <c r="AI1225" s="387"/>
      <c r="AJ1225" s="387"/>
      <c r="AK1225" s="387"/>
    </row>
    <row r="1226" spans="2:37">
      <c r="B1226" s="387"/>
      <c r="C1226" s="387"/>
      <c r="E1226" s="387"/>
      <c r="F1226" s="388"/>
      <c r="G1226" s="388"/>
      <c r="H1226" s="388"/>
      <c r="I1226" s="388"/>
      <c r="R1226" s="387"/>
      <c r="S1226" s="387"/>
      <c r="T1226" s="387"/>
      <c r="U1226" s="387"/>
      <c r="V1226" s="387"/>
      <c r="W1226" s="387"/>
      <c r="X1226" s="387"/>
      <c r="Y1226" s="387"/>
      <c r="Z1226" s="387"/>
      <c r="AA1226" s="387"/>
      <c r="AB1226" s="387"/>
      <c r="AC1226" s="387"/>
      <c r="AD1226" s="387"/>
      <c r="AE1226" s="387"/>
      <c r="AF1226" s="387"/>
      <c r="AG1226" s="387"/>
      <c r="AH1226" s="387"/>
      <c r="AI1226" s="387"/>
      <c r="AJ1226" s="387"/>
      <c r="AK1226" s="387"/>
    </row>
    <row r="1227" spans="2:37" hidden="1">
      <c r="B1227" s="387"/>
      <c r="C1227" s="387"/>
      <c r="E1227" s="387"/>
      <c r="F1227" s="388"/>
      <c r="G1227" s="388"/>
      <c r="H1227" s="388"/>
      <c r="I1227" s="388"/>
    </row>
    <row r="1228" spans="2:37" hidden="1">
      <c r="B1228" s="387"/>
      <c r="C1228" s="387"/>
      <c r="E1228" s="387"/>
      <c r="F1228" s="388"/>
      <c r="G1228" s="388"/>
      <c r="H1228" s="388"/>
      <c r="I1228" s="388"/>
    </row>
    <row r="1229" spans="2:37" hidden="1">
      <c r="B1229" s="387"/>
      <c r="C1229" s="387"/>
      <c r="E1229" s="387"/>
      <c r="F1229" s="388"/>
      <c r="G1229" s="388"/>
      <c r="H1229" s="388"/>
      <c r="I1229" s="388"/>
    </row>
    <row r="1230" spans="2:37" hidden="1">
      <c r="B1230" s="387"/>
      <c r="C1230" s="387"/>
      <c r="E1230" s="387"/>
      <c r="F1230" s="388"/>
      <c r="G1230" s="388"/>
      <c r="H1230" s="388"/>
      <c r="I1230" s="388"/>
    </row>
    <row r="1231" spans="2:37" hidden="1">
      <c r="B1231" s="387"/>
      <c r="C1231" s="387"/>
      <c r="E1231" s="387"/>
      <c r="F1231" s="388"/>
      <c r="G1231" s="388"/>
      <c r="H1231" s="388"/>
      <c r="I1231" s="388"/>
    </row>
    <row r="1232" spans="2:37" hidden="1">
      <c r="B1232" s="387"/>
      <c r="C1232" s="387"/>
      <c r="E1232" s="387"/>
      <c r="F1232" s="388"/>
      <c r="G1232" s="388"/>
      <c r="H1232" s="388"/>
      <c r="I1232" s="388"/>
    </row>
    <row r="1233" spans="2:9" hidden="1">
      <c r="B1233" s="387"/>
      <c r="C1233" s="387"/>
      <c r="E1233" s="387"/>
      <c r="F1233" s="388"/>
      <c r="G1233" s="388"/>
      <c r="H1233" s="388"/>
      <c r="I1233" s="388"/>
    </row>
    <row r="1234" spans="2:9" hidden="1">
      <c r="B1234" s="387"/>
      <c r="C1234" s="387"/>
      <c r="E1234" s="387"/>
      <c r="F1234" s="388"/>
      <c r="G1234" s="388"/>
      <c r="H1234" s="388"/>
      <c r="I1234" s="388"/>
    </row>
    <row r="1235" spans="2:9" hidden="1">
      <c r="B1235" s="387"/>
      <c r="C1235" s="387"/>
      <c r="E1235" s="387"/>
      <c r="F1235" s="388"/>
      <c r="G1235" s="388"/>
      <c r="H1235" s="388"/>
      <c r="I1235" s="388"/>
    </row>
    <row r="1236" spans="2:9" hidden="1">
      <c r="B1236" s="387"/>
      <c r="C1236" s="387"/>
      <c r="E1236" s="387"/>
      <c r="F1236" s="388"/>
      <c r="G1236" s="388"/>
      <c r="H1236" s="388"/>
      <c r="I1236" s="388"/>
    </row>
  </sheetData>
  <mergeCells count="55">
    <mergeCell ref="C15:D15"/>
    <mergeCell ref="F16:I16"/>
    <mergeCell ref="S187:U187"/>
    <mergeCell ref="S188:U188"/>
    <mergeCell ref="AA16:AK16"/>
    <mergeCell ref="K16:P16"/>
    <mergeCell ref="K19:K20"/>
    <mergeCell ref="L19:L20"/>
    <mergeCell ref="C830:D830"/>
    <mergeCell ref="C977:D977"/>
    <mergeCell ref="S195:U195"/>
    <mergeCell ref="S196:U196"/>
    <mergeCell ref="S197:U197"/>
    <mergeCell ref="S198:U198"/>
    <mergeCell ref="S201:U201"/>
    <mergeCell ref="S202:U202"/>
    <mergeCell ref="S199:U199"/>
    <mergeCell ref="S200:U200"/>
    <mergeCell ref="C1081:D1081"/>
    <mergeCell ref="R14:Y14"/>
    <mergeCell ref="AA14:AK14"/>
    <mergeCell ref="S189:U189"/>
    <mergeCell ref="S190:U190"/>
    <mergeCell ref="S191:U191"/>
    <mergeCell ref="S192:U192"/>
    <mergeCell ref="S193:U193"/>
    <mergeCell ref="S194:U194"/>
    <mergeCell ref="R164:V164"/>
    <mergeCell ref="R180:V180"/>
    <mergeCell ref="S184:U184"/>
    <mergeCell ref="S185:U185"/>
    <mergeCell ref="S186:U186"/>
    <mergeCell ref="B14:I14"/>
    <mergeCell ref="C17:D17"/>
    <mergeCell ref="AM14:AR14"/>
    <mergeCell ref="K14:P14"/>
    <mergeCell ref="AA100:AK100"/>
    <mergeCell ref="AM47:AR47"/>
    <mergeCell ref="AA59:AK59"/>
    <mergeCell ref="R16:Y16"/>
    <mergeCell ref="R59:Y59"/>
    <mergeCell ref="AA82:AK82"/>
    <mergeCell ref="AM41:AR41"/>
    <mergeCell ref="K23:P23"/>
    <mergeCell ref="AM16:AR16"/>
    <mergeCell ref="AM18:AR18"/>
    <mergeCell ref="R82:X82"/>
    <mergeCell ref="AM114:AR114"/>
    <mergeCell ref="AM87:AR87"/>
    <mergeCell ref="AM59:AR59"/>
    <mergeCell ref="K654:P654"/>
    <mergeCell ref="K238:P238"/>
    <mergeCell ref="K65:P65"/>
    <mergeCell ref="R124:X124"/>
    <mergeCell ref="AM144:AR144"/>
  </mergeCells>
  <pageMargins left="0.511811024" right="0.511811024" top="0.78740157499999996" bottom="0.78740157499999996" header="0.31496062000000002" footer="0.31496062000000002"/>
  <pageSetup paperSize="9" orientation="portrait" horizontalDpi="300" verticalDpi="300" r:id="rId1"/>
  <ignoredErrors>
    <ignoredError sqref="X127:X162 X85:X122 Y62:Y78 Y20:Y57 P691:P693 P698:P699 P704:P707 P750:P753 P756:P757 P781:P783 P793:P794 P814:P818 P826:P828 P837:P839 P842:P843 P624:P627 P619:P621 P614:P615 P609 P606:P607 P597:P598 P570:P572 P553:P554 P530:P531 P527:P528 P515:P516 P513 P507:P509 P501:P502 P498 P495:P496 P488:P489 P485 P482:P483 P476:P477 P473:P474 P455:P458 P449:P450 P428 P426 P385:P386 P382 P378:P379 P361:P362 P345:P347 P327:P328 P311:P313 P298:P299 P293:P296 P290:P291 P287 P285 P275:P276 P231 P228:P229 P214:P216 P212 P209:P210 P204:P207 P199:P200 P182:P185 P168 P165:P166 P161:P162 P152:P157 P146:P149 P127:P129 P123:P124 P116:P120 P112:P113 P106:P107 P102:P104 P97:P98 P94:P95 P83:P84 P81 P47:P48 P43:P44 P39:P40 P35 P33 P27:P28" formulaRange="1"/>
    <ignoredError sqref="P694 P700 P730 P690 P663 P672 P608 P529 P514 P497 P484 P475 P427 P297 P292 P286 P230 P213 P211 P208 P167 P105 P96 P82 P80 P34" formula="1"/>
    <ignoredError sqref="P662 P664 P667 P671 P673 P677 P689 P710 P716 P729 P731 P737 P743 P747 P762 P768 P808 P810 P831 P835 P701 P695 P646 P644 P639 P636 P612 P603 P592 P589 P583 P580 P575 P550 P541 P537 P534 P522 P461 P446 P434 P418 P390 P366 P364 P355 P350 P341 P339 P335 P325 P323 P321 P303 P282 P279 P267 P261 P255 P249 P246 P242 P234 P226 P219 P202 P195 P189 P176 P174 P171 P143 P140 P137 P133 P100 P92 P88 P79 P70 P52" formula="1"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49"/>
  <sheetViews>
    <sheetView workbookViewId="0"/>
  </sheetViews>
  <sheetFormatPr defaultColWidth="0" defaultRowHeight="15" zeroHeight="1"/>
  <cols>
    <col min="1" max="24" width="9.140625" customWidth="1"/>
    <col min="25" max="25" width="5.42578125" customWidth="1"/>
    <col min="26" max="16384" width="9.140625" hidden="1"/>
  </cols>
  <sheetData>
    <row r="1" spans="1:25">
      <c r="A1" s="585"/>
      <c r="B1" s="585"/>
      <c r="C1" s="585"/>
      <c r="D1" s="585"/>
      <c r="E1" s="585"/>
      <c r="F1" s="585"/>
      <c r="G1" s="585"/>
      <c r="H1" s="585"/>
      <c r="I1" s="585"/>
      <c r="J1" s="585"/>
      <c r="K1" s="585"/>
      <c r="L1" s="585"/>
      <c r="M1" s="585"/>
      <c r="N1" s="585"/>
      <c r="O1" s="585"/>
      <c r="P1" s="585"/>
      <c r="Q1" s="585"/>
      <c r="R1" s="585"/>
      <c r="S1" s="585"/>
      <c r="T1" s="585"/>
      <c r="U1" s="585"/>
      <c r="V1" s="585"/>
      <c r="W1" s="585"/>
      <c r="X1" s="585"/>
      <c r="Y1" s="585"/>
    </row>
    <row r="2" spans="1:25">
      <c r="A2" s="585"/>
      <c r="B2" s="585"/>
      <c r="C2" s="585"/>
      <c r="D2" s="585"/>
      <c r="E2" s="585"/>
      <c r="F2" s="585"/>
      <c r="G2" s="585"/>
      <c r="H2" s="585"/>
      <c r="I2" s="585"/>
      <c r="J2" s="585"/>
      <c r="K2" s="585"/>
      <c r="L2" s="585"/>
      <c r="M2" s="585"/>
      <c r="N2" s="585"/>
      <c r="O2" s="585"/>
      <c r="P2" s="585"/>
      <c r="Q2" s="585"/>
      <c r="R2" s="585"/>
      <c r="S2" s="585"/>
      <c r="T2" s="585"/>
      <c r="U2" s="585"/>
      <c r="V2" s="585"/>
      <c r="W2" s="585"/>
      <c r="X2" s="585"/>
      <c r="Y2" s="585"/>
    </row>
    <row r="3" spans="1:25">
      <c r="A3" s="585"/>
      <c r="B3" s="585"/>
      <c r="C3" s="585"/>
      <c r="D3" s="585"/>
      <c r="E3" s="585"/>
      <c r="F3" s="585"/>
      <c r="G3" s="585"/>
      <c r="H3" s="585"/>
      <c r="I3" s="585"/>
      <c r="J3" s="585"/>
      <c r="K3" s="585"/>
      <c r="L3" s="585"/>
      <c r="M3" s="585"/>
      <c r="N3" s="585"/>
      <c r="O3" s="585"/>
      <c r="P3" s="585"/>
      <c r="Q3" s="585"/>
      <c r="R3" s="585"/>
      <c r="S3" s="585"/>
      <c r="T3" s="585"/>
      <c r="U3" s="585"/>
      <c r="V3" s="585"/>
      <c r="W3" s="585"/>
      <c r="X3" s="585"/>
      <c r="Y3" s="585"/>
    </row>
    <row r="4" spans="1:25">
      <c r="A4" s="585"/>
      <c r="B4" s="585"/>
      <c r="C4" s="585"/>
      <c r="D4" s="585"/>
      <c r="E4" s="585"/>
      <c r="F4" s="585"/>
      <c r="G4" s="585"/>
      <c r="H4" s="585"/>
      <c r="I4" s="585"/>
      <c r="J4" s="585"/>
      <c r="K4" s="585"/>
      <c r="L4" s="585"/>
      <c r="M4" s="585"/>
      <c r="N4" s="585"/>
      <c r="O4" s="585"/>
      <c r="P4" s="585"/>
      <c r="Q4" s="585"/>
      <c r="R4" s="585"/>
      <c r="S4" s="585"/>
      <c r="T4" s="585"/>
      <c r="U4" s="585"/>
      <c r="V4" s="585"/>
      <c r="W4" s="585"/>
      <c r="X4" s="585"/>
      <c r="Y4" s="585"/>
    </row>
    <row r="5" spans="1:25">
      <c r="A5" s="585"/>
      <c r="B5" s="585"/>
      <c r="C5" s="585"/>
      <c r="D5" s="585"/>
      <c r="E5" s="585"/>
      <c r="F5" s="585"/>
      <c r="G5" s="585"/>
      <c r="H5" s="585"/>
      <c r="I5" s="585"/>
      <c r="J5" s="585"/>
      <c r="K5" s="585"/>
      <c r="L5" s="585"/>
      <c r="M5" s="585"/>
      <c r="N5" s="585"/>
      <c r="O5" s="585"/>
      <c r="P5" s="585"/>
      <c r="Q5" s="585"/>
      <c r="R5" s="585"/>
      <c r="S5" s="585"/>
      <c r="T5" s="585"/>
      <c r="U5" s="585"/>
      <c r="V5" s="585"/>
      <c r="W5" s="585"/>
      <c r="X5" s="585"/>
      <c r="Y5" s="585"/>
    </row>
    <row r="6" spans="1:25">
      <c r="A6" s="585"/>
      <c r="B6" s="585"/>
      <c r="C6" s="585"/>
      <c r="D6" s="585"/>
      <c r="E6" s="585"/>
      <c r="F6" s="585"/>
      <c r="G6" s="585"/>
      <c r="H6" s="585"/>
      <c r="I6" s="585"/>
      <c r="J6" s="585"/>
      <c r="K6" s="585"/>
      <c r="L6" s="585"/>
      <c r="M6" s="585"/>
      <c r="N6" s="585"/>
      <c r="O6" s="585"/>
      <c r="P6" s="585"/>
      <c r="Q6" s="585"/>
      <c r="R6" s="585"/>
      <c r="S6" s="585"/>
      <c r="T6" s="585"/>
      <c r="U6" s="585"/>
      <c r="V6" s="585"/>
      <c r="W6" s="585"/>
      <c r="X6" s="585"/>
      <c r="Y6" s="585"/>
    </row>
    <row r="7" spans="1:25">
      <c r="A7" s="585"/>
      <c r="B7" s="585"/>
      <c r="C7" s="585"/>
      <c r="D7" s="585"/>
      <c r="E7" s="585"/>
      <c r="F7" s="585"/>
      <c r="G7" s="585"/>
      <c r="H7" s="585"/>
      <c r="I7" s="585"/>
      <c r="J7" s="585"/>
      <c r="K7" s="585"/>
      <c r="L7" s="585"/>
      <c r="M7" s="585"/>
      <c r="N7" s="585"/>
      <c r="O7" s="585"/>
      <c r="P7" s="585"/>
      <c r="Q7" s="585"/>
      <c r="R7" s="585"/>
      <c r="S7" s="585"/>
      <c r="T7" s="585"/>
      <c r="U7" s="585"/>
      <c r="V7" s="585"/>
      <c r="W7" s="585"/>
      <c r="X7" s="585"/>
      <c r="Y7" s="585"/>
    </row>
    <row r="8" spans="1:25">
      <c r="A8" s="585"/>
      <c r="B8" s="585"/>
      <c r="C8" s="585"/>
      <c r="D8" s="585"/>
      <c r="E8" s="585"/>
      <c r="F8" s="585"/>
      <c r="G8" s="585"/>
      <c r="H8" s="585"/>
      <c r="I8" s="585"/>
      <c r="J8" s="585"/>
      <c r="K8" s="585"/>
      <c r="L8" s="585"/>
      <c r="M8" s="585"/>
      <c r="N8" s="585"/>
      <c r="O8" s="585"/>
      <c r="P8" s="585"/>
      <c r="Q8" s="585"/>
      <c r="R8" s="585"/>
      <c r="S8" s="585"/>
      <c r="T8" s="585"/>
      <c r="U8" s="585"/>
      <c r="V8" s="585"/>
      <c r="W8" s="585"/>
      <c r="X8" s="585"/>
      <c r="Y8" s="585"/>
    </row>
    <row r="9" spans="1:25">
      <c r="A9" s="585"/>
      <c r="B9" s="585"/>
      <c r="C9" s="585"/>
      <c r="D9" s="585"/>
      <c r="E9" s="585"/>
      <c r="F9" s="585"/>
      <c r="G9" s="585"/>
      <c r="H9" s="585"/>
      <c r="I9" s="585"/>
      <c r="J9" s="585"/>
      <c r="K9" s="585"/>
      <c r="L9" s="585"/>
      <c r="M9" s="585"/>
      <c r="N9" s="585"/>
      <c r="O9" s="585"/>
      <c r="P9" s="585"/>
      <c r="Q9" s="585"/>
      <c r="R9" s="585"/>
      <c r="S9" s="585"/>
      <c r="T9" s="585"/>
      <c r="U9" s="585"/>
      <c r="V9" s="585"/>
      <c r="W9" s="585"/>
      <c r="X9" s="585"/>
      <c r="Y9" s="585"/>
    </row>
    <row r="10" spans="1:25">
      <c r="A10" s="585"/>
      <c r="B10" s="585"/>
      <c r="C10" s="585"/>
      <c r="D10" s="585"/>
      <c r="E10" s="585"/>
      <c r="F10" s="585"/>
      <c r="G10" s="585"/>
      <c r="H10" s="585"/>
      <c r="I10" s="585"/>
      <c r="J10" s="585"/>
      <c r="K10" s="585"/>
      <c r="L10" s="585"/>
      <c r="M10" s="585"/>
      <c r="N10" s="585"/>
      <c r="O10" s="585"/>
      <c r="P10" s="585"/>
      <c r="Q10" s="585"/>
      <c r="R10" s="585"/>
      <c r="S10" s="585"/>
      <c r="T10" s="585"/>
      <c r="U10" s="585"/>
      <c r="V10" s="585"/>
      <c r="W10" s="585"/>
      <c r="X10" s="585"/>
      <c r="Y10" s="585"/>
    </row>
    <row r="11" spans="1:25">
      <c r="A11" s="585"/>
      <c r="B11" s="585"/>
      <c r="C11" s="585"/>
      <c r="D11" s="585"/>
      <c r="E11" s="585"/>
      <c r="F11" s="585"/>
      <c r="G11" s="585"/>
      <c r="H11" s="585"/>
      <c r="I11" s="585"/>
      <c r="J11" s="585"/>
      <c r="K11" s="585"/>
      <c r="L11" s="585"/>
      <c r="M11" s="585"/>
      <c r="N11" s="585"/>
      <c r="O11" s="585"/>
      <c r="P11" s="585"/>
      <c r="Q11" s="585"/>
      <c r="R11" s="585"/>
      <c r="S11" s="585"/>
      <c r="T11" s="585"/>
      <c r="U11" s="585"/>
      <c r="V11" s="585"/>
      <c r="W11" s="585"/>
      <c r="X11" s="585"/>
      <c r="Y11" s="585"/>
    </row>
    <row r="12" spans="1:25">
      <c r="A12" s="585"/>
      <c r="B12" s="585"/>
      <c r="C12" s="585"/>
      <c r="D12" s="585"/>
      <c r="E12" s="585"/>
      <c r="F12" s="585"/>
      <c r="G12" s="585"/>
      <c r="H12" s="585"/>
      <c r="I12" s="585"/>
      <c r="J12" s="585"/>
      <c r="K12" s="585"/>
      <c r="L12" s="585"/>
      <c r="M12" s="585"/>
      <c r="N12" s="585"/>
      <c r="O12" s="585"/>
      <c r="P12" s="585"/>
      <c r="Q12" s="585"/>
      <c r="R12" s="585"/>
      <c r="S12" s="585"/>
      <c r="T12" s="585"/>
      <c r="U12" s="585"/>
      <c r="V12" s="585"/>
      <c r="W12" s="585"/>
      <c r="X12" s="585"/>
      <c r="Y12" s="585"/>
    </row>
    <row r="13" spans="1:25">
      <c r="A13" s="585"/>
      <c r="B13" s="585"/>
      <c r="C13" s="585"/>
      <c r="D13" s="585"/>
      <c r="E13" s="585"/>
      <c r="F13" s="585"/>
      <c r="G13" s="585"/>
      <c r="H13" s="585"/>
      <c r="I13" s="585"/>
      <c r="J13" s="585"/>
      <c r="K13" s="585"/>
      <c r="L13" s="585"/>
      <c r="M13" s="585"/>
      <c r="N13" s="585"/>
      <c r="O13" s="585"/>
      <c r="P13" s="585"/>
      <c r="Q13" s="585"/>
      <c r="R13" s="585"/>
      <c r="S13" s="585"/>
      <c r="T13" s="585"/>
      <c r="U13" s="585"/>
      <c r="V13" s="585"/>
      <c r="W13" s="585"/>
      <c r="X13" s="585"/>
      <c r="Y13" s="585"/>
    </row>
    <row r="14" spans="1:25">
      <c r="A14" s="585"/>
      <c r="B14" s="585"/>
      <c r="C14" s="585"/>
      <c r="D14" s="585"/>
      <c r="E14" s="585"/>
      <c r="F14" s="585"/>
      <c r="G14" s="585"/>
      <c r="H14" s="585"/>
      <c r="I14" s="585"/>
      <c r="J14" s="585"/>
      <c r="K14" s="585"/>
      <c r="L14" s="585"/>
      <c r="M14" s="585"/>
      <c r="N14" s="585"/>
      <c r="O14" s="585"/>
      <c r="P14" s="585"/>
      <c r="Q14" s="585"/>
      <c r="R14" s="585"/>
      <c r="S14" s="585"/>
      <c r="T14" s="585"/>
      <c r="U14" s="585"/>
      <c r="V14" s="585"/>
      <c r="W14" s="585"/>
      <c r="X14" s="585"/>
      <c r="Y14" s="585"/>
    </row>
    <row r="15" spans="1:25">
      <c r="A15" s="585"/>
      <c r="B15" s="586" t="s">
        <v>2293</v>
      </c>
      <c r="C15" s="585"/>
      <c r="D15" s="585"/>
      <c r="E15" s="585"/>
      <c r="F15" s="585"/>
      <c r="G15" s="585"/>
      <c r="H15" s="585"/>
      <c r="I15" s="585"/>
      <c r="J15" s="585"/>
      <c r="K15" s="585"/>
      <c r="L15" s="585"/>
      <c r="M15" s="585"/>
      <c r="N15" s="585"/>
      <c r="O15" s="585"/>
      <c r="P15" s="585"/>
      <c r="Q15" s="585"/>
      <c r="R15" s="585"/>
      <c r="S15" s="585"/>
      <c r="T15" s="585"/>
      <c r="U15" s="585"/>
      <c r="V15" s="585"/>
      <c r="W15" s="585"/>
      <c r="X15" s="585"/>
      <c r="Y15" s="585"/>
    </row>
    <row r="16" spans="1:25">
      <c r="A16" s="585"/>
      <c r="B16" s="585" t="s">
        <v>2294</v>
      </c>
      <c r="C16" s="585"/>
      <c r="D16" s="585"/>
      <c r="E16" s="585"/>
      <c r="F16" s="585"/>
      <c r="G16" s="585"/>
      <c r="H16" s="585"/>
      <c r="I16" s="585"/>
      <c r="J16" s="585"/>
      <c r="K16" s="585"/>
      <c r="L16" s="585"/>
      <c r="M16" s="585"/>
      <c r="N16" s="585"/>
      <c r="O16" s="585"/>
      <c r="P16" s="585"/>
      <c r="Q16" s="585"/>
      <c r="R16" s="585"/>
      <c r="S16" s="585"/>
      <c r="T16" s="585"/>
      <c r="U16" s="585"/>
      <c r="V16" s="585"/>
      <c r="W16" s="585"/>
      <c r="X16" s="585"/>
      <c r="Y16" s="585"/>
    </row>
    <row r="17" spans="1:25">
      <c r="A17" s="585"/>
      <c r="B17" s="585" t="s">
        <v>2295</v>
      </c>
      <c r="C17" s="585"/>
      <c r="D17" s="585"/>
      <c r="E17" s="585"/>
      <c r="F17" s="585"/>
      <c r="G17" s="585"/>
      <c r="H17" s="585"/>
      <c r="I17" s="585"/>
      <c r="J17" s="585"/>
      <c r="K17" s="585"/>
      <c r="L17" s="585"/>
      <c r="M17" s="585"/>
      <c r="N17" s="585"/>
      <c r="O17" s="585"/>
      <c r="P17" s="585"/>
      <c r="Q17" s="585"/>
      <c r="R17" s="585"/>
      <c r="S17" s="585"/>
      <c r="T17" s="585"/>
      <c r="U17" s="585"/>
      <c r="V17" s="585"/>
      <c r="W17" s="585"/>
      <c r="X17" s="585"/>
      <c r="Y17" s="585"/>
    </row>
    <row r="18" spans="1:25">
      <c r="A18" s="585"/>
      <c r="B18" s="587" t="s">
        <v>2296</v>
      </c>
      <c r="C18" s="585"/>
      <c r="D18" s="585"/>
      <c r="E18" s="585"/>
      <c r="F18" s="585"/>
      <c r="G18" s="585"/>
      <c r="H18" s="585"/>
      <c r="I18" s="585"/>
      <c r="J18" s="585"/>
      <c r="K18" s="585"/>
      <c r="L18" s="585"/>
      <c r="M18" s="585"/>
      <c r="N18" s="585"/>
      <c r="O18" s="585"/>
      <c r="P18" s="585"/>
      <c r="Q18" s="585"/>
      <c r="R18" s="585"/>
      <c r="S18" s="585"/>
      <c r="T18" s="585"/>
      <c r="U18" s="585"/>
      <c r="V18" s="585"/>
      <c r="W18" s="585"/>
      <c r="X18" s="585"/>
      <c r="Y18" s="585"/>
    </row>
    <row r="19" spans="1:25">
      <c r="A19" s="585"/>
      <c r="B19" s="585"/>
      <c r="C19" s="585"/>
      <c r="D19" s="585"/>
      <c r="E19" s="585"/>
      <c r="F19" s="585"/>
      <c r="G19" s="585"/>
      <c r="H19" s="585"/>
      <c r="I19" s="585"/>
      <c r="J19" s="585"/>
      <c r="K19" s="585"/>
      <c r="L19" s="585"/>
      <c r="M19" s="585"/>
      <c r="N19" s="585"/>
      <c r="O19" s="585"/>
      <c r="P19" s="585"/>
      <c r="Q19" s="585"/>
      <c r="R19" s="585"/>
      <c r="S19" s="585"/>
      <c r="T19" s="585"/>
      <c r="U19" s="585"/>
      <c r="V19" s="585"/>
      <c r="W19" s="585"/>
      <c r="X19" s="585"/>
      <c r="Y19" s="585"/>
    </row>
    <row r="20" spans="1:25">
      <c r="A20" s="585"/>
      <c r="B20" s="585"/>
      <c r="C20" s="585"/>
      <c r="D20" s="585"/>
      <c r="E20" s="585"/>
      <c r="F20" s="585"/>
      <c r="G20" s="585"/>
      <c r="H20" s="585"/>
      <c r="I20" s="585"/>
      <c r="J20" s="585"/>
      <c r="K20" s="585"/>
      <c r="L20" s="585"/>
      <c r="M20" s="585"/>
      <c r="N20" s="585"/>
      <c r="O20" s="585"/>
      <c r="P20" s="585"/>
      <c r="Q20" s="585"/>
      <c r="R20" s="585"/>
      <c r="S20" s="585"/>
      <c r="T20" s="585"/>
      <c r="U20" s="585"/>
      <c r="V20" s="585"/>
      <c r="W20" s="585"/>
      <c r="X20" s="585"/>
      <c r="Y20" s="585"/>
    </row>
    <row r="21" spans="1:25">
      <c r="A21" s="585"/>
      <c r="B21" s="586" t="s">
        <v>2297</v>
      </c>
      <c r="C21" s="585"/>
      <c r="D21" s="585"/>
      <c r="E21" s="585"/>
      <c r="F21" s="585"/>
      <c r="G21" s="585"/>
      <c r="H21" s="585"/>
      <c r="I21" s="585"/>
      <c r="J21" s="585"/>
      <c r="K21" s="585"/>
      <c r="L21" s="585"/>
      <c r="M21" s="585"/>
      <c r="N21" s="585"/>
      <c r="O21" s="585"/>
      <c r="P21" s="585"/>
      <c r="Q21" s="585"/>
      <c r="R21" s="585"/>
      <c r="S21" s="585"/>
      <c r="T21" s="585"/>
      <c r="U21" s="585"/>
      <c r="V21" s="585"/>
      <c r="W21" s="585"/>
      <c r="X21" s="585"/>
      <c r="Y21" s="585"/>
    </row>
    <row r="22" spans="1:25">
      <c r="A22" s="585"/>
      <c r="B22" s="585" t="s">
        <v>2298</v>
      </c>
      <c r="C22" s="585"/>
      <c r="D22" s="585"/>
      <c r="E22" s="585"/>
      <c r="F22" s="585"/>
      <c r="G22" s="585"/>
      <c r="H22" s="585"/>
      <c r="I22" s="585"/>
      <c r="J22" s="585"/>
      <c r="K22" s="585"/>
      <c r="L22" s="585"/>
      <c r="M22" s="585"/>
      <c r="N22" s="585"/>
      <c r="O22" s="585"/>
      <c r="P22" s="585"/>
      <c r="Q22" s="585"/>
      <c r="R22" s="585"/>
      <c r="S22" s="585"/>
      <c r="T22" s="585"/>
      <c r="U22" s="585"/>
      <c r="V22" s="585"/>
      <c r="W22" s="585"/>
      <c r="X22" s="585"/>
      <c r="Y22" s="585"/>
    </row>
    <row r="23" spans="1:25">
      <c r="A23" s="585"/>
      <c r="B23" s="585" t="s">
        <v>2299</v>
      </c>
      <c r="C23" s="585"/>
      <c r="D23" s="585"/>
      <c r="E23" s="585"/>
      <c r="F23" s="585"/>
      <c r="G23" s="585"/>
      <c r="H23" s="585"/>
      <c r="I23" s="585"/>
      <c r="J23" s="585"/>
      <c r="K23" s="585"/>
      <c r="L23" s="585"/>
      <c r="M23" s="585"/>
      <c r="N23" s="585"/>
      <c r="O23" s="585"/>
      <c r="P23" s="585"/>
      <c r="Q23" s="585"/>
      <c r="R23" s="585"/>
      <c r="S23" s="585"/>
      <c r="T23" s="585"/>
      <c r="U23" s="585"/>
      <c r="V23" s="585"/>
      <c r="W23" s="585"/>
      <c r="X23" s="585"/>
      <c r="Y23" s="585"/>
    </row>
    <row r="24" spans="1:25">
      <c r="A24" s="585"/>
      <c r="B24" s="588" t="s">
        <v>2296</v>
      </c>
      <c r="C24" s="585"/>
      <c r="D24" s="585"/>
      <c r="E24" s="585"/>
      <c r="F24" s="585"/>
      <c r="G24" s="585"/>
      <c r="H24" s="585"/>
      <c r="I24" s="585"/>
      <c r="J24" s="585"/>
      <c r="K24" s="585"/>
      <c r="L24" s="585"/>
      <c r="M24" s="585"/>
      <c r="N24" s="585"/>
      <c r="O24" s="585"/>
      <c r="P24" s="585"/>
      <c r="Q24" s="585"/>
      <c r="R24" s="585"/>
      <c r="S24" s="585"/>
      <c r="T24" s="585"/>
      <c r="U24" s="585"/>
      <c r="V24" s="585"/>
      <c r="W24" s="585"/>
      <c r="X24" s="585"/>
      <c r="Y24" s="585"/>
    </row>
    <row r="25" spans="1:25">
      <c r="A25" s="585"/>
      <c r="B25" s="585"/>
      <c r="C25" s="585"/>
      <c r="D25" s="585"/>
      <c r="E25" s="585"/>
      <c r="F25" s="585"/>
      <c r="G25" s="585"/>
      <c r="H25" s="585"/>
      <c r="I25" s="585"/>
      <c r="J25" s="585"/>
      <c r="K25" s="585"/>
      <c r="L25" s="585"/>
      <c r="M25" s="585"/>
      <c r="N25" s="585"/>
      <c r="O25" s="585"/>
      <c r="P25" s="585"/>
      <c r="Q25" s="585"/>
      <c r="R25" s="585"/>
      <c r="S25" s="585"/>
      <c r="T25" s="585"/>
      <c r="U25" s="585"/>
      <c r="V25" s="585"/>
      <c r="W25" s="585"/>
      <c r="X25" s="585"/>
      <c r="Y25" s="585"/>
    </row>
    <row r="26" spans="1:25">
      <c r="A26" s="585"/>
      <c r="B26" s="585"/>
      <c r="C26" s="585"/>
      <c r="D26" s="585"/>
      <c r="E26" s="585"/>
      <c r="F26" s="585"/>
      <c r="G26" s="585"/>
      <c r="H26" s="585"/>
      <c r="I26" s="585"/>
      <c r="J26" s="585"/>
      <c r="K26" s="585"/>
      <c r="L26" s="585"/>
      <c r="M26" s="585"/>
      <c r="N26" s="585"/>
      <c r="O26" s="585"/>
      <c r="P26" s="585"/>
      <c r="Q26" s="585"/>
      <c r="R26" s="585"/>
      <c r="S26" s="585"/>
      <c r="T26" s="585"/>
      <c r="U26" s="585"/>
      <c r="V26" s="585"/>
      <c r="W26" s="585"/>
      <c r="X26" s="585"/>
      <c r="Y26" s="585"/>
    </row>
    <row r="27" spans="1:25">
      <c r="A27" s="585"/>
      <c r="B27" s="586" t="s">
        <v>2300</v>
      </c>
      <c r="C27" s="585"/>
      <c r="D27" s="585"/>
      <c r="E27" s="585"/>
      <c r="F27" s="585"/>
      <c r="G27" s="585"/>
      <c r="H27" s="585"/>
      <c r="I27" s="585"/>
      <c r="J27" s="585"/>
      <c r="K27" s="585"/>
      <c r="L27" s="585"/>
      <c r="M27" s="585"/>
      <c r="N27" s="585"/>
      <c r="O27" s="585"/>
      <c r="P27" s="585"/>
      <c r="Q27" s="585"/>
      <c r="R27" s="585"/>
      <c r="S27" s="585"/>
      <c r="T27" s="585"/>
      <c r="U27" s="585"/>
      <c r="V27" s="585"/>
      <c r="W27" s="585"/>
      <c r="X27" s="585"/>
      <c r="Y27" s="585"/>
    </row>
    <row r="28" spans="1:25">
      <c r="A28" s="585"/>
      <c r="B28" s="585" t="s">
        <v>2301</v>
      </c>
      <c r="C28" s="585"/>
      <c r="D28" s="585"/>
      <c r="E28" s="585"/>
      <c r="F28" s="585"/>
      <c r="G28" s="585"/>
      <c r="H28" s="585"/>
      <c r="I28" s="585"/>
      <c r="J28" s="585"/>
      <c r="K28" s="585"/>
      <c r="L28" s="585"/>
      <c r="M28" s="585"/>
      <c r="N28" s="585"/>
      <c r="O28" s="585"/>
      <c r="P28" s="585"/>
      <c r="Q28" s="585"/>
      <c r="R28" s="585"/>
      <c r="S28" s="585"/>
      <c r="T28" s="585"/>
      <c r="U28" s="585"/>
      <c r="V28" s="585"/>
      <c r="W28" s="585"/>
      <c r="X28" s="585"/>
      <c r="Y28" s="585"/>
    </row>
    <row r="29" spans="1:25">
      <c r="A29" s="585"/>
      <c r="B29" s="588" t="s">
        <v>2296</v>
      </c>
      <c r="C29" s="585"/>
      <c r="D29" s="585"/>
      <c r="E29" s="585"/>
      <c r="F29" s="585"/>
      <c r="G29" s="585"/>
      <c r="H29" s="585"/>
      <c r="I29" s="585"/>
      <c r="J29" s="585"/>
      <c r="K29" s="585"/>
      <c r="L29" s="585"/>
      <c r="M29" s="585"/>
      <c r="N29" s="585"/>
      <c r="O29" s="585"/>
      <c r="P29" s="585"/>
      <c r="Q29" s="585"/>
      <c r="R29" s="585"/>
      <c r="S29" s="585"/>
      <c r="T29" s="585"/>
      <c r="U29" s="585"/>
      <c r="V29" s="585"/>
      <c r="W29" s="585"/>
      <c r="X29" s="585"/>
      <c r="Y29" s="585"/>
    </row>
    <row r="30" spans="1:25">
      <c r="A30" s="585"/>
      <c r="B30" s="585"/>
      <c r="C30" s="585"/>
      <c r="D30" s="585"/>
      <c r="E30" s="585"/>
      <c r="F30" s="585"/>
      <c r="G30" s="585"/>
      <c r="H30" s="585"/>
      <c r="I30" s="585"/>
      <c r="J30" s="585"/>
      <c r="K30" s="585"/>
      <c r="L30" s="585"/>
      <c r="M30" s="585"/>
      <c r="N30" s="585"/>
      <c r="O30" s="585"/>
      <c r="P30" s="585"/>
      <c r="Q30" s="585"/>
      <c r="R30" s="585"/>
      <c r="S30" s="585"/>
      <c r="T30" s="585"/>
      <c r="U30" s="585"/>
      <c r="V30" s="585"/>
      <c r="W30" s="585"/>
      <c r="X30" s="585"/>
      <c r="Y30" s="585"/>
    </row>
    <row r="31" spans="1:25">
      <c r="A31" s="585"/>
      <c r="B31" s="585"/>
      <c r="C31" s="585"/>
      <c r="D31" s="585"/>
      <c r="E31" s="585"/>
      <c r="F31" s="585"/>
      <c r="G31" s="585"/>
      <c r="H31" s="585"/>
      <c r="I31" s="585"/>
      <c r="J31" s="585"/>
      <c r="K31" s="585"/>
      <c r="L31" s="585"/>
      <c r="M31" s="585"/>
      <c r="N31" s="585"/>
      <c r="O31" s="585"/>
      <c r="P31" s="585"/>
      <c r="Q31" s="585"/>
      <c r="R31" s="585"/>
      <c r="S31" s="585"/>
      <c r="T31" s="585"/>
      <c r="U31" s="585"/>
      <c r="V31" s="585"/>
      <c r="W31" s="585"/>
      <c r="X31" s="585"/>
      <c r="Y31" s="585"/>
    </row>
    <row r="32" spans="1:25">
      <c r="A32" s="585"/>
      <c r="B32" s="586" t="s">
        <v>2302</v>
      </c>
      <c r="C32" s="585"/>
      <c r="D32" s="585"/>
      <c r="E32" s="586"/>
      <c r="F32" s="585"/>
      <c r="G32" s="585"/>
      <c r="H32" s="585"/>
      <c r="I32" s="585"/>
      <c r="J32" s="585"/>
      <c r="K32" s="585"/>
      <c r="L32" s="585"/>
      <c r="M32" s="585"/>
      <c r="N32" s="585"/>
      <c r="O32" s="585"/>
      <c r="P32" s="585"/>
      <c r="Q32" s="585"/>
      <c r="R32" s="585"/>
      <c r="S32" s="585"/>
      <c r="T32" s="585"/>
      <c r="U32" s="585"/>
      <c r="V32" s="585"/>
      <c r="W32" s="585"/>
      <c r="X32" s="585"/>
      <c r="Y32" s="585"/>
    </row>
    <row r="33" spans="1:25">
      <c r="A33" s="585"/>
      <c r="B33" s="585" t="s">
        <v>2303</v>
      </c>
      <c r="C33" s="585"/>
      <c r="D33" s="585"/>
      <c r="E33" s="585"/>
      <c r="F33" s="585"/>
      <c r="G33" s="585"/>
      <c r="H33" s="585"/>
      <c r="I33" s="585"/>
      <c r="J33" s="585"/>
      <c r="K33" s="585"/>
      <c r="L33" s="585"/>
      <c r="M33" s="585"/>
      <c r="N33" s="585"/>
      <c r="O33" s="585"/>
      <c r="P33" s="585"/>
      <c r="Q33" s="585"/>
      <c r="R33" s="585"/>
      <c r="S33" s="585"/>
      <c r="T33" s="585"/>
      <c r="U33" s="585"/>
      <c r="V33" s="585"/>
      <c r="W33" s="585"/>
      <c r="X33" s="585"/>
      <c r="Y33" s="585"/>
    </row>
    <row r="34" spans="1:25">
      <c r="A34" s="585"/>
      <c r="B34" s="588" t="s">
        <v>2296</v>
      </c>
      <c r="C34" s="585"/>
      <c r="D34" s="585"/>
      <c r="E34" s="585"/>
      <c r="F34" s="585"/>
      <c r="G34" s="585"/>
      <c r="H34" s="585"/>
      <c r="I34" s="585"/>
      <c r="J34" s="585"/>
      <c r="K34" s="585"/>
      <c r="L34" s="585"/>
      <c r="M34" s="585"/>
      <c r="N34" s="585"/>
      <c r="O34" s="585"/>
      <c r="P34" s="585"/>
      <c r="Q34" s="585"/>
      <c r="R34" s="585"/>
      <c r="S34" s="585"/>
      <c r="T34" s="585"/>
      <c r="U34" s="585"/>
      <c r="V34" s="585"/>
      <c r="W34" s="585"/>
      <c r="X34" s="585"/>
      <c r="Y34" s="585"/>
    </row>
    <row r="35" spans="1:25">
      <c r="A35" s="585"/>
      <c r="B35" s="585"/>
      <c r="C35" s="585"/>
      <c r="D35" s="585"/>
      <c r="E35" s="585"/>
      <c r="F35" s="585"/>
      <c r="G35" s="585"/>
      <c r="H35" s="585"/>
      <c r="I35" s="585"/>
      <c r="J35" s="585"/>
      <c r="K35" s="585"/>
      <c r="L35" s="585"/>
      <c r="M35" s="585"/>
      <c r="N35" s="585"/>
      <c r="O35" s="585"/>
      <c r="P35" s="585"/>
      <c r="Q35" s="585"/>
      <c r="R35" s="585"/>
      <c r="S35" s="585"/>
      <c r="T35" s="585"/>
      <c r="U35" s="585"/>
      <c r="V35" s="585"/>
      <c r="W35" s="585"/>
      <c r="X35" s="585"/>
      <c r="Y35" s="585"/>
    </row>
    <row r="36" spans="1:25">
      <c r="A36" s="585"/>
      <c r="B36" s="585"/>
      <c r="C36" s="585"/>
      <c r="D36" s="585"/>
      <c r="E36" s="585"/>
      <c r="F36" s="585"/>
      <c r="G36" s="585"/>
      <c r="H36" s="585"/>
      <c r="I36" s="585"/>
      <c r="J36" s="585"/>
      <c r="K36" s="585"/>
      <c r="L36" s="585"/>
      <c r="M36" s="585"/>
      <c r="N36" s="585"/>
      <c r="O36" s="585"/>
      <c r="P36" s="585"/>
      <c r="Q36" s="585"/>
      <c r="R36" s="585"/>
      <c r="S36" s="585"/>
      <c r="T36" s="585"/>
      <c r="U36" s="585"/>
      <c r="V36" s="585"/>
      <c r="W36" s="585"/>
      <c r="X36" s="585"/>
      <c r="Y36" s="585"/>
    </row>
    <row r="37" spans="1:25">
      <c r="A37" s="585"/>
      <c r="B37" s="585"/>
      <c r="C37" s="585"/>
      <c r="D37" s="585"/>
      <c r="E37" s="585"/>
      <c r="F37" s="585"/>
      <c r="G37" s="585"/>
      <c r="H37" s="585"/>
      <c r="I37" s="585"/>
      <c r="J37" s="585"/>
      <c r="K37" s="585"/>
      <c r="L37" s="585"/>
      <c r="M37" s="585"/>
      <c r="N37" s="585"/>
      <c r="O37" s="585"/>
      <c r="P37" s="585"/>
      <c r="Q37" s="585"/>
      <c r="R37" s="585"/>
      <c r="S37" s="585"/>
      <c r="T37" s="585"/>
      <c r="U37" s="585"/>
      <c r="V37" s="585"/>
      <c r="W37" s="585"/>
      <c r="X37" s="585"/>
      <c r="Y37" s="585"/>
    </row>
    <row r="38" spans="1:25">
      <c r="A38" s="585"/>
      <c r="B38" s="585"/>
      <c r="C38" s="585"/>
      <c r="D38" s="585"/>
      <c r="E38" s="585"/>
      <c r="F38" s="585"/>
      <c r="G38" s="585"/>
      <c r="H38" s="585"/>
      <c r="I38" s="585"/>
      <c r="J38" s="585"/>
      <c r="K38" s="585"/>
      <c r="L38" s="585"/>
      <c r="M38" s="585"/>
      <c r="N38" s="585"/>
      <c r="O38" s="585"/>
      <c r="P38" s="585"/>
      <c r="Q38" s="585"/>
      <c r="R38" s="585"/>
      <c r="S38" s="585"/>
      <c r="T38" s="585"/>
      <c r="U38" s="585"/>
      <c r="V38" s="585"/>
      <c r="W38" s="585"/>
      <c r="X38" s="585"/>
      <c r="Y38" s="585"/>
    </row>
    <row r="39" spans="1:25">
      <c r="A39" s="585"/>
      <c r="B39" s="585"/>
      <c r="C39" s="585"/>
      <c r="D39" s="585"/>
      <c r="E39" s="585"/>
      <c r="F39" s="585"/>
      <c r="G39" s="585"/>
      <c r="H39" s="585"/>
      <c r="I39" s="585"/>
      <c r="J39" s="585"/>
      <c r="K39" s="585"/>
      <c r="L39" s="585"/>
      <c r="M39" s="585"/>
      <c r="N39" s="585"/>
      <c r="O39" s="585"/>
      <c r="P39" s="585"/>
      <c r="Q39" s="585"/>
      <c r="R39" s="585"/>
      <c r="S39" s="585"/>
      <c r="T39" s="585"/>
      <c r="U39" s="585"/>
      <c r="V39" s="585"/>
      <c r="W39" s="585"/>
      <c r="X39" s="585"/>
      <c r="Y39" s="585"/>
    </row>
    <row r="40" spans="1:25">
      <c r="A40" s="585"/>
      <c r="B40" s="585"/>
      <c r="C40" s="585"/>
      <c r="D40" s="585"/>
      <c r="E40" s="585"/>
      <c r="F40" s="585"/>
      <c r="G40" s="585"/>
      <c r="H40" s="585"/>
      <c r="I40" s="585"/>
      <c r="J40" s="585"/>
      <c r="K40" s="585"/>
      <c r="L40" s="585"/>
      <c r="M40" s="585"/>
      <c r="N40" s="585"/>
      <c r="O40" s="585"/>
      <c r="P40" s="585"/>
      <c r="Q40" s="585"/>
      <c r="R40" s="585"/>
      <c r="S40" s="585"/>
      <c r="T40" s="585"/>
      <c r="U40" s="585"/>
      <c r="V40" s="585"/>
      <c r="W40" s="585"/>
      <c r="X40" s="585"/>
      <c r="Y40" s="585"/>
    </row>
    <row r="41" spans="1:25">
      <c r="A41" s="3"/>
      <c r="B41" s="3"/>
      <c r="C41" s="3"/>
      <c r="D41" s="3"/>
      <c r="E41" s="3"/>
      <c r="F41" s="3"/>
      <c r="G41" s="3"/>
      <c r="H41" s="3"/>
      <c r="I41" s="3"/>
      <c r="J41" s="3"/>
      <c r="K41" s="3"/>
      <c r="L41" s="3"/>
      <c r="M41" s="3"/>
      <c r="N41" s="3"/>
      <c r="O41" s="3"/>
      <c r="P41" s="3"/>
      <c r="Q41" s="3"/>
      <c r="R41" s="3"/>
      <c r="S41" s="3"/>
      <c r="T41" s="3"/>
      <c r="U41" s="3"/>
      <c r="V41" s="3"/>
      <c r="W41" s="3"/>
      <c r="X41" s="3"/>
      <c r="Y41" s="3"/>
    </row>
    <row r="42" spans="1:25">
      <c r="A42" s="3"/>
      <c r="B42" s="3"/>
      <c r="C42" s="3"/>
      <c r="D42" s="3"/>
      <c r="E42" s="3"/>
      <c r="F42" s="3"/>
      <c r="G42" s="3"/>
      <c r="H42" s="3"/>
      <c r="I42" s="3"/>
      <c r="J42" s="3"/>
      <c r="K42" s="3"/>
      <c r="L42" s="3"/>
      <c r="M42" s="3"/>
      <c r="N42" s="3"/>
      <c r="O42" s="3"/>
      <c r="P42" s="3"/>
      <c r="Q42" s="3"/>
      <c r="R42" s="3"/>
      <c r="S42" s="3"/>
      <c r="T42" s="3"/>
      <c r="U42" s="3"/>
      <c r="V42" s="3"/>
      <c r="W42" s="3"/>
      <c r="X42" s="3"/>
      <c r="Y42" s="3"/>
    </row>
    <row r="43" spans="1:25">
      <c r="A43" s="3"/>
      <c r="B43" s="3"/>
      <c r="C43" s="3"/>
      <c r="D43" s="3"/>
      <c r="E43" s="3"/>
      <c r="F43" s="3"/>
      <c r="G43" s="3"/>
      <c r="H43" s="3"/>
      <c r="I43" s="3"/>
      <c r="J43" s="3"/>
      <c r="K43" s="3"/>
      <c r="L43" s="3"/>
      <c r="M43" s="3"/>
      <c r="N43" s="3"/>
      <c r="O43" s="3"/>
      <c r="P43" s="3"/>
      <c r="Q43" s="3"/>
      <c r="R43" s="3"/>
      <c r="S43" s="3"/>
      <c r="T43" s="3"/>
      <c r="U43" s="3"/>
      <c r="V43" s="3"/>
      <c r="W43" s="3"/>
      <c r="X43" s="3"/>
      <c r="Y43" s="3"/>
    </row>
    <row r="44" spans="1:25">
      <c r="A44" s="3"/>
      <c r="B44" s="3"/>
      <c r="C44" s="3"/>
      <c r="D44" s="3"/>
      <c r="E44" s="3"/>
      <c r="F44" s="3"/>
      <c r="G44" s="3"/>
      <c r="H44" s="3"/>
      <c r="I44" s="3"/>
      <c r="J44" s="3"/>
      <c r="K44" s="3"/>
      <c r="L44" s="3"/>
      <c r="M44" s="3"/>
      <c r="N44" s="3"/>
      <c r="O44" s="3"/>
      <c r="P44" s="3"/>
      <c r="Q44" s="3"/>
      <c r="R44" s="3"/>
      <c r="S44" s="3"/>
      <c r="T44" s="3"/>
      <c r="U44" s="3"/>
      <c r="V44" s="3"/>
      <c r="W44" s="3"/>
      <c r="X44" s="3"/>
      <c r="Y44" s="3"/>
    </row>
    <row r="45" spans="1:25">
      <c r="A45" s="3"/>
      <c r="B45" s="3"/>
      <c r="C45" s="3"/>
      <c r="D45" s="3"/>
      <c r="E45" s="3"/>
      <c r="F45" s="3"/>
      <c r="G45" s="3"/>
      <c r="H45" s="3"/>
      <c r="I45" s="3"/>
      <c r="J45" s="3"/>
      <c r="K45" s="3"/>
      <c r="L45" s="3"/>
      <c r="M45" s="3"/>
      <c r="N45" s="3"/>
      <c r="O45" s="3"/>
      <c r="P45" s="3"/>
      <c r="Q45" s="3"/>
      <c r="R45" s="3"/>
      <c r="S45" s="3"/>
      <c r="T45" s="3"/>
      <c r="U45" s="3"/>
      <c r="V45" s="3"/>
      <c r="W45" s="3"/>
      <c r="X45" s="3"/>
      <c r="Y45" s="3"/>
    </row>
    <row r="46" spans="1:25">
      <c r="A46" s="3"/>
      <c r="B46" s="3"/>
      <c r="C46" s="3"/>
      <c r="D46" s="3"/>
      <c r="E46" s="3"/>
      <c r="F46" s="3"/>
      <c r="G46" s="3"/>
      <c r="H46" s="3"/>
      <c r="I46" s="3"/>
      <c r="J46" s="3"/>
      <c r="K46" s="3"/>
      <c r="L46" s="3"/>
      <c r="M46" s="3"/>
      <c r="N46" s="3"/>
      <c r="O46" s="3"/>
      <c r="P46" s="3"/>
      <c r="Q46" s="3"/>
      <c r="R46" s="3"/>
      <c r="S46" s="3"/>
      <c r="T46" s="3"/>
      <c r="U46" s="3"/>
      <c r="V46" s="3"/>
      <c r="W46" s="3"/>
      <c r="X46" s="3"/>
      <c r="Y46" s="3"/>
    </row>
    <row r="47" spans="1:25">
      <c r="A47" s="3"/>
      <c r="B47" s="3"/>
      <c r="C47" s="3"/>
      <c r="D47" s="3"/>
      <c r="E47" s="3"/>
      <c r="F47" s="3"/>
      <c r="G47" s="3"/>
      <c r="H47" s="3"/>
      <c r="I47" s="3"/>
      <c r="J47" s="3"/>
      <c r="K47" s="3"/>
      <c r="L47" s="3"/>
      <c r="M47" s="3"/>
      <c r="N47" s="3"/>
      <c r="O47" s="3"/>
      <c r="P47" s="3"/>
      <c r="Q47" s="3"/>
      <c r="R47" s="3"/>
      <c r="S47" s="3"/>
      <c r="T47" s="3"/>
      <c r="U47" s="3"/>
      <c r="V47" s="3"/>
      <c r="W47" s="3"/>
      <c r="X47" s="3"/>
      <c r="Y47" s="3"/>
    </row>
    <row r="48" spans="1:25">
      <c r="A48" s="3"/>
      <c r="B48" s="3"/>
      <c r="C48" s="3"/>
      <c r="D48" s="3"/>
      <c r="E48" s="3"/>
      <c r="F48" s="3"/>
      <c r="G48" s="3"/>
      <c r="H48" s="3"/>
      <c r="I48" s="3"/>
      <c r="J48" s="3"/>
      <c r="K48" s="3"/>
      <c r="L48" s="3"/>
      <c r="M48" s="3"/>
      <c r="N48" s="3"/>
      <c r="O48" s="3"/>
      <c r="P48" s="3"/>
      <c r="Q48" s="3"/>
      <c r="R48" s="3"/>
      <c r="S48" s="3"/>
      <c r="T48" s="3"/>
      <c r="U48" s="3"/>
      <c r="V48" s="3"/>
      <c r="W48" s="3"/>
      <c r="X48" s="3"/>
      <c r="Y48" s="3"/>
    </row>
    <row r="49" spans="1:25" hidden="1">
      <c r="A49" s="3"/>
      <c r="B49" s="3"/>
      <c r="C49" s="3"/>
      <c r="D49" s="3"/>
      <c r="E49" s="3"/>
      <c r="F49" s="3"/>
      <c r="G49" s="3"/>
      <c r="H49" s="3"/>
      <c r="I49" s="3"/>
      <c r="J49" s="3"/>
      <c r="K49" s="3"/>
      <c r="L49" s="3"/>
      <c r="M49" s="3"/>
      <c r="N49" s="3"/>
      <c r="O49" s="3"/>
      <c r="P49" s="3"/>
      <c r="Q49" s="3"/>
      <c r="R49" s="3"/>
      <c r="S49" s="3"/>
      <c r="T49" s="3"/>
      <c r="U49" s="3"/>
      <c r="V49" s="3"/>
      <c r="W49" s="3"/>
      <c r="X49" s="3"/>
      <c r="Y49" s="3"/>
    </row>
  </sheetData>
  <hyperlinks>
    <hyperlink ref="B24" r:id="rId1" xr:uid="{00000000-0004-0000-0B00-000000000000}"/>
    <hyperlink ref="B18" r:id="rId2" xr:uid="{00000000-0004-0000-0B00-000001000000}"/>
    <hyperlink ref="B29" r:id="rId3" xr:uid="{00000000-0004-0000-0B00-000002000000}"/>
    <hyperlink ref="B34" r:id="rId4" xr:uid="{00000000-0004-0000-0B00-000003000000}"/>
  </hyperlinks>
  <pageMargins left="0.511811024" right="0.511811024" top="0.78740157499999996" bottom="0.78740157499999996" header="0.31496062000000002" footer="0.31496062000000002"/>
  <pageSetup paperSize="9"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1013"/>
  <sheetViews>
    <sheetView zoomScaleNormal="100" workbookViewId="0"/>
  </sheetViews>
  <sheetFormatPr defaultColWidth="0" defaultRowHeight="15"/>
  <cols>
    <col min="1" max="1" width="9.140625" style="225" customWidth="1"/>
    <col min="2" max="2" width="11.5703125" style="234" customWidth="1"/>
    <col min="3" max="3" width="18.140625" style="234" customWidth="1"/>
    <col min="4" max="4" width="20.28515625" style="236" customWidth="1"/>
    <col min="5" max="5" width="16.5703125" style="234" customWidth="1"/>
    <col min="6" max="6" width="30" style="236" customWidth="1"/>
    <col min="7" max="7" width="11.140625" style="236" customWidth="1"/>
    <col min="8" max="8" width="13.42578125" style="236" customWidth="1"/>
    <col min="9" max="9" width="23.42578125" style="236" customWidth="1"/>
    <col min="10" max="10" width="14.140625" style="236" customWidth="1"/>
    <col min="11" max="12" width="27.5703125" style="236" customWidth="1"/>
    <col min="13" max="13" width="9.5703125" style="236" customWidth="1"/>
    <col min="14" max="14" width="11.7109375" style="234" customWidth="1"/>
    <col min="15" max="15" width="17.7109375" style="237" customWidth="1"/>
    <col min="16" max="16" width="16" style="236" customWidth="1"/>
    <col min="17" max="17" width="15.140625" style="225" customWidth="1"/>
    <col min="18" max="18" width="24.7109375" style="225" customWidth="1"/>
    <col min="19" max="20" width="13.42578125" style="225" customWidth="1"/>
    <col min="21" max="21" width="13.85546875" style="225" customWidth="1"/>
    <col min="22" max="22" width="19.140625" style="225" customWidth="1"/>
    <col min="23" max="23" width="21" style="225" customWidth="1"/>
    <col min="24" max="24" width="19.5703125" style="225" customWidth="1"/>
    <col min="25" max="25" width="10.5703125" style="225" customWidth="1"/>
    <col min="26" max="26" width="9.28515625" style="225" customWidth="1"/>
    <col min="27" max="27" width="13.42578125" style="225" customWidth="1"/>
    <col min="28" max="28" width="19.28515625" style="225" customWidth="1"/>
    <col min="29" max="30" width="18.28515625" style="225" customWidth="1"/>
    <col min="31" max="31" width="9.140625" style="225" customWidth="1"/>
    <col min="32" max="32" width="6.5703125" style="225" customWidth="1"/>
    <col min="33" max="39" width="0" style="225" hidden="1" customWidth="1"/>
    <col min="40" max="16384" width="9.140625" style="225" hidden="1"/>
  </cols>
  <sheetData>
    <row r="1" spans="2:32" ht="15.75">
      <c r="B1" s="226"/>
      <c r="C1" s="226"/>
      <c r="D1" s="226"/>
      <c r="E1" s="226"/>
      <c r="F1" s="226"/>
      <c r="G1" s="226"/>
      <c r="H1" s="226"/>
      <c r="I1" s="226"/>
      <c r="J1" s="226"/>
      <c r="K1" s="226"/>
      <c r="L1" s="226"/>
      <c r="M1" s="226"/>
      <c r="N1" s="226"/>
      <c r="O1" s="226"/>
      <c r="P1" s="226"/>
      <c r="Q1" s="226"/>
      <c r="R1" s="226"/>
      <c r="S1" s="226"/>
      <c r="T1" s="226"/>
    </row>
    <row r="2" spans="2:32">
      <c r="B2" s="227"/>
      <c r="C2" s="227"/>
      <c r="D2" s="235"/>
      <c r="E2" s="228"/>
      <c r="F2" s="228"/>
      <c r="G2" s="228"/>
      <c r="H2" s="228"/>
      <c r="I2" s="228"/>
      <c r="J2" s="228"/>
      <c r="K2" s="228"/>
      <c r="L2" s="228"/>
      <c r="M2" s="228"/>
      <c r="N2" s="228"/>
      <c r="O2" s="228"/>
      <c r="P2" s="229"/>
      <c r="Q2" s="228"/>
      <c r="R2" s="229"/>
      <c r="S2" s="229"/>
      <c r="T2" s="229"/>
    </row>
    <row r="3" spans="2:32">
      <c r="B3" s="227"/>
      <c r="C3" s="227"/>
      <c r="D3" s="235"/>
      <c r="E3" s="228"/>
      <c r="F3" s="228"/>
      <c r="G3" s="228"/>
      <c r="H3" s="228"/>
      <c r="I3" s="228"/>
      <c r="J3" s="228"/>
      <c r="K3" s="228"/>
      <c r="L3" s="228"/>
      <c r="M3" s="228"/>
      <c r="N3" s="228"/>
      <c r="O3" s="228"/>
      <c r="P3" s="229"/>
      <c r="Q3" s="228"/>
      <c r="R3" s="229"/>
      <c r="S3" s="229"/>
      <c r="T3" s="229"/>
    </row>
    <row r="4" spans="2:32">
      <c r="B4" s="227"/>
      <c r="C4" s="227"/>
      <c r="D4" s="235"/>
      <c r="E4" s="228"/>
      <c r="F4" s="228"/>
      <c r="G4" s="228"/>
      <c r="H4" s="228"/>
      <c r="I4" s="228"/>
      <c r="J4" s="228"/>
      <c r="K4" s="228"/>
      <c r="L4" s="228"/>
      <c r="M4" s="228"/>
      <c r="N4" s="228"/>
      <c r="O4" s="228"/>
      <c r="P4" s="229"/>
      <c r="Q4" s="228"/>
      <c r="R4" s="229"/>
      <c r="S4" s="229"/>
      <c r="T4" s="229"/>
    </row>
    <row r="5" spans="2:32">
      <c r="B5" s="227"/>
      <c r="C5" s="227"/>
      <c r="D5" s="235"/>
      <c r="E5" s="228"/>
      <c r="F5" s="228"/>
      <c r="G5" s="228"/>
      <c r="H5" s="228"/>
      <c r="I5" s="228"/>
      <c r="J5" s="228"/>
      <c r="K5" s="228"/>
      <c r="L5" s="228"/>
      <c r="M5" s="228"/>
      <c r="N5" s="228"/>
      <c r="O5" s="228"/>
      <c r="P5" s="229"/>
      <c r="Q5" s="228"/>
      <c r="R5" s="229"/>
      <c r="S5" s="229"/>
      <c r="T5" s="229"/>
    </row>
    <row r="6" spans="2:32">
      <c r="B6" s="227"/>
      <c r="C6" s="227"/>
      <c r="D6" s="235"/>
      <c r="E6" s="228"/>
      <c r="F6" s="228"/>
      <c r="G6" s="228"/>
      <c r="H6" s="228"/>
      <c r="I6" s="228"/>
      <c r="J6" s="228"/>
      <c r="K6" s="228"/>
      <c r="L6" s="228"/>
      <c r="M6" s="228"/>
      <c r="N6" s="228"/>
      <c r="O6" s="228"/>
      <c r="P6" s="229"/>
      <c r="Q6" s="228"/>
      <c r="R6" s="229"/>
      <c r="S6" s="229"/>
      <c r="T6" s="229"/>
    </row>
    <row r="7" spans="2:32">
      <c r="B7" s="228"/>
      <c r="C7" s="230"/>
      <c r="D7" s="235"/>
      <c r="E7" s="227"/>
      <c r="F7" s="227"/>
      <c r="G7" s="227"/>
      <c r="H7" s="227"/>
      <c r="I7" s="227"/>
      <c r="J7" s="227"/>
      <c r="K7" s="227"/>
      <c r="L7" s="227"/>
      <c r="M7" s="227"/>
      <c r="N7" s="231"/>
      <c r="O7" s="228"/>
      <c r="P7" s="229"/>
      <c r="Q7" s="228"/>
      <c r="R7" s="229"/>
      <c r="S7" s="229"/>
      <c r="T7" s="229"/>
    </row>
    <row r="8" spans="2:32">
      <c r="B8" s="227"/>
      <c r="C8" s="227"/>
      <c r="D8" s="235"/>
      <c r="E8" s="228"/>
      <c r="F8" s="228"/>
      <c r="G8" s="228"/>
      <c r="H8" s="228"/>
      <c r="I8" s="228"/>
      <c r="J8" s="228"/>
      <c r="K8" s="228"/>
      <c r="L8" s="228"/>
      <c r="M8" s="228"/>
      <c r="N8" s="232"/>
      <c r="O8" s="228"/>
      <c r="P8" s="229"/>
      <c r="Q8" s="228"/>
      <c r="R8" s="229"/>
      <c r="S8" s="229"/>
      <c r="T8" s="229"/>
    </row>
    <row r="9" spans="2:32">
      <c r="B9" s="228"/>
      <c r="C9" s="230"/>
      <c r="D9" s="235"/>
      <c r="E9" s="227"/>
      <c r="F9" s="227"/>
      <c r="G9" s="227"/>
      <c r="H9" s="227"/>
      <c r="I9" s="227"/>
      <c r="J9" s="227"/>
      <c r="K9" s="227"/>
      <c r="L9" s="227"/>
      <c r="M9" s="227"/>
      <c r="N9" s="231"/>
      <c r="O9" s="231"/>
      <c r="P9" s="238"/>
      <c r="Q9" s="228"/>
      <c r="R9" s="229"/>
      <c r="S9" s="229"/>
      <c r="T9" s="229"/>
    </row>
    <row r="10" spans="2:32">
      <c r="B10" s="228"/>
      <c r="C10" s="230"/>
      <c r="D10" s="235"/>
      <c r="E10" s="227"/>
      <c r="F10" s="227"/>
      <c r="G10" s="227"/>
      <c r="H10" s="227"/>
      <c r="I10" s="227"/>
      <c r="J10" s="227"/>
      <c r="K10" s="227"/>
      <c r="L10" s="227"/>
      <c r="M10" s="227"/>
      <c r="N10" s="233"/>
      <c r="O10" s="231"/>
      <c r="P10" s="238"/>
      <c r="Q10" s="228"/>
      <c r="R10" s="229"/>
      <c r="S10" s="229"/>
      <c r="T10" s="229"/>
    </row>
    <row r="11" spans="2:32">
      <c r="B11" s="228"/>
      <c r="C11" s="230"/>
      <c r="D11" s="235"/>
      <c r="E11" s="227"/>
      <c r="F11" s="227"/>
      <c r="G11" s="227"/>
      <c r="H11" s="227"/>
      <c r="I11" s="227"/>
      <c r="J11" s="227"/>
      <c r="K11" s="227"/>
      <c r="L11" s="227"/>
      <c r="M11" s="227"/>
      <c r="N11" s="231"/>
      <c r="O11" s="231"/>
      <c r="P11" s="238"/>
      <c r="Q11" s="228"/>
      <c r="R11" s="229"/>
      <c r="S11" s="229"/>
      <c r="T11" s="229"/>
    </row>
    <row r="12" spans="2:32">
      <c r="B12" s="228"/>
      <c r="C12" s="230"/>
      <c r="D12" s="235"/>
      <c r="E12" s="227"/>
      <c r="F12" s="227"/>
      <c r="G12" s="227"/>
      <c r="H12" s="227"/>
      <c r="I12" s="227"/>
      <c r="J12" s="227"/>
      <c r="K12" s="227"/>
      <c r="L12" s="227"/>
      <c r="M12" s="227"/>
      <c r="N12" s="233"/>
      <c r="O12" s="231"/>
      <c r="P12" s="238"/>
      <c r="Q12" s="228"/>
      <c r="R12" s="229"/>
      <c r="S12" s="229"/>
      <c r="T12" s="229"/>
    </row>
    <row r="13" spans="2:32">
      <c r="B13" s="228"/>
      <c r="C13" s="230"/>
      <c r="D13" s="235"/>
      <c r="E13" s="227"/>
      <c r="F13" s="227"/>
      <c r="G13" s="227"/>
      <c r="H13" s="227"/>
      <c r="I13" s="227"/>
      <c r="J13" s="227"/>
      <c r="K13" s="227"/>
      <c r="L13" s="227"/>
      <c r="M13" s="227"/>
      <c r="N13" s="231"/>
      <c r="O13" s="231"/>
      <c r="P13" s="238"/>
      <c r="Q13" s="228"/>
      <c r="R13" s="229"/>
      <c r="S13" s="229"/>
      <c r="T13" s="229"/>
    </row>
    <row r="14" spans="2:32" ht="15.75">
      <c r="B14" s="226"/>
      <c r="C14" s="226"/>
      <c r="D14" s="226"/>
      <c r="E14" s="940" t="s">
        <v>66</v>
      </c>
      <c r="F14" s="940"/>
      <c r="G14" s="940"/>
      <c r="H14" s="940"/>
      <c r="I14" s="940"/>
      <c r="J14" s="940"/>
      <c r="K14" s="940"/>
      <c r="L14" s="940"/>
      <c r="M14" s="940"/>
      <c r="N14" s="940"/>
      <c r="O14" s="940"/>
      <c r="P14" s="940"/>
      <c r="Q14" s="940"/>
      <c r="R14" s="940"/>
      <c r="S14" s="940"/>
      <c r="T14" s="940"/>
      <c r="U14" s="940"/>
      <c r="V14" s="940"/>
      <c r="W14" s="940"/>
      <c r="X14" s="561"/>
      <c r="Y14" s="691"/>
      <c r="Z14" s="691"/>
      <c r="AA14" s="691"/>
      <c r="AB14" s="691"/>
      <c r="AC14" s="691"/>
      <c r="AD14" s="691"/>
      <c r="AE14" s="691"/>
      <c r="AF14" s="561"/>
    </row>
    <row r="15" spans="2:32">
      <c r="B15" s="228"/>
      <c r="C15" s="230"/>
      <c r="D15" s="235"/>
      <c r="E15" s="411"/>
      <c r="F15" s="411"/>
      <c r="G15" s="411"/>
      <c r="H15" s="411"/>
      <c r="I15" s="411"/>
      <c r="J15" s="411"/>
      <c r="K15" s="411"/>
      <c r="L15" s="411"/>
      <c r="M15" s="411"/>
      <c r="N15" s="412"/>
      <c r="O15" s="412"/>
      <c r="P15" s="238"/>
      <c r="Q15" s="228"/>
      <c r="R15" s="229"/>
      <c r="S15" s="229"/>
      <c r="T15" s="229"/>
    </row>
    <row r="16" spans="2:32">
      <c r="B16" s="688" t="s">
        <v>67</v>
      </c>
      <c r="C16" s="690" t="s">
        <v>68</v>
      </c>
      <c r="D16" s="629"/>
      <c r="E16" s="689" t="s">
        <v>69</v>
      </c>
      <c r="F16" s="607"/>
      <c r="H16" s="688" t="s">
        <v>67</v>
      </c>
      <c r="I16" s="690" t="s">
        <v>68</v>
      </c>
      <c r="J16" s="637"/>
      <c r="K16" s="713" t="s">
        <v>69</v>
      </c>
      <c r="L16" s="629"/>
      <c r="N16" s="690" t="s">
        <v>67</v>
      </c>
      <c r="O16" s="690" t="s">
        <v>68</v>
      </c>
      <c r="P16" s="629"/>
      <c r="Q16" s="779" t="s">
        <v>69</v>
      </c>
      <c r="R16" s="629"/>
      <c r="S16" s="236"/>
      <c r="T16" s="712" t="s">
        <v>67</v>
      </c>
      <c r="U16" s="690" t="s">
        <v>68</v>
      </c>
      <c r="V16" s="629"/>
      <c r="W16" s="779" t="s">
        <v>69</v>
      </c>
      <c r="X16" s="629"/>
      <c r="Y16" s="236"/>
      <c r="Z16" s="782"/>
      <c r="AA16" s="782"/>
      <c r="AB16" s="236"/>
      <c r="AC16" s="767"/>
      <c r="AD16" s="236"/>
    </row>
    <row r="17" spans="2:32">
      <c r="B17" s="608"/>
      <c r="C17" s="410"/>
      <c r="D17" s="418"/>
      <c r="E17" s="412"/>
      <c r="F17" s="685"/>
      <c r="H17" s="765"/>
      <c r="K17" s="674" t="s">
        <v>70</v>
      </c>
      <c r="L17" s="596"/>
      <c r="N17" s="710"/>
      <c r="O17" s="413" t="s">
        <v>71</v>
      </c>
      <c r="P17" s="417" t="s">
        <v>72</v>
      </c>
      <c r="Q17" s="233"/>
      <c r="R17" s="626"/>
      <c r="S17" s="236"/>
      <c r="T17" s="710"/>
      <c r="U17" s="413" t="s">
        <v>73</v>
      </c>
      <c r="V17" s="417" t="s">
        <v>74</v>
      </c>
      <c r="W17" s="233"/>
      <c r="X17" s="626"/>
      <c r="Z17" s="416"/>
    </row>
    <row r="18" spans="2:32">
      <c r="B18" s="717">
        <v>1</v>
      </c>
      <c r="C18" s="599" t="s">
        <v>75</v>
      </c>
      <c r="D18" s="671"/>
      <c r="E18" s="669"/>
      <c r="F18" s="590"/>
      <c r="H18" s="766"/>
      <c r="K18" s="675" t="s">
        <v>76</v>
      </c>
      <c r="L18" s="598"/>
      <c r="N18" s="644"/>
      <c r="O18" s="674"/>
      <c r="P18" s="701"/>
      <c r="Q18" s="674" t="s">
        <v>77</v>
      </c>
      <c r="R18" s="701"/>
      <c r="S18" s="236"/>
      <c r="T18" s="644"/>
      <c r="U18" s="605"/>
      <c r="V18" s="592"/>
      <c r="W18" s="605" t="s">
        <v>78</v>
      </c>
      <c r="X18" s="592"/>
      <c r="Y18" s="416"/>
      <c r="Z18" s="416"/>
      <c r="AE18" s="415"/>
      <c r="AF18" s="415"/>
    </row>
    <row r="19" spans="2:32" ht="15" customHeight="1">
      <c r="B19" s="609"/>
      <c r="C19" s="646" t="s">
        <v>79</v>
      </c>
      <c r="D19" s="656" t="s">
        <v>80</v>
      </c>
      <c r="E19" s="667"/>
      <c r="F19" s="629"/>
      <c r="H19" s="766"/>
      <c r="K19" s="675" t="s">
        <v>81</v>
      </c>
      <c r="L19" s="598"/>
      <c r="N19" s="644"/>
      <c r="O19" s="675"/>
      <c r="P19" s="649"/>
      <c r="Q19" s="675" t="s">
        <v>82</v>
      </c>
      <c r="R19" s="649"/>
      <c r="S19" s="695"/>
      <c r="T19" s="591"/>
      <c r="U19" s="413" t="s">
        <v>83</v>
      </c>
      <c r="V19" s="417" t="s">
        <v>84</v>
      </c>
      <c r="W19" s="233"/>
      <c r="X19" s="626"/>
      <c r="Y19" s="416"/>
      <c r="Z19" s="416"/>
      <c r="AE19" s="415"/>
      <c r="AF19" s="415"/>
    </row>
    <row r="20" spans="2:32">
      <c r="B20" s="609"/>
      <c r="C20" s="646" t="s">
        <v>71</v>
      </c>
      <c r="D20" s="656" t="s">
        <v>85</v>
      </c>
      <c r="E20" s="667"/>
      <c r="F20" s="629"/>
      <c r="H20" s="766"/>
      <c r="K20" s="676" t="s">
        <v>86</v>
      </c>
      <c r="L20" s="602"/>
      <c r="N20" s="644"/>
      <c r="O20" s="675"/>
      <c r="P20" s="649"/>
      <c r="Q20" s="675" t="s">
        <v>87</v>
      </c>
      <c r="R20" s="649"/>
      <c r="S20" s="236"/>
      <c r="T20" s="609"/>
      <c r="U20" s="674"/>
      <c r="V20" s="596"/>
      <c r="W20" s="674" t="s">
        <v>88</v>
      </c>
      <c r="X20" s="596"/>
      <c r="Y20" s="416"/>
      <c r="Z20" s="416"/>
      <c r="AE20" s="415"/>
      <c r="AF20" s="415"/>
    </row>
    <row r="21" spans="2:32" ht="15" customHeight="1">
      <c r="B21" s="609"/>
      <c r="C21" s="646" t="s">
        <v>89</v>
      </c>
      <c r="D21" s="656" t="s">
        <v>90</v>
      </c>
      <c r="E21" s="667"/>
      <c r="F21" s="629"/>
      <c r="H21" s="777">
        <v>8</v>
      </c>
      <c r="I21" s="693" t="s">
        <v>16</v>
      </c>
      <c r="J21" s="666"/>
      <c r="K21" s="677"/>
      <c r="L21" s="628"/>
      <c r="N21" s="644"/>
      <c r="O21" s="648"/>
      <c r="P21" s="649"/>
      <c r="Q21" s="648" t="s">
        <v>91</v>
      </c>
      <c r="R21" s="649"/>
      <c r="S21" s="695"/>
      <c r="T21" s="603"/>
      <c r="U21" s="675"/>
      <c r="V21" s="645"/>
      <c r="W21" s="675" t="s">
        <v>92</v>
      </c>
      <c r="X21" s="645"/>
      <c r="Y21" s="416"/>
      <c r="Z21" s="416"/>
      <c r="AE21" s="415"/>
      <c r="AF21" s="415"/>
    </row>
    <row r="22" spans="2:32">
      <c r="B22" s="609"/>
      <c r="C22" s="646" t="s">
        <v>93</v>
      </c>
      <c r="D22" s="656" t="s">
        <v>94</v>
      </c>
      <c r="E22" s="667"/>
      <c r="F22" s="629"/>
      <c r="H22" s="609"/>
      <c r="I22" s="769" t="s">
        <v>79</v>
      </c>
      <c r="J22" s="657" t="s">
        <v>95</v>
      </c>
      <c r="K22" s="670"/>
      <c r="L22" s="629"/>
      <c r="N22" s="644"/>
      <c r="O22" s="675"/>
      <c r="P22" s="649"/>
      <c r="Q22" s="675" t="s">
        <v>96</v>
      </c>
      <c r="R22" s="649"/>
      <c r="S22" s="236"/>
      <c r="T22" s="643"/>
      <c r="U22" s="675"/>
      <c r="V22" s="598"/>
      <c r="W22" s="675" t="s">
        <v>97</v>
      </c>
      <c r="X22" s="598"/>
      <c r="Y22" s="416"/>
      <c r="Z22" s="416"/>
      <c r="AE22" s="415"/>
      <c r="AF22" s="415"/>
    </row>
    <row r="23" spans="2:32" ht="15" customHeight="1">
      <c r="B23" s="609"/>
      <c r="C23" s="646" t="s">
        <v>98</v>
      </c>
      <c r="D23" s="656" t="s">
        <v>99</v>
      </c>
      <c r="E23" s="667"/>
      <c r="F23" s="629"/>
      <c r="H23" s="606"/>
      <c r="I23" s="230"/>
      <c r="J23" s="563"/>
      <c r="K23" s="675" t="s">
        <v>100</v>
      </c>
      <c r="L23" s="626"/>
      <c r="N23" s="644"/>
      <c r="O23" s="675"/>
      <c r="P23" s="649"/>
      <c r="Q23" s="675" t="s">
        <v>101</v>
      </c>
      <c r="R23" s="649"/>
      <c r="S23" s="695"/>
      <c r="T23" s="643"/>
      <c r="U23" s="675"/>
      <c r="V23" s="598"/>
      <c r="W23" s="675" t="s">
        <v>102</v>
      </c>
      <c r="X23" s="598"/>
      <c r="Y23" s="416"/>
      <c r="Z23" s="416"/>
      <c r="AE23" s="415"/>
      <c r="AF23" s="415"/>
    </row>
    <row r="24" spans="2:32">
      <c r="B24" s="609"/>
      <c r="C24" s="646" t="s">
        <v>103</v>
      </c>
      <c r="D24" s="656" t="s">
        <v>104</v>
      </c>
      <c r="E24" s="667"/>
      <c r="F24" s="629"/>
      <c r="H24" s="606"/>
      <c r="I24" s="230"/>
      <c r="J24" s="563"/>
      <c r="K24" s="675" t="s">
        <v>105</v>
      </c>
      <c r="L24" s="626"/>
      <c r="N24" s="644"/>
      <c r="O24" s="675"/>
      <c r="P24" s="649"/>
      <c r="Q24" s="675" t="s">
        <v>106</v>
      </c>
      <c r="R24" s="649"/>
      <c r="S24" s="695"/>
      <c r="T24" s="643"/>
      <c r="U24" s="675"/>
      <c r="V24" s="598"/>
      <c r="W24" s="675" t="s">
        <v>107</v>
      </c>
      <c r="X24" s="598"/>
      <c r="Y24" s="416"/>
      <c r="Z24" s="228"/>
      <c r="AE24" s="415"/>
      <c r="AF24" s="415"/>
    </row>
    <row r="25" spans="2:32">
      <c r="B25" s="609"/>
      <c r="C25" s="646" t="s">
        <v>108</v>
      </c>
      <c r="D25" s="656" t="s">
        <v>109</v>
      </c>
      <c r="E25" s="667"/>
      <c r="F25" s="629"/>
      <c r="H25" s="606"/>
      <c r="I25" s="230"/>
      <c r="J25" s="563"/>
      <c r="K25" s="675" t="s">
        <v>110</v>
      </c>
      <c r="L25" s="626"/>
      <c r="N25" s="644"/>
      <c r="O25" s="676"/>
      <c r="P25" s="702"/>
      <c r="Q25" s="676" t="s">
        <v>111</v>
      </c>
      <c r="R25" s="702"/>
      <c r="S25" s="695"/>
      <c r="T25" s="643"/>
      <c r="U25" s="675"/>
      <c r="V25" s="598"/>
      <c r="W25" s="675" t="s">
        <v>112</v>
      </c>
      <c r="X25" s="598"/>
      <c r="Y25" s="228"/>
      <c r="Z25" s="415"/>
      <c r="AE25" s="415"/>
      <c r="AF25" s="415"/>
    </row>
    <row r="26" spans="2:32">
      <c r="B26" s="609"/>
      <c r="C26" s="646" t="s">
        <v>113</v>
      </c>
      <c r="D26" s="656" t="s">
        <v>114</v>
      </c>
      <c r="E26" s="667"/>
      <c r="F26" s="629"/>
      <c r="H26" s="606"/>
      <c r="I26" s="230"/>
      <c r="J26" s="563"/>
      <c r="K26" s="675" t="s">
        <v>115</v>
      </c>
      <c r="L26" s="626"/>
      <c r="N26" s="644"/>
      <c r="O26" s="413" t="s">
        <v>89</v>
      </c>
      <c r="P26" s="417" t="s">
        <v>116</v>
      </c>
      <c r="Q26" s="233"/>
      <c r="R26" s="626"/>
      <c r="S26" s="695"/>
      <c r="T26" s="643"/>
      <c r="U26" s="675"/>
      <c r="V26" s="598"/>
      <c r="W26" s="675" t="s">
        <v>117</v>
      </c>
      <c r="X26" s="598"/>
      <c r="Y26" s="415"/>
      <c r="Z26" s="415"/>
      <c r="AE26" s="415"/>
      <c r="AF26" s="415"/>
    </row>
    <row r="27" spans="2:32">
      <c r="B27" s="609"/>
      <c r="C27" s="646" t="s">
        <v>73</v>
      </c>
      <c r="D27" s="656" t="s">
        <v>118</v>
      </c>
      <c r="E27" s="667"/>
      <c r="F27" s="629"/>
      <c r="H27" s="606"/>
      <c r="I27" s="230"/>
      <c r="J27" s="563"/>
      <c r="K27" s="675" t="s">
        <v>119</v>
      </c>
      <c r="L27" s="626"/>
      <c r="N27" s="644"/>
      <c r="O27" s="674"/>
      <c r="P27" s="701"/>
      <c r="Q27" s="674" t="s">
        <v>77</v>
      </c>
      <c r="R27" s="701"/>
      <c r="S27" s="695"/>
      <c r="T27" s="643"/>
      <c r="U27" s="675"/>
      <c r="V27" s="598"/>
      <c r="W27" s="675" t="s">
        <v>120</v>
      </c>
      <c r="X27" s="598"/>
      <c r="Y27" s="415"/>
      <c r="Z27" s="415"/>
      <c r="AE27" s="415"/>
      <c r="AF27" s="415"/>
    </row>
    <row r="28" spans="2:32" ht="15.75">
      <c r="B28" s="609"/>
      <c r="C28" s="646" t="s">
        <v>83</v>
      </c>
      <c r="D28" s="656" t="s">
        <v>121</v>
      </c>
      <c r="E28" s="667"/>
      <c r="F28" s="629"/>
      <c r="H28" s="606"/>
      <c r="I28" s="230"/>
      <c r="J28" s="563"/>
      <c r="K28" s="675" t="s">
        <v>122</v>
      </c>
      <c r="L28" s="621"/>
      <c r="N28" s="644"/>
      <c r="O28" s="675"/>
      <c r="P28" s="649"/>
      <c r="Q28" s="675" t="s">
        <v>82</v>
      </c>
      <c r="R28" s="649"/>
      <c r="S28" s="695"/>
      <c r="T28" s="643"/>
      <c r="U28" s="675"/>
      <c r="V28" s="598"/>
      <c r="W28" s="675" t="s">
        <v>123</v>
      </c>
      <c r="X28" s="598"/>
      <c r="Y28" s="415"/>
      <c r="Z28" s="416"/>
    </row>
    <row r="29" spans="2:32">
      <c r="B29" s="609"/>
      <c r="C29" s="646" t="s">
        <v>124</v>
      </c>
      <c r="D29" s="656" t="s">
        <v>125</v>
      </c>
      <c r="E29" s="667"/>
      <c r="F29" s="629"/>
      <c r="H29" s="606"/>
      <c r="I29" s="230"/>
      <c r="J29" s="235"/>
      <c r="K29" s="675" t="s">
        <v>126</v>
      </c>
      <c r="L29" s="638"/>
      <c r="N29" s="644"/>
      <c r="O29" s="675"/>
      <c r="P29" s="649"/>
      <c r="Q29" s="675" t="s">
        <v>87</v>
      </c>
      <c r="R29" s="649"/>
      <c r="S29" s="695"/>
      <c r="T29" s="643"/>
      <c r="U29" s="675"/>
      <c r="V29" s="598"/>
      <c r="W29" s="675" t="s">
        <v>127</v>
      </c>
      <c r="X29" s="598"/>
      <c r="Y29" s="416"/>
      <c r="Z29" s="415"/>
      <c r="AE29" s="415"/>
      <c r="AF29" s="415"/>
    </row>
    <row r="30" spans="2:32">
      <c r="B30" s="609"/>
      <c r="C30" s="646" t="s">
        <v>128</v>
      </c>
      <c r="D30" s="656" t="s">
        <v>129</v>
      </c>
      <c r="E30" s="667"/>
      <c r="F30" s="629"/>
      <c r="H30" s="606"/>
      <c r="I30" s="230"/>
      <c r="J30" s="235"/>
      <c r="K30" s="675" t="s">
        <v>130</v>
      </c>
      <c r="L30" s="639"/>
      <c r="N30" s="644"/>
      <c r="O30" s="648"/>
      <c r="P30" s="649"/>
      <c r="Q30" s="648" t="s">
        <v>91</v>
      </c>
      <c r="R30" s="649"/>
      <c r="S30" s="695"/>
      <c r="T30" s="643"/>
      <c r="U30" s="675"/>
      <c r="V30" s="598"/>
      <c r="W30" s="675" t="s">
        <v>131</v>
      </c>
      <c r="X30" s="598"/>
      <c r="Y30" s="415"/>
      <c r="Z30" s="415"/>
      <c r="AE30" s="415"/>
      <c r="AF30" s="415"/>
    </row>
    <row r="31" spans="2:32">
      <c r="B31" s="717">
        <v>2</v>
      </c>
      <c r="C31" s="828" t="s">
        <v>14</v>
      </c>
      <c r="D31" s="671"/>
      <c r="E31" s="669"/>
      <c r="F31" s="590"/>
      <c r="H31" s="606"/>
      <c r="I31" s="230"/>
      <c r="J31" s="563"/>
      <c r="K31" s="675" t="s">
        <v>132</v>
      </c>
      <c r="L31" s="638"/>
      <c r="N31" s="644"/>
      <c r="O31" s="675"/>
      <c r="P31" s="649"/>
      <c r="Q31" s="675" t="s">
        <v>96</v>
      </c>
      <c r="R31" s="649"/>
      <c r="S31" s="695"/>
      <c r="T31" s="643"/>
      <c r="U31" s="675"/>
      <c r="V31" s="598"/>
      <c r="W31" s="675" t="s">
        <v>133</v>
      </c>
      <c r="X31" s="598"/>
      <c r="Y31" s="236"/>
      <c r="Z31" s="415"/>
      <c r="AE31" s="415"/>
      <c r="AF31" s="415"/>
    </row>
    <row r="32" spans="2:32">
      <c r="B32" s="611"/>
      <c r="C32" s="646" t="s">
        <v>79</v>
      </c>
      <c r="D32" s="656" t="s">
        <v>134</v>
      </c>
      <c r="E32" s="672"/>
      <c r="F32" s="590"/>
      <c r="H32" s="606"/>
      <c r="I32" s="230"/>
      <c r="J32" s="563"/>
      <c r="K32" s="648" t="s">
        <v>135</v>
      </c>
      <c r="L32" s="639"/>
      <c r="N32" s="644"/>
      <c r="O32" s="675"/>
      <c r="P32" s="649"/>
      <c r="Q32" s="675" t="s">
        <v>101</v>
      </c>
      <c r="R32" s="649"/>
      <c r="S32" s="695"/>
      <c r="T32" s="643"/>
      <c r="U32" s="675"/>
      <c r="V32" s="598"/>
      <c r="W32" s="675" t="s">
        <v>136</v>
      </c>
      <c r="X32" s="598"/>
      <c r="Y32" s="415"/>
      <c r="Z32" s="415"/>
      <c r="AE32" s="415"/>
      <c r="AF32" s="415"/>
    </row>
    <row r="33" spans="2:32">
      <c r="B33" s="609"/>
      <c r="E33" s="829" t="s">
        <v>137</v>
      </c>
      <c r="F33" s="590"/>
      <c r="H33" s="606"/>
      <c r="I33" s="230"/>
      <c r="J33" s="563"/>
      <c r="K33" s="648" t="s">
        <v>138</v>
      </c>
      <c r="L33" s="640"/>
      <c r="N33" s="644"/>
      <c r="O33" s="675"/>
      <c r="P33" s="649"/>
      <c r="Q33" s="675" t="s">
        <v>106</v>
      </c>
      <c r="R33" s="649"/>
      <c r="S33" s="236"/>
      <c r="T33" s="643"/>
      <c r="U33" s="675"/>
      <c r="V33" s="598"/>
      <c r="W33" s="675" t="s">
        <v>139</v>
      </c>
      <c r="X33" s="598"/>
      <c r="Y33" s="415"/>
      <c r="AE33" s="415"/>
      <c r="AF33" s="415"/>
    </row>
    <row r="34" spans="2:32">
      <c r="B34" s="609"/>
      <c r="E34" s="830" t="s">
        <v>140</v>
      </c>
      <c r="F34" s="626"/>
      <c r="H34" s="606"/>
      <c r="I34" s="230"/>
      <c r="J34" s="563"/>
      <c r="K34" s="648" t="s">
        <v>141</v>
      </c>
      <c r="L34" s="639"/>
      <c r="N34" s="644"/>
      <c r="O34" s="676"/>
      <c r="P34" s="702"/>
      <c r="Q34" s="676" t="s">
        <v>111</v>
      </c>
      <c r="R34" s="702"/>
      <c r="T34" s="643"/>
      <c r="U34" s="675"/>
      <c r="V34" s="598"/>
      <c r="W34" s="675" t="s">
        <v>142</v>
      </c>
      <c r="X34" s="598"/>
      <c r="Z34" s="415"/>
      <c r="AE34" s="415"/>
      <c r="AF34" s="415"/>
    </row>
    <row r="35" spans="2:32">
      <c r="B35" s="609"/>
      <c r="E35" s="831" t="s">
        <v>143</v>
      </c>
      <c r="F35" s="628"/>
      <c r="H35" s="606"/>
      <c r="I35" s="230"/>
      <c r="J35" s="563"/>
      <c r="K35" s="648" t="s">
        <v>144</v>
      </c>
      <c r="L35" s="641"/>
      <c r="N35" s="613"/>
      <c r="O35" s="692" t="s">
        <v>93</v>
      </c>
      <c r="P35" s="684" t="s">
        <v>145</v>
      </c>
      <c r="Q35" s="669"/>
      <c r="R35" s="590"/>
      <c r="T35" s="643"/>
      <c r="U35" s="675"/>
      <c r="V35" s="598"/>
      <c r="W35" s="675" t="s">
        <v>146</v>
      </c>
      <c r="X35" s="598"/>
      <c r="Y35" s="415"/>
      <c r="Z35" s="415"/>
      <c r="AE35" s="415"/>
      <c r="AF35" s="415"/>
    </row>
    <row r="36" spans="2:32">
      <c r="B36" s="609"/>
      <c r="C36" s="646" t="s">
        <v>71</v>
      </c>
      <c r="D36" s="656" t="s">
        <v>147</v>
      </c>
      <c r="E36" s="670"/>
      <c r="F36" s="629"/>
      <c r="H36" s="606"/>
      <c r="I36" s="230"/>
      <c r="J36" s="563"/>
      <c r="K36" s="648" t="s">
        <v>148</v>
      </c>
      <c r="L36" s="641"/>
      <c r="N36" s="613"/>
      <c r="O36" s="674"/>
      <c r="P36" s="699"/>
      <c r="Q36" s="674" t="s">
        <v>149</v>
      </c>
      <c r="R36" s="699"/>
      <c r="T36" s="644"/>
      <c r="U36" s="675"/>
      <c r="V36" s="598"/>
      <c r="W36" s="675" t="s">
        <v>150</v>
      </c>
      <c r="X36" s="598"/>
      <c r="Y36" s="415"/>
      <c r="Z36" s="415"/>
      <c r="AE36" s="416"/>
    </row>
    <row r="37" spans="2:32">
      <c r="B37" s="609"/>
      <c r="C37" s="646" t="s">
        <v>89</v>
      </c>
      <c r="D37" s="656" t="s">
        <v>151</v>
      </c>
      <c r="E37" s="670"/>
      <c r="F37" s="629"/>
      <c r="H37" s="606"/>
      <c r="I37" s="230"/>
      <c r="J37" s="563"/>
      <c r="K37" s="648" t="s">
        <v>152</v>
      </c>
      <c r="L37" s="641"/>
      <c r="N37" s="613"/>
      <c r="O37" s="675"/>
      <c r="P37" s="645"/>
      <c r="Q37" s="675" t="s">
        <v>153</v>
      </c>
      <c r="R37" s="645"/>
      <c r="T37" s="644"/>
      <c r="U37" s="675"/>
      <c r="V37" s="598"/>
      <c r="W37" s="675" t="s">
        <v>154</v>
      </c>
      <c r="X37" s="598"/>
      <c r="Y37" s="415"/>
      <c r="Z37" s="416"/>
      <c r="AE37" s="415"/>
    </row>
    <row r="38" spans="2:32">
      <c r="B38" s="717">
        <v>3</v>
      </c>
      <c r="C38" s="693" t="s">
        <v>17</v>
      </c>
      <c r="D38" s="671"/>
      <c r="E38" s="669"/>
      <c r="F38" s="590"/>
      <c r="H38" s="606"/>
      <c r="I38" s="230"/>
      <c r="J38" s="563"/>
      <c r="K38" s="648" t="s">
        <v>155</v>
      </c>
      <c r="L38" s="641"/>
      <c r="N38" s="613"/>
      <c r="O38" s="675"/>
      <c r="P38" s="645"/>
      <c r="Q38" s="675" t="s">
        <v>156</v>
      </c>
      <c r="R38" s="645"/>
      <c r="T38" s="644"/>
      <c r="U38" s="675"/>
      <c r="V38" s="598"/>
      <c r="W38" s="675" t="s">
        <v>157</v>
      </c>
      <c r="X38" s="598"/>
      <c r="Y38" s="416"/>
      <c r="Z38" s="415"/>
      <c r="AE38" s="415"/>
    </row>
    <row r="39" spans="2:32">
      <c r="B39" s="593"/>
      <c r="C39" s="654" t="s">
        <v>79</v>
      </c>
      <c r="D39" s="684" t="s">
        <v>158</v>
      </c>
      <c r="E39" s="669"/>
      <c r="F39" s="590"/>
      <c r="H39" s="606"/>
      <c r="I39" s="230"/>
      <c r="J39" s="563"/>
      <c r="K39" s="648" t="s">
        <v>159</v>
      </c>
      <c r="L39" s="641"/>
      <c r="N39" s="613"/>
      <c r="O39" s="675"/>
      <c r="P39" s="645"/>
      <c r="Q39" s="675" t="s">
        <v>160</v>
      </c>
      <c r="R39" s="645"/>
      <c r="S39" s="236"/>
      <c r="T39" s="644"/>
      <c r="U39" s="675"/>
      <c r="V39" s="598"/>
      <c r="W39" s="675" t="s">
        <v>161</v>
      </c>
      <c r="X39" s="598"/>
      <c r="Y39" s="415"/>
      <c r="Z39" s="415"/>
      <c r="AE39" s="415"/>
    </row>
    <row r="40" spans="2:32">
      <c r="B40" s="595"/>
      <c r="C40" s="654"/>
      <c r="D40" s="631"/>
      <c r="E40" s="674" t="s">
        <v>162</v>
      </c>
      <c r="F40" s="590"/>
      <c r="H40" s="606"/>
      <c r="I40" s="230"/>
      <c r="J40" s="563"/>
      <c r="K40" s="648" t="s">
        <v>163</v>
      </c>
      <c r="L40" s="641"/>
      <c r="N40" s="613"/>
      <c r="O40" s="675"/>
      <c r="P40" s="645"/>
      <c r="Q40" s="675" t="s">
        <v>164</v>
      </c>
      <c r="R40" s="645"/>
      <c r="S40" s="695"/>
      <c r="T40" s="644"/>
      <c r="U40" s="675"/>
      <c r="V40" s="598"/>
      <c r="W40" s="675" t="s">
        <v>165</v>
      </c>
      <c r="X40" s="598"/>
      <c r="Y40" s="415"/>
      <c r="Z40" s="415"/>
      <c r="AE40" s="415"/>
    </row>
    <row r="41" spans="2:32">
      <c r="B41" s="595"/>
      <c r="C41" s="595"/>
      <c r="D41" s="563"/>
      <c r="E41" s="675" t="s">
        <v>166</v>
      </c>
      <c r="F41" s="626"/>
      <c r="G41" s="589"/>
      <c r="H41" s="606"/>
      <c r="I41" s="230"/>
      <c r="J41" s="563"/>
      <c r="K41" s="623" t="s">
        <v>167</v>
      </c>
      <c r="L41" s="642"/>
      <c r="M41" s="589"/>
      <c r="N41" s="613"/>
      <c r="O41" s="675"/>
      <c r="P41" s="645"/>
      <c r="Q41" s="675" t="s">
        <v>168</v>
      </c>
      <c r="R41" s="645"/>
      <c r="S41" s="695"/>
      <c r="T41" s="644"/>
      <c r="U41" s="675"/>
      <c r="V41" s="598"/>
      <c r="W41" s="675" t="s">
        <v>169</v>
      </c>
      <c r="X41" s="598"/>
      <c r="Y41" s="415"/>
      <c r="Z41" s="415"/>
      <c r="AE41" s="415"/>
    </row>
    <row r="42" spans="2:32">
      <c r="B42" s="595"/>
      <c r="C42" s="595"/>
      <c r="D42" s="563"/>
      <c r="E42" s="675" t="s">
        <v>170</v>
      </c>
      <c r="F42" s="626"/>
      <c r="H42" s="606"/>
      <c r="I42" s="769" t="s">
        <v>71</v>
      </c>
      <c r="J42" s="657" t="s">
        <v>171</v>
      </c>
      <c r="K42" s="633"/>
      <c r="L42" s="590"/>
      <c r="N42" s="613"/>
      <c r="O42" s="675"/>
      <c r="P42" s="645"/>
      <c r="Q42" s="675" t="s">
        <v>172</v>
      </c>
      <c r="R42" s="645"/>
      <c r="S42" s="695"/>
      <c r="T42" s="644"/>
      <c r="U42" s="675"/>
      <c r="V42" s="598"/>
      <c r="W42" s="675" t="s">
        <v>173</v>
      </c>
      <c r="X42" s="598"/>
      <c r="Y42" s="415"/>
      <c r="AE42" s="415"/>
    </row>
    <row r="43" spans="2:32">
      <c r="B43" s="595"/>
      <c r="C43" s="595"/>
      <c r="D43" s="563"/>
      <c r="E43" s="675" t="s">
        <v>174</v>
      </c>
      <c r="F43" s="626"/>
      <c r="H43" s="606"/>
      <c r="I43" s="672"/>
      <c r="J43" s="633"/>
      <c r="K43" s="622" t="s">
        <v>175</v>
      </c>
      <c r="L43" s="678"/>
      <c r="N43" s="613"/>
      <c r="O43" s="675"/>
      <c r="P43" s="645"/>
      <c r="Q43" s="675" t="s">
        <v>176</v>
      </c>
      <c r="R43" s="645"/>
      <c r="S43" s="695"/>
      <c r="T43" s="644"/>
      <c r="U43" s="675"/>
      <c r="V43" s="598"/>
      <c r="W43" s="675" t="s">
        <v>177</v>
      </c>
      <c r="X43" s="598"/>
      <c r="Z43" s="415"/>
      <c r="AE43" s="415"/>
    </row>
    <row r="44" spans="2:32">
      <c r="B44" s="595"/>
      <c r="C44" s="595"/>
      <c r="D44" s="563"/>
      <c r="E44" s="675" t="s">
        <v>178</v>
      </c>
      <c r="F44" s="626"/>
      <c r="H44" s="606"/>
      <c r="I44" s="230"/>
      <c r="J44" s="563"/>
      <c r="K44" s="648" t="s">
        <v>179</v>
      </c>
      <c r="L44" s="641"/>
      <c r="N44" s="613"/>
      <c r="O44" s="675"/>
      <c r="P44" s="645"/>
      <c r="Q44" s="675" t="s">
        <v>180</v>
      </c>
      <c r="R44" s="645"/>
      <c r="S44" s="695"/>
      <c r="T44" s="644"/>
      <c r="U44" s="675"/>
      <c r="V44" s="598"/>
      <c r="W44" s="675" t="s">
        <v>181</v>
      </c>
      <c r="X44" s="598"/>
      <c r="Y44" s="415"/>
      <c r="Z44" s="415"/>
      <c r="AE44" s="415"/>
    </row>
    <row r="45" spans="2:32">
      <c r="B45" s="595"/>
      <c r="C45" s="653"/>
      <c r="D45" s="632"/>
      <c r="E45" s="676" t="s">
        <v>182</v>
      </c>
      <c r="F45" s="628"/>
      <c r="H45" s="606"/>
      <c r="I45" s="230"/>
      <c r="J45" s="563"/>
      <c r="K45" s="679">
        <v>120</v>
      </c>
      <c r="L45" s="641"/>
      <c r="N45" s="613"/>
      <c r="O45" s="675"/>
      <c r="P45" s="645"/>
      <c r="Q45" s="675" t="s">
        <v>183</v>
      </c>
      <c r="R45" s="645"/>
      <c r="S45" s="695"/>
      <c r="T45" s="644"/>
      <c r="U45" s="675"/>
      <c r="V45" s="598"/>
      <c r="W45" s="675" t="s">
        <v>184</v>
      </c>
      <c r="X45" s="598"/>
      <c r="Y45" s="415"/>
      <c r="Z45" s="415"/>
      <c r="AE45" s="415"/>
    </row>
    <row r="46" spans="2:32">
      <c r="B46" s="595"/>
      <c r="C46" s="653" t="s">
        <v>71</v>
      </c>
      <c r="D46" s="658" t="s">
        <v>185</v>
      </c>
      <c r="E46" s="677"/>
      <c r="F46" s="628"/>
      <c r="H46" s="606"/>
      <c r="I46" s="230"/>
      <c r="J46" s="563"/>
      <c r="K46" s="679">
        <v>125</v>
      </c>
      <c r="L46" s="641"/>
      <c r="N46" s="613"/>
      <c r="O46" s="675"/>
      <c r="P46" s="645"/>
      <c r="Q46" s="675" t="s">
        <v>186</v>
      </c>
      <c r="R46" s="645"/>
      <c r="S46" s="695"/>
      <c r="T46" s="644"/>
      <c r="U46" s="675"/>
      <c r="V46" s="598"/>
      <c r="W46" s="675" t="s">
        <v>187</v>
      </c>
      <c r="X46" s="598"/>
      <c r="Y46" s="415"/>
      <c r="Z46" s="415"/>
      <c r="AE46" s="415"/>
    </row>
    <row r="47" spans="2:32">
      <c r="B47" s="595"/>
      <c r="C47" s="681"/>
      <c r="D47" s="604"/>
      <c r="E47" s="714" t="s">
        <v>188</v>
      </c>
      <c r="F47" s="687"/>
      <c r="H47" s="606"/>
      <c r="I47" s="230"/>
      <c r="J47" s="563"/>
      <c r="K47" s="679" t="s">
        <v>189</v>
      </c>
      <c r="L47" s="641"/>
      <c r="N47" s="613"/>
      <c r="O47" s="675"/>
      <c r="P47" s="645"/>
      <c r="Q47" s="675" t="s">
        <v>190</v>
      </c>
      <c r="R47" s="645"/>
      <c r="S47" s="695"/>
      <c r="T47" s="644"/>
      <c r="U47" s="675"/>
      <c r="V47" s="598"/>
      <c r="W47" s="675" t="s">
        <v>191</v>
      </c>
      <c r="X47" s="598"/>
      <c r="Y47" s="415"/>
      <c r="Z47" s="415"/>
      <c r="AE47" s="415"/>
    </row>
    <row r="48" spans="2:32">
      <c r="B48" s="595"/>
      <c r="C48" s="646" t="s">
        <v>89</v>
      </c>
      <c r="D48" s="656" t="s">
        <v>192</v>
      </c>
      <c r="E48" s="669"/>
      <c r="F48" s="590"/>
      <c r="H48" s="606"/>
      <c r="I48" s="230"/>
      <c r="J48" s="563"/>
      <c r="K48" s="679">
        <v>240</v>
      </c>
      <c r="L48" s="641"/>
      <c r="N48" s="613"/>
      <c r="O48" s="675"/>
      <c r="P48" s="645"/>
      <c r="Q48" s="675" t="s">
        <v>193</v>
      </c>
      <c r="R48" s="645"/>
      <c r="S48" s="695"/>
      <c r="T48" s="644"/>
      <c r="U48" s="675"/>
      <c r="V48" s="598"/>
      <c r="W48" s="675" t="s">
        <v>194</v>
      </c>
      <c r="X48" s="598"/>
      <c r="Y48" s="415"/>
      <c r="Z48" s="415"/>
      <c r="AE48" s="415"/>
    </row>
    <row r="49" spans="2:32">
      <c r="B49" s="595"/>
      <c r="C49" s="654"/>
      <c r="D49" s="684"/>
      <c r="E49" s="674" t="s">
        <v>195</v>
      </c>
      <c r="F49" s="590"/>
      <c r="H49" s="606"/>
      <c r="I49" s="230"/>
      <c r="J49" s="563"/>
      <c r="K49" s="679" t="s">
        <v>196</v>
      </c>
      <c r="L49" s="641"/>
      <c r="N49" s="613"/>
      <c r="O49" s="675"/>
      <c r="P49" s="645"/>
      <c r="Q49" s="675" t="s">
        <v>197</v>
      </c>
      <c r="R49" s="645"/>
      <c r="S49" s="695"/>
      <c r="T49" s="644"/>
      <c r="U49" s="675"/>
      <c r="V49" s="598"/>
      <c r="W49" s="675" t="s">
        <v>198</v>
      </c>
      <c r="X49" s="598"/>
      <c r="Y49" s="415"/>
      <c r="Z49" s="415"/>
      <c r="AE49" s="415"/>
    </row>
    <row r="50" spans="2:32">
      <c r="B50" s="595"/>
      <c r="C50" s="595"/>
      <c r="D50" s="417"/>
      <c r="E50" s="675" t="s">
        <v>199</v>
      </c>
      <c r="F50" s="626"/>
      <c r="H50" s="606"/>
      <c r="I50" s="230"/>
      <c r="J50" s="563"/>
      <c r="K50" s="679" t="s">
        <v>200</v>
      </c>
      <c r="L50" s="641"/>
      <c r="N50" s="613"/>
      <c r="O50" s="675"/>
      <c r="P50" s="645"/>
      <c r="Q50" s="675" t="s">
        <v>201</v>
      </c>
      <c r="R50" s="645"/>
      <c r="S50" s="695"/>
      <c r="T50" s="644"/>
      <c r="U50" s="675"/>
      <c r="V50" s="598"/>
      <c r="W50" s="675" t="s">
        <v>202</v>
      </c>
      <c r="X50" s="598"/>
      <c r="Y50" s="415"/>
      <c r="Z50" s="415"/>
      <c r="AE50" s="415"/>
    </row>
    <row r="51" spans="2:32">
      <c r="B51" s="595"/>
      <c r="C51" s="595"/>
      <c r="D51" s="417"/>
      <c r="E51" s="675" t="s">
        <v>203</v>
      </c>
      <c r="F51" s="626"/>
      <c r="H51" s="606"/>
      <c r="I51" s="230"/>
      <c r="J51" s="563"/>
      <c r="K51" s="679" t="s">
        <v>204</v>
      </c>
      <c r="L51" s="641"/>
      <c r="N51" s="613"/>
      <c r="O51" s="675"/>
      <c r="P51" s="645"/>
      <c r="Q51" s="675" t="s">
        <v>205</v>
      </c>
      <c r="R51" s="645"/>
      <c r="S51" s="695"/>
      <c r="T51" s="644"/>
      <c r="U51" s="675"/>
      <c r="V51" s="598"/>
      <c r="W51" s="675" t="s">
        <v>206</v>
      </c>
      <c r="X51" s="598"/>
      <c r="Y51" s="415"/>
      <c r="Z51" s="415"/>
    </row>
    <row r="52" spans="2:32">
      <c r="B52" s="595"/>
      <c r="C52" s="595"/>
      <c r="D52" s="417"/>
      <c r="E52" s="675" t="s">
        <v>207</v>
      </c>
      <c r="F52" s="626"/>
      <c r="H52" s="606"/>
      <c r="I52" s="230"/>
      <c r="J52" s="563"/>
      <c r="K52" s="679">
        <v>353</v>
      </c>
      <c r="L52" s="641"/>
      <c r="N52" s="613"/>
      <c r="O52" s="675"/>
      <c r="P52" s="645"/>
      <c r="Q52" s="675" t="s">
        <v>208</v>
      </c>
      <c r="R52" s="645"/>
      <c r="S52" s="695"/>
      <c r="T52" s="644"/>
      <c r="U52" s="675"/>
      <c r="V52" s="598"/>
      <c r="W52" s="675" t="s">
        <v>209</v>
      </c>
      <c r="X52" s="598"/>
      <c r="Y52" s="415"/>
      <c r="Z52" s="415"/>
      <c r="AE52" s="415"/>
    </row>
    <row r="53" spans="2:32">
      <c r="B53" s="595"/>
      <c r="C53" s="595"/>
      <c r="D53" s="417"/>
      <c r="E53" s="676" t="s">
        <v>210</v>
      </c>
      <c r="F53" s="628"/>
      <c r="H53" s="606"/>
      <c r="I53" s="230"/>
      <c r="J53" s="563"/>
      <c r="K53" s="679">
        <v>362</v>
      </c>
      <c r="L53" s="641"/>
      <c r="N53" s="613"/>
      <c r="O53" s="675"/>
      <c r="P53" s="645"/>
      <c r="Q53" s="675" t="s">
        <v>211</v>
      </c>
      <c r="R53" s="645"/>
      <c r="S53" s="695"/>
      <c r="T53" s="644"/>
      <c r="U53" s="675"/>
      <c r="V53" s="598"/>
      <c r="W53" s="675" t="s">
        <v>212</v>
      </c>
      <c r="X53" s="598"/>
      <c r="Y53" s="415"/>
      <c r="Z53" s="415"/>
      <c r="AE53" s="415"/>
    </row>
    <row r="54" spans="2:32">
      <c r="B54" s="595"/>
      <c r="C54" s="646" t="s">
        <v>93</v>
      </c>
      <c r="D54" s="656" t="s">
        <v>213</v>
      </c>
      <c r="E54" s="677"/>
      <c r="F54" s="628"/>
      <c r="H54" s="606"/>
      <c r="I54" s="230"/>
      <c r="J54" s="563"/>
      <c r="K54" s="679" t="s">
        <v>214</v>
      </c>
      <c r="L54" s="641"/>
      <c r="N54" s="613"/>
      <c r="O54" s="675"/>
      <c r="P54" s="645"/>
      <c r="Q54" s="675" t="s">
        <v>215</v>
      </c>
      <c r="R54" s="645"/>
      <c r="S54" s="695"/>
      <c r="T54" s="644"/>
      <c r="U54" s="675"/>
      <c r="V54" s="598"/>
      <c r="W54" s="675" t="s">
        <v>216</v>
      </c>
      <c r="X54" s="598"/>
      <c r="Y54" s="415"/>
      <c r="Z54" s="415"/>
      <c r="AE54" s="415"/>
    </row>
    <row r="55" spans="2:32">
      <c r="B55" s="595"/>
      <c r="C55" s="654"/>
      <c r="D55" s="684"/>
      <c r="E55" s="674" t="s">
        <v>217</v>
      </c>
      <c r="F55" s="590"/>
      <c r="H55" s="606"/>
      <c r="I55" s="230"/>
      <c r="J55" s="563"/>
      <c r="K55" s="679">
        <v>390</v>
      </c>
      <c r="L55" s="641"/>
      <c r="N55" s="613"/>
      <c r="O55" s="675"/>
      <c r="P55" s="645"/>
      <c r="Q55" s="675" t="s">
        <v>218</v>
      </c>
      <c r="R55" s="645"/>
      <c r="S55" s="236"/>
      <c r="T55" s="644"/>
      <c r="U55" s="675"/>
      <c r="V55" s="598"/>
      <c r="W55" s="675" t="s">
        <v>219</v>
      </c>
      <c r="X55" s="598"/>
      <c r="Y55" s="415"/>
      <c r="Z55" s="415"/>
      <c r="AE55" s="415"/>
    </row>
    <row r="56" spans="2:32">
      <c r="B56" s="595"/>
      <c r="C56" s="595"/>
      <c r="D56" s="417"/>
      <c r="E56" s="675" t="s">
        <v>220</v>
      </c>
      <c r="F56" s="626"/>
      <c r="H56" s="606"/>
      <c r="I56" s="230"/>
      <c r="J56" s="563"/>
      <c r="K56" s="679" t="s">
        <v>221</v>
      </c>
      <c r="L56" s="641"/>
      <c r="N56" s="613"/>
      <c r="O56" s="675"/>
      <c r="P56" s="645"/>
      <c r="Q56" s="675" t="s">
        <v>222</v>
      </c>
      <c r="R56" s="645"/>
      <c r="S56" s="695"/>
      <c r="T56" s="644"/>
      <c r="U56" s="676"/>
      <c r="V56" s="597"/>
      <c r="W56" s="676" t="s">
        <v>223</v>
      </c>
      <c r="X56" s="597"/>
      <c r="Y56" s="415"/>
      <c r="Z56" s="415"/>
      <c r="AE56" s="415"/>
    </row>
    <row r="57" spans="2:32">
      <c r="B57" s="595"/>
      <c r="C57" s="653"/>
      <c r="D57" s="658"/>
      <c r="E57" s="676" t="s">
        <v>224</v>
      </c>
      <c r="F57" s="628"/>
      <c r="H57" s="606"/>
      <c r="I57" s="230"/>
      <c r="J57" s="563"/>
      <c r="K57" s="679">
        <v>435</v>
      </c>
      <c r="L57" s="641"/>
      <c r="N57" s="613"/>
      <c r="O57" s="675"/>
      <c r="P57" s="645"/>
      <c r="Q57" s="675" t="s">
        <v>225</v>
      </c>
      <c r="R57" s="645"/>
      <c r="S57" s="695"/>
      <c r="T57" s="644"/>
      <c r="U57" s="692" t="s">
        <v>124</v>
      </c>
      <c r="V57" s="684" t="s">
        <v>226</v>
      </c>
      <c r="W57" s="233"/>
      <c r="X57" s="626"/>
      <c r="Y57" s="415"/>
      <c r="Z57" s="415"/>
      <c r="AE57" s="415"/>
    </row>
    <row r="58" spans="2:32">
      <c r="B58" s="595"/>
      <c r="C58" s="653" t="s">
        <v>98</v>
      </c>
      <c r="D58" s="658" t="s">
        <v>227</v>
      </c>
      <c r="E58" s="233"/>
      <c r="F58" s="626"/>
      <c r="H58" s="606"/>
      <c r="I58" s="230"/>
      <c r="J58" s="563"/>
      <c r="K58" s="679">
        <v>445</v>
      </c>
      <c r="L58" s="641"/>
      <c r="N58" s="613"/>
      <c r="O58" s="675"/>
      <c r="P58" s="645"/>
      <c r="Q58" s="675" t="s">
        <v>228</v>
      </c>
      <c r="R58" s="645"/>
      <c r="S58" s="695"/>
      <c r="T58" s="644"/>
      <c r="U58" s="674"/>
      <c r="V58" s="596"/>
      <c r="W58" s="674" t="s">
        <v>229</v>
      </c>
      <c r="X58" s="596"/>
      <c r="Y58" s="415"/>
      <c r="Z58" s="415"/>
      <c r="AE58" s="415"/>
      <c r="AF58" s="415"/>
    </row>
    <row r="59" spans="2:32">
      <c r="B59" s="595"/>
      <c r="C59" s="654"/>
      <c r="D59" s="684"/>
      <c r="E59" s="674" t="s">
        <v>230</v>
      </c>
      <c r="F59" s="590"/>
      <c r="H59" s="606"/>
      <c r="I59" s="230"/>
      <c r="J59" s="563"/>
      <c r="K59" s="679">
        <v>455</v>
      </c>
      <c r="L59" s="641"/>
      <c r="N59" s="613"/>
      <c r="O59" s="675"/>
      <c r="P59" s="645"/>
      <c r="Q59" s="675" t="s">
        <v>231</v>
      </c>
      <c r="R59" s="645"/>
      <c r="S59" s="695"/>
      <c r="T59" s="644"/>
      <c r="U59" s="675"/>
      <c r="V59" s="598"/>
      <c r="W59" s="675" t="s">
        <v>232</v>
      </c>
      <c r="X59" s="598"/>
      <c r="Y59" s="415"/>
      <c r="Z59" s="415"/>
      <c r="AE59" s="415"/>
      <c r="AF59" s="415"/>
    </row>
    <row r="60" spans="2:32">
      <c r="B60" s="595"/>
      <c r="C60" s="595"/>
      <c r="D60" s="417"/>
      <c r="E60" s="675" t="s">
        <v>233</v>
      </c>
      <c r="F60" s="626"/>
      <c r="H60" s="606"/>
      <c r="I60" s="230"/>
      <c r="J60" s="563"/>
      <c r="K60" s="680">
        <v>536</v>
      </c>
      <c r="L60" s="642"/>
      <c r="N60" s="613"/>
      <c r="O60" s="675"/>
      <c r="P60" s="645"/>
      <c r="Q60" s="675" t="s">
        <v>234</v>
      </c>
      <c r="R60" s="645"/>
      <c r="S60" s="236"/>
      <c r="T60" s="644"/>
      <c r="U60" s="675"/>
      <c r="V60" s="598"/>
      <c r="W60" s="675" t="s">
        <v>235</v>
      </c>
      <c r="X60" s="598"/>
      <c r="Y60" s="415"/>
      <c r="Z60" s="415"/>
      <c r="AE60" s="415"/>
      <c r="AF60" s="415"/>
    </row>
    <row r="61" spans="2:32">
      <c r="B61" s="595"/>
      <c r="C61" s="595"/>
      <c r="D61" s="417"/>
      <c r="E61" s="675" t="s">
        <v>236</v>
      </c>
      <c r="F61" s="626"/>
      <c r="H61" s="606"/>
      <c r="I61" s="769" t="s">
        <v>89</v>
      </c>
      <c r="J61" s="657" t="s">
        <v>237</v>
      </c>
      <c r="K61" s="633"/>
      <c r="L61" s="590"/>
      <c r="N61" s="613"/>
      <c r="O61" s="675"/>
      <c r="P61" s="645"/>
      <c r="Q61" s="675" t="s">
        <v>238</v>
      </c>
      <c r="R61" s="645"/>
      <c r="S61" s="417"/>
      <c r="T61" s="644"/>
      <c r="U61" s="675"/>
      <c r="V61" s="598"/>
      <c r="W61" s="675" t="s">
        <v>239</v>
      </c>
      <c r="X61" s="598"/>
      <c r="Y61" s="415"/>
      <c r="Z61" s="415"/>
      <c r="AE61" s="415"/>
      <c r="AF61" s="415"/>
    </row>
    <row r="62" spans="2:32" ht="24.75" customHeight="1">
      <c r="B62" s="595"/>
      <c r="C62" s="595"/>
      <c r="D62" s="417"/>
      <c r="E62" s="675" t="s">
        <v>240</v>
      </c>
      <c r="F62" s="626"/>
      <c r="H62" s="606"/>
      <c r="I62" s="234"/>
      <c r="K62" s="622" t="s">
        <v>241</v>
      </c>
      <c r="L62" s="678"/>
      <c r="N62" s="613"/>
      <c r="O62" s="675"/>
      <c r="P62" s="645"/>
      <c r="Q62" s="675" t="s">
        <v>242</v>
      </c>
      <c r="R62" s="645"/>
      <c r="S62" s="417"/>
      <c r="T62" s="644"/>
      <c r="U62" s="675"/>
      <c r="V62" s="598"/>
      <c r="W62" s="675" t="s">
        <v>243</v>
      </c>
      <c r="X62" s="598"/>
      <c r="Y62" s="415"/>
      <c r="Z62" s="415"/>
      <c r="AF62" s="415"/>
    </row>
    <row r="63" spans="2:32">
      <c r="B63" s="595"/>
      <c r="C63" s="595"/>
      <c r="D63" s="417"/>
      <c r="E63" s="675" t="s">
        <v>244</v>
      </c>
      <c r="F63" s="626"/>
      <c r="H63" s="606"/>
      <c r="I63" s="230"/>
      <c r="J63" s="235"/>
      <c r="K63" s="648" t="s">
        <v>245</v>
      </c>
      <c r="L63" s="641"/>
      <c r="N63" s="613"/>
      <c r="O63" s="675"/>
      <c r="P63" s="645"/>
      <c r="Q63" s="675" t="s">
        <v>246</v>
      </c>
      <c r="R63" s="645"/>
      <c r="S63" s="417"/>
      <c r="T63" s="644"/>
      <c r="U63" s="675"/>
      <c r="V63" s="598"/>
      <c r="W63" s="675" t="s">
        <v>247</v>
      </c>
      <c r="X63" s="598"/>
      <c r="Y63" s="415"/>
      <c r="Z63" s="415"/>
      <c r="AE63" s="415"/>
      <c r="AF63" s="415"/>
    </row>
    <row r="64" spans="2:32">
      <c r="B64" s="595"/>
      <c r="C64" s="653"/>
      <c r="D64" s="658"/>
      <c r="E64" s="676" t="s">
        <v>248</v>
      </c>
      <c r="F64" s="628"/>
      <c r="H64" s="606"/>
      <c r="I64" s="230"/>
      <c r="J64" s="235"/>
      <c r="K64" s="623" t="s">
        <v>249</v>
      </c>
      <c r="L64" s="642"/>
      <c r="N64" s="613"/>
      <c r="O64" s="675"/>
      <c r="P64" s="645"/>
      <c r="Q64" s="675" t="s">
        <v>250</v>
      </c>
      <c r="R64" s="645"/>
      <c r="S64" s="417"/>
      <c r="T64" s="644"/>
      <c r="U64" s="675"/>
      <c r="V64" s="598"/>
      <c r="W64" s="675" t="s">
        <v>251</v>
      </c>
      <c r="X64" s="598"/>
      <c r="Y64" s="415"/>
      <c r="Z64" s="415"/>
      <c r="AE64" s="415"/>
      <c r="AF64" s="415"/>
    </row>
    <row r="65" spans="2:32">
      <c r="B65" s="594"/>
      <c r="C65" s="654" t="s">
        <v>103</v>
      </c>
      <c r="D65" s="684" t="s">
        <v>252</v>
      </c>
      <c r="E65" s="677"/>
      <c r="F65" s="628"/>
      <c r="H65" s="606"/>
      <c r="I65" s="769" t="s">
        <v>93</v>
      </c>
      <c r="J65" s="657" t="s">
        <v>253</v>
      </c>
      <c r="L65" s="626"/>
      <c r="N65" s="613"/>
      <c r="O65" s="675"/>
      <c r="P65" s="645"/>
      <c r="Q65" s="675" t="s">
        <v>254</v>
      </c>
      <c r="R65" s="645"/>
      <c r="S65" s="417"/>
      <c r="T65" s="644"/>
      <c r="U65" s="675"/>
      <c r="V65" s="598"/>
      <c r="W65" s="675" t="s">
        <v>255</v>
      </c>
      <c r="X65" s="598"/>
      <c r="Y65" s="415"/>
      <c r="Z65" s="415"/>
      <c r="AE65" s="415"/>
      <c r="AF65" s="415"/>
    </row>
    <row r="66" spans="2:32" ht="15.75" customHeight="1">
      <c r="B66" s="595"/>
      <c r="C66" s="654"/>
      <c r="D66" s="662"/>
      <c r="E66" s="674" t="s">
        <v>256</v>
      </c>
      <c r="F66" s="590"/>
      <c r="H66" s="606"/>
      <c r="I66" s="230"/>
      <c r="J66" s="235"/>
      <c r="K66" s="674" t="s">
        <v>257</v>
      </c>
      <c r="L66" s="678"/>
      <c r="N66" s="613"/>
      <c r="O66" s="675"/>
      <c r="P66" s="645"/>
      <c r="Q66" s="675" t="s">
        <v>258</v>
      </c>
      <c r="R66" s="645"/>
      <c r="S66" s="236"/>
      <c r="T66" s="644"/>
      <c r="U66" s="675"/>
      <c r="V66" s="598"/>
      <c r="W66" s="675" t="s">
        <v>259</v>
      </c>
      <c r="X66" s="598"/>
      <c r="Y66" s="415"/>
      <c r="Z66" s="415"/>
      <c r="AE66" s="415"/>
      <c r="AF66" s="415"/>
    </row>
    <row r="67" spans="2:32">
      <c r="B67" s="653"/>
      <c r="C67" s="653"/>
      <c r="D67" s="664"/>
      <c r="E67" s="676" t="s">
        <v>260</v>
      </c>
      <c r="F67" s="628"/>
      <c r="H67" s="606"/>
      <c r="I67" s="230"/>
      <c r="J67" s="235"/>
      <c r="K67" s="676" t="s">
        <v>261</v>
      </c>
      <c r="L67" s="642"/>
      <c r="N67" s="613"/>
      <c r="O67" s="675"/>
      <c r="P67" s="645"/>
      <c r="Q67" s="675" t="s">
        <v>262</v>
      </c>
      <c r="R67" s="645"/>
      <c r="S67" s="695"/>
      <c r="T67" s="644"/>
      <c r="U67" s="675"/>
      <c r="V67" s="598"/>
      <c r="W67" s="675" t="s">
        <v>263</v>
      </c>
      <c r="X67" s="598"/>
      <c r="Y67" s="415"/>
      <c r="Z67" s="415"/>
      <c r="AE67" s="415"/>
      <c r="AF67" s="415"/>
    </row>
    <row r="68" spans="2:32">
      <c r="B68" s="610">
        <v>4</v>
      </c>
      <c r="C68" s="601" t="s">
        <v>12</v>
      </c>
      <c r="D68" s="564"/>
      <c r="E68" s="669"/>
      <c r="F68" s="590"/>
      <c r="H68" s="606"/>
      <c r="I68" s="769" t="s">
        <v>98</v>
      </c>
      <c r="J68" s="657" t="s">
        <v>264</v>
      </c>
      <c r="L68" s="626"/>
      <c r="N68" s="613"/>
      <c r="O68" s="675"/>
      <c r="P68" s="645"/>
      <c r="Q68" s="675" t="s">
        <v>265</v>
      </c>
      <c r="R68" s="645"/>
      <c r="S68" s="236"/>
      <c r="T68" s="644"/>
      <c r="U68" s="675"/>
      <c r="V68" s="598"/>
      <c r="W68" s="675" t="s">
        <v>266</v>
      </c>
      <c r="X68" s="598"/>
      <c r="Y68" s="415"/>
      <c r="Z68" s="415"/>
      <c r="AE68" s="415"/>
      <c r="AF68" s="415"/>
    </row>
    <row r="69" spans="2:32">
      <c r="B69" s="611"/>
      <c r="C69" s="646" t="s">
        <v>79</v>
      </c>
      <c r="D69" s="656" t="s">
        <v>267</v>
      </c>
      <c r="E69" s="667"/>
      <c r="F69" s="629"/>
      <c r="H69" s="606"/>
      <c r="I69" s="234"/>
      <c r="K69" s="622" t="s">
        <v>268</v>
      </c>
      <c r="L69" s="678"/>
      <c r="N69" s="613"/>
      <c r="O69" s="675"/>
      <c r="P69" s="645"/>
      <c r="Q69" s="675" t="s">
        <v>269</v>
      </c>
      <c r="R69" s="645"/>
      <c r="S69" s="417"/>
      <c r="T69" s="644"/>
      <c r="U69" s="675"/>
      <c r="V69" s="598"/>
      <c r="W69" s="675" t="s">
        <v>270</v>
      </c>
      <c r="X69" s="598"/>
      <c r="Y69" s="415"/>
      <c r="Z69" s="415"/>
      <c r="AE69" s="415"/>
      <c r="AF69" s="415"/>
    </row>
    <row r="70" spans="2:32">
      <c r="B70" s="609"/>
      <c r="C70" s="646" t="s">
        <v>71</v>
      </c>
      <c r="D70" s="656" t="s">
        <v>271</v>
      </c>
      <c r="E70" s="667"/>
      <c r="F70" s="629"/>
      <c r="H70" s="606"/>
      <c r="I70" s="230"/>
      <c r="J70" s="235"/>
      <c r="K70" s="648" t="s">
        <v>272</v>
      </c>
      <c r="L70" s="641"/>
      <c r="N70" s="613"/>
      <c r="O70" s="675"/>
      <c r="P70" s="645"/>
      <c r="Q70" s="675" t="s">
        <v>273</v>
      </c>
      <c r="R70" s="645"/>
      <c r="S70" s="417"/>
      <c r="T70" s="644"/>
      <c r="U70" s="675"/>
      <c r="V70" s="598"/>
      <c r="W70" s="675" t="s">
        <v>274</v>
      </c>
      <c r="X70" s="598"/>
      <c r="Y70" s="415"/>
      <c r="Z70" s="415"/>
      <c r="AE70" s="415"/>
      <c r="AF70" s="415"/>
    </row>
    <row r="71" spans="2:32" ht="15.75">
      <c r="B71" s="609"/>
      <c r="C71" s="646" t="s">
        <v>89</v>
      </c>
      <c r="D71" s="656" t="s">
        <v>275</v>
      </c>
      <c r="E71" s="667"/>
      <c r="F71" s="629"/>
      <c r="H71" s="606"/>
      <c r="I71" s="230"/>
      <c r="J71" s="559"/>
      <c r="K71" s="648" t="s">
        <v>276</v>
      </c>
      <c r="L71" s="641"/>
      <c r="N71" s="613"/>
      <c r="O71" s="675"/>
      <c r="P71" s="645"/>
      <c r="Q71" s="675" t="s">
        <v>277</v>
      </c>
      <c r="R71" s="645"/>
      <c r="S71" s="417"/>
      <c r="T71" s="644"/>
      <c r="U71" s="675"/>
      <c r="V71" s="598"/>
      <c r="W71" s="675" t="s">
        <v>278</v>
      </c>
      <c r="X71" s="598"/>
      <c r="Y71" s="415"/>
      <c r="Z71" s="415"/>
      <c r="AE71" s="415"/>
      <c r="AF71" s="415"/>
    </row>
    <row r="72" spans="2:32">
      <c r="B72" s="609"/>
      <c r="C72" s="646" t="s">
        <v>93</v>
      </c>
      <c r="D72" s="656" t="s">
        <v>279</v>
      </c>
      <c r="E72" s="667"/>
      <c r="F72" s="629"/>
      <c r="H72" s="606"/>
      <c r="I72" s="230"/>
      <c r="J72" s="410"/>
      <c r="K72" s="648" t="s">
        <v>280</v>
      </c>
      <c r="L72" s="641"/>
      <c r="N72" s="613"/>
      <c r="O72" s="675"/>
      <c r="P72" s="645"/>
      <c r="Q72" s="675" t="s">
        <v>281</v>
      </c>
      <c r="R72" s="645"/>
      <c r="S72" s="417"/>
      <c r="T72" s="644"/>
      <c r="U72" s="675"/>
      <c r="V72" s="598"/>
      <c r="W72" s="675" t="s">
        <v>282</v>
      </c>
      <c r="X72" s="598"/>
      <c r="Y72" s="415"/>
      <c r="Z72" s="415"/>
      <c r="AE72" s="415"/>
      <c r="AF72" s="415"/>
    </row>
    <row r="73" spans="2:32">
      <c r="B73" s="612"/>
      <c r="C73" s="646" t="s">
        <v>98</v>
      </c>
      <c r="D73" s="656" t="s">
        <v>283</v>
      </c>
      <c r="E73" s="667"/>
      <c r="F73" s="629"/>
      <c r="H73" s="606"/>
      <c r="I73" s="230"/>
      <c r="J73" s="565"/>
      <c r="K73" s="648" t="s">
        <v>284</v>
      </c>
      <c r="L73" s="641"/>
      <c r="N73" s="613"/>
      <c r="O73" s="676"/>
      <c r="P73" s="700"/>
      <c r="Q73" s="676" t="s">
        <v>285</v>
      </c>
      <c r="R73" s="700"/>
      <c r="S73" s="236"/>
      <c r="T73" s="644"/>
      <c r="U73" s="675"/>
      <c r="V73" s="598"/>
      <c r="W73" s="675" t="s">
        <v>286</v>
      </c>
      <c r="X73" s="598"/>
      <c r="Y73" s="415"/>
      <c r="Z73" s="415"/>
      <c r="AE73" s="415"/>
      <c r="AF73" s="415"/>
    </row>
    <row r="74" spans="2:32">
      <c r="B74" s="613"/>
      <c r="C74" s="646" t="s">
        <v>103</v>
      </c>
      <c r="D74" s="656" t="s">
        <v>287</v>
      </c>
      <c r="E74" s="667"/>
      <c r="F74" s="629"/>
      <c r="H74" s="606"/>
      <c r="I74" s="230"/>
      <c r="J74" s="410"/>
      <c r="K74" s="648" t="s">
        <v>288</v>
      </c>
      <c r="L74" s="641"/>
      <c r="N74" s="613"/>
      <c r="O74" s="692" t="s">
        <v>93</v>
      </c>
      <c r="P74" s="684" t="s">
        <v>145</v>
      </c>
      <c r="Q74" s="233"/>
      <c r="R74" s="626"/>
      <c r="S74" s="706"/>
      <c r="T74" s="644"/>
      <c r="U74" s="675"/>
      <c r="V74" s="598"/>
      <c r="W74" s="675" t="s">
        <v>289</v>
      </c>
      <c r="X74" s="598"/>
      <c r="Y74" s="415"/>
      <c r="Z74" s="415"/>
      <c r="AE74" s="415"/>
      <c r="AF74" s="415"/>
    </row>
    <row r="75" spans="2:32">
      <c r="B75" s="614"/>
      <c r="C75" s="646" t="s">
        <v>108</v>
      </c>
      <c r="D75" s="656" t="s">
        <v>290</v>
      </c>
      <c r="E75" s="667"/>
      <c r="F75" s="629"/>
      <c r="H75" s="606"/>
      <c r="I75" s="230"/>
      <c r="J75" s="565"/>
      <c r="K75" s="648" t="s">
        <v>291</v>
      </c>
      <c r="L75" s="641"/>
      <c r="N75" s="613"/>
      <c r="O75" s="674"/>
      <c r="P75" s="701"/>
      <c r="Q75" s="674" t="s">
        <v>149</v>
      </c>
      <c r="R75" s="701"/>
      <c r="S75" s="706"/>
      <c r="T75" s="644"/>
      <c r="U75" s="675"/>
      <c r="V75" s="598"/>
      <c r="W75" s="675" t="s">
        <v>292</v>
      </c>
      <c r="X75" s="598"/>
      <c r="Y75" s="415"/>
      <c r="Z75" s="415"/>
      <c r="AE75" s="415"/>
      <c r="AF75" s="415"/>
    </row>
    <row r="76" spans="2:32">
      <c r="B76" s="652">
        <v>5</v>
      </c>
      <c r="C76" s="599" t="s">
        <v>15</v>
      </c>
      <c r="D76" s="666" t="s">
        <v>293</v>
      </c>
      <c r="E76" s="667"/>
      <c r="F76" s="629"/>
      <c r="H76" s="606"/>
      <c r="I76" s="230"/>
      <c r="J76" s="566"/>
      <c r="K76" s="648" t="s">
        <v>294</v>
      </c>
      <c r="L76" s="641"/>
      <c r="N76" s="613"/>
      <c r="O76" s="675"/>
      <c r="P76" s="649"/>
      <c r="Q76" s="675" t="s">
        <v>153</v>
      </c>
      <c r="R76" s="649"/>
      <c r="S76" s="706"/>
      <c r="T76" s="644"/>
      <c r="U76" s="676"/>
      <c r="V76" s="597"/>
      <c r="W76" s="676" t="s">
        <v>295</v>
      </c>
      <c r="X76" s="597"/>
      <c r="Y76" s="415"/>
      <c r="Z76" s="415"/>
      <c r="AA76" s="415"/>
      <c r="AB76" s="415"/>
      <c r="AD76" s="415"/>
      <c r="AE76" s="415"/>
      <c r="AF76" s="415"/>
    </row>
    <row r="77" spans="2:32">
      <c r="B77" s="665">
        <v>6</v>
      </c>
      <c r="C77" s="599" t="s">
        <v>18</v>
      </c>
      <c r="D77" s="666"/>
      <c r="E77" s="667"/>
      <c r="F77" s="629"/>
      <c r="H77" s="606"/>
      <c r="I77" s="230"/>
      <c r="J77" s="565"/>
      <c r="K77" s="623" t="s">
        <v>296</v>
      </c>
      <c r="L77" s="642"/>
      <c r="N77" s="613"/>
      <c r="O77" s="675"/>
      <c r="P77" s="649"/>
      <c r="Q77" s="675" t="s">
        <v>156</v>
      </c>
      <c r="R77" s="649"/>
      <c r="S77" s="706"/>
      <c r="T77" s="644"/>
      <c r="U77" s="692" t="s">
        <v>128</v>
      </c>
      <c r="V77" s="684" t="s">
        <v>297</v>
      </c>
      <c r="W77" s="233"/>
      <c r="X77" s="626"/>
      <c r="Y77" s="415"/>
      <c r="Z77" s="415"/>
      <c r="AF77" s="415"/>
    </row>
    <row r="78" spans="2:32">
      <c r="B78" s="660"/>
      <c r="C78" s="646" t="s">
        <v>79</v>
      </c>
      <c r="D78" s="656" t="s">
        <v>298</v>
      </c>
      <c r="E78" s="669"/>
      <c r="F78" s="590"/>
      <c r="H78" s="606"/>
      <c r="I78" s="769" t="s">
        <v>103</v>
      </c>
      <c r="J78" s="657" t="s">
        <v>299</v>
      </c>
      <c r="L78" s="626"/>
      <c r="N78" s="613"/>
      <c r="O78" s="675"/>
      <c r="P78" s="649"/>
      <c r="Q78" s="675" t="s">
        <v>160</v>
      </c>
      <c r="R78" s="649"/>
      <c r="S78" s="706"/>
      <c r="T78" s="644"/>
      <c r="U78" s="674"/>
      <c r="V78" s="596"/>
      <c r="W78" s="674" t="s">
        <v>232</v>
      </c>
      <c r="X78" s="596"/>
      <c r="Y78" s="415"/>
      <c r="Z78" s="415"/>
      <c r="AF78" s="415"/>
    </row>
    <row r="79" spans="2:32">
      <c r="B79" s="647"/>
      <c r="C79" s="661"/>
      <c r="D79" s="684"/>
      <c r="E79" s="674" t="s">
        <v>300</v>
      </c>
      <c r="F79" s="590"/>
      <c r="H79" s="606"/>
      <c r="I79" s="416"/>
      <c r="J79" s="562"/>
      <c r="K79" s="674" t="s">
        <v>301</v>
      </c>
      <c r="L79" s="678"/>
      <c r="N79" s="613"/>
      <c r="O79" s="675"/>
      <c r="P79" s="649"/>
      <c r="Q79" s="675" t="s">
        <v>164</v>
      </c>
      <c r="R79" s="649"/>
      <c r="S79" s="236"/>
      <c r="T79" s="644"/>
      <c r="U79" s="675"/>
      <c r="V79" s="711"/>
      <c r="W79" s="675" t="s">
        <v>302</v>
      </c>
      <c r="X79" s="711"/>
      <c r="Y79" s="415"/>
      <c r="Z79" s="415"/>
      <c r="AF79" s="415"/>
    </row>
    <row r="80" spans="2:32">
      <c r="B80" s="647"/>
      <c r="C80" s="663"/>
      <c r="D80" s="658"/>
      <c r="E80" s="676" t="s">
        <v>303</v>
      </c>
      <c r="F80" s="628"/>
      <c r="H80" s="606"/>
      <c r="I80" s="416"/>
      <c r="J80" s="562"/>
      <c r="K80" s="676" t="s">
        <v>159</v>
      </c>
      <c r="L80" s="642"/>
      <c r="N80" s="613"/>
      <c r="O80" s="675"/>
      <c r="P80" s="649"/>
      <c r="Q80" s="675" t="s">
        <v>168</v>
      </c>
      <c r="R80" s="649"/>
      <c r="S80" s="695"/>
      <c r="T80" s="644"/>
      <c r="U80" s="675"/>
      <c r="V80" s="598"/>
      <c r="W80" s="675" t="s">
        <v>235</v>
      </c>
      <c r="X80" s="598"/>
      <c r="Y80" s="415"/>
      <c r="Z80" s="415"/>
      <c r="AF80" s="415"/>
    </row>
    <row r="81" spans="2:32">
      <c r="B81" s="655"/>
      <c r="C81" s="646" t="s">
        <v>71</v>
      </c>
      <c r="D81" s="657" t="s">
        <v>304</v>
      </c>
      <c r="E81" s="673"/>
      <c r="F81" s="628"/>
      <c r="H81" s="606"/>
      <c r="I81" s="769" t="s">
        <v>108</v>
      </c>
      <c r="J81" s="657" t="s">
        <v>305</v>
      </c>
      <c r="L81" s="626"/>
      <c r="N81" s="613"/>
      <c r="O81" s="675"/>
      <c r="P81" s="649"/>
      <c r="Q81" s="675" t="s">
        <v>172</v>
      </c>
      <c r="R81" s="649"/>
      <c r="S81" s="236"/>
      <c r="T81" s="644"/>
      <c r="U81" s="675"/>
      <c r="V81" s="598"/>
      <c r="W81" s="675" t="s">
        <v>306</v>
      </c>
      <c r="X81" s="598"/>
      <c r="Y81" s="415"/>
      <c r="AF81" s="415"/>
    </row>
    <row r="82" spans="2:32">
      <c r="B82" s="655"/>
      <c r="C82" s="646" t="s">
        <v>89</v>
      </c>
      <c r="D82" s="657" t="s">
        <v>307</v>
      </c>
      <c r="E82" s="670"/>
      <c r="F82" s="629"/>
      <c r="H82" s="606"/>
      <c r="I82" s="237"/>
      <c r="K82" s="674" t="s">
        <v>308</v>
      </c>
      <c r="L82" s="678"/>
      <c r="N82" s="613"/>
      <c r="O82" s="675"/>
      <c r="P82" s="649"/>
      <c r="Q82" s="675" t="s">
        <v>176</v>
      </c>
      <c r="R82" s="649"/>
      <c r="S82" s="706"/>
      <c r="T82" s="644"/>
      <c r="U82" s="675"/>
      <c r="V82" s="598"/>
      <c r="W82" s="675" t="s">
        <v>239</v>
      </c>
      <c r="X82" s="598"/>
      <c r="Z82" s="415"/>
      <c r="AF82" s="415"/>
    </row>
    <row r="83" spans="2:32">
      <c r="B83" s="655"/>
      <c r="C83" s="595"/>
      <c r="D83" s="659"/>
      <c r="E83" s="674" t="s">
        <v>309</v>
      </c>
      <c r="F83" s="590"/>
      <c r="H83" s="606"/>
      <c r="I83" s="237"/>
      <c r="K83" s="675" t="s">
        <v>310</v>
      </c>
      <c r="L83" s="641"/>
      <c r="N83" s="613"/>
      <c r="O83" s="675"/>
      <c r="P83" s="649"/>
      <c r="Q83" s="675" t="s">
        <v>180</v>
      </c>
      <c r="R83" s="649"/>
      <c r="S83" s="706"/>
      <c r="T83" s="644"/>
      <c r="U83" s="675"/>
      <c r="V83" s="598"/>
      <c r="W83" s="675" t="s">
        <v>311</v>
      </c>
      <c r="X83" s="598"/>
      <c r="Y83" s="415"/>
      <c r="Z83" s="415"/>
      <c r="AF83" s="415"/>
    </row>
    <row r="84" spans="2:32">
      <c r="B84" s="655"/>
      <c r="C84" s="595"/>
      <c r="D84" s="659"/>
      <c r="E84" s="675" t="s">
        <v>312</v>
      </c>
      <c r="F84" s="626"/>
      <c r="H84" s="606"/>
      <c r="I84" s="237"/>
      <c r="K84" s="675" t="s">
        <v>313</v>
      </c>
      <c r="L84" s="641"/>
      <c r="N84" s="613"/>
      <c r="O84" s="675"/>
      <c r="P84" s="649"/>
      <c r="Q84" s="675" t="s">
        <v>183</v>
      </c>
      <c r="R84" s="649"/>
      <c r="S84" s="706"/>
      <c r="T84" s="644"/>
      <c r="U84" s="675"/>
      <c r="V84" s="598"/>
      <c r="W84" s="675" t="s">
        <v>243</v>
      </c>
      <c r="X84" s="598"/>
      <c r="Y84" s="415"/>
      <c r="Z84" s="415"/>
      <c r="AF84" s="415"/>
    </row>
    <row r="85" spans="2:32">
      <c r="B85" s="655"/>
      <c r="C85" s="595"/>
      <c r="D85" s="659"/>
      <c r="E85" s="676" t="s">
        <v>314</v>
      </c>
      <c r="F85" s="628"/>
      <c r="H85" s="606"/>
      <c r="I85" s="237"/>
      <c r="K85" s="676" t="s">
        <v>315</v>
      </c>
      <c r="L85" s="642"/>
      <c r="N85" s="613"/>
      <c r="O85" s="675"/>
      <c r="P85" s="649"/>
      <c r="Q85" s="675" t="s">
        <v>186</v>
      </c>
      <c r="R85" s="649"/>
      <c r="S85" s="706"/>
      <c r="T85" s="644"/>
      <c r="U85" s="675"/>
      <c r="V85" s="598"/>
      <c r="W85" s="675" t="s">
        <v>316</v>
      </c>
      <c r="X85" s="598"/>
      <c r="Y85" s="415"/>
      <c r="Z85" s="415"/>
      <c r="AF85" s="415"/>
    </row>
    <row r="86" spans="2:32">
      <c r="B86" s="655"/>
      <c r="C86" s="646" t="s">
        <v>93</v>
      </c>
      <c r="D86" s="657" t="s">
        <v>317</v>
      </c>
      <c r="E86" s="672"/>
      <c r="F86" s="590"/>
      <c r="H86" s="606"/>
      <c r="I86" s="769" t="s">
        <v>113</v>
      </c>
      <c r="J86" s="657" t="s">
        <v>318</v>
      </c>
      <c r="L86" s="626"/>
      <c r="N86" s="613"/>
      <c r="O86" s="675"/>
      <c r="P86" s="649"/>
      <c r="Q86" s="675" t="s">
        <v>190</v>
      </c>
      <c r="R86" s="649"/>
      <c r="S86" s="706"/>
      <c r="T86" s="644"/>
      <c r="U86" s="675"/>
      <c r="V86" s="598"/>
      <c r="W86" s="675" t="s">
        <v>247</v>
      </c>
      <c r="X86" s="598"/>
      <c r="Y86" s="415"/>
      <c r="Z86" s="415"/>
      <c r="AF86" s="415"/>
    </row>
    <row r="87" spans="2:32">
      <c r="B87" s="655"/>
      <c r="C87" s="595"/>
      <c r="D87" s="418"/>
      <c r="E87" s="674" t="s">
        <v>319</v>
      </c>
      <c r="F87" s="590"/>
      <c r="H87" s="606"/>
      <c r="I87" s="237"/>
      <c r="K87" s="674" t="s">
        <v>320</v>
      </c>
      <c r="L87" s="678"/>
      <c r="N87" s="613"/>
      <c r="O87" s="675"/>
      <c r="P87" s="649"/>
      <c r="Q87" s="675" t="s">
        <v>193</v>
      </c>
      <c r="R87" s="649"/>
      <c r="S87" s="236"/>
      <c r="T87" s="644"/>
      <c r="U87" s="675"/>
      <c r="V87" s="598"/>
      <c r="W87" s="675" t="s">
        <v>251</v>
      </c>
      <c r="X87" s="598"/>
      <c r="Y87" s="415"/>
      <c r="Z87" s="415"/>
      <c r="AF87" s="415"/>
    </row>
    <row r="88" spans="2:32">
      <c r="B88" s="655"/>
      <c r="C88" s="595"/>
      <c r="D88" s="418"/>
      <c r="E88" s="675" t="s">
        <v>321</v>
      </c>
      <c r="F88" s="626"/>
      <c r="H88" s="606"/>
      <c r="I88" s="237"/>
      <c r="K88" s="676" t="s">
        <v>322</v>
      </c>
      <c r="L88" s="642"/>
      <c r="N88" s="613"/>
      <c r="O88" s="675"/>
      <c r="P88" s="649"/>
      <c r="Q88" s="675" t="s">
        <v>197</v>
      </c>
      <c r="R88" s="649"/>
      <c r="S88" s="706"/>
      <c r="T88" s="644"/>
      <c r="U88" s="675"/>
      <c r="V88" s="598"/>
      <c r="W88" s="675" t="s">
        <v>255</v>
      </c>
      <c r="X88" s="598"/>
      <c r="Y88" s="415"/>
      <c r="Z88" s="415"/>
      <c r="AF88" s="415"/>
    </row>
    <row r="89" spans="2:32">
      <c r="B89" s="655"/>
      <c r="C89" s="653"/>
      <c r="D89" s="668"/>
      <c r="E89" s="676" t="s">
        <v>323</v>
      </c>
      <c r="F89" s="628"/>
      <c r="H89" s="606"/>
      <c r="I89" s="769" t="s">
        <v>73</v>
      </c>
      <c r="J89" s="657" t="s">
        <v>324</v>
      </c>
      <c r="L89" s="626"/>
      <c r="N89" s="613"/>
      <c r="O89" s="675"/>
      <c r="P89" s="649"/>
      <c r="Q89" s="675" t="s">
        <v>201</v>
      </c>
      <c r="R89" s="649"/>
      <c r="S89" s="706"/>
      <c r="T89" s="644"/>
      <c r="U89" s="675"/>
      <c r="V89" s="598"/>
      <c r="W89" s="675" t="s">
        <v>259</v>
      </c>
      <c r="X89" s="598"/>
      <c r="Y89" s="415"/>
      <c r="Z89" s="415"/>
      <c r="AF89" s="415"/>
    </row>
    <row r="90" spans="2:32">
      <c r="B90" s="655"/>
      <c r="C90" s="646" t="s">
        <v>98</v>
      </c>
      <c r="D90" s="657" t="s">
        <v>325</v>
      </c>
      <c r="F90" s="626"/>
      <c r="H90" s="606"/>
      <c r="I90" s="237"/>
      <c r="K90" s="605" t="s">
        <v>326</v>
      </c>
      <c r="L90" s="682"/>
      <c r="N90" s="613"/>
      <c r="O90" s="675"/>
      <c r="P90" s="649"/>
      <c r="Q90" s="675" t="s">
        <v>205</v>
      </c>
      <c r="R90" s="649"/>
      <c r="S90" s="236"/>
      <c r="T90" s="644"/>
      <c r="U90" s="675"/>
      <c r="V90" s="598"/>
      <c r="W90" s="675" t="s">
        <v>263</v>
      </c>
      <c r="X90" s="598"/>
      <c r="Y90" s="415"/>
      <c r="Z90" s="415"/>
      <c r="AF90" s="415"/>
    </row>
    <row r="91" spans="2:32">
      <c r="B91" s="655"/>
      <c r="C91" s="647"/>
      <c r="E91" s="674" t="s">
        <v>327</v>
      </c>
      <c r="F91" s="590"/>
      <c r="H91" s="606"/>
      <c r="I91" s="769" t="s">
        <v>83</v>
      </c>
      <c r="J91" s="657" t="s">
        <v>328</v>
      </c>
      <c r="L91" s="626"/>
      <c r="N91" s="613"/>
      <c r="O91" s="675"/>
      <c r="P91" s="649"/>
      <c r="Q91" s="675" t="s">
        <v>208</v>
      </c>
      <c r="R91" s="649"/>
      <c r="S91" s="229"/>
      <c r="T91" s="644"/>
      <c r="U91" s="675"/>
      <c r="V91" s="598"/>
      <c r="W91" s="675" t="s">
        <v>329</v>
      </c>
      <c r="X91" s="598"/>
      <c r="Y91" s="415"/>
      <c r="Z91" s="415"/>
      <c r="AF91" s="415"/>
    </row>
    <row r="92" spans="2:32">
      <c r="B92" s="655"/>
      <c r="C92" s="647"/>
      <c r="E92" s="675" t="s">
        <v>330</v>
      </c>
      <c r="F92" s="626"/>
      <c r="H92" s="606"/>
      <c r="I92" s="237"/>
      <c r="K92" s="674" t="s">
        <v>331</v>
      </c>
      <c r="L92" s="678"/>
      <c r="N92" s="613"/>
      <c r="O92" s="675"/>
      <c r="P92" s="649"/>
      <c r="Q92" s="675" t="s">
        <v>211</v>
      </c>
      <c r="R92" s="649"/>
      <c r="S92" s="229"/>
      <c r="T92" s="644"/>
      <c r="U92" s="646" t="s">
        <v>332</v>
      </c>
      <c r="V92" s="656" t="s">
        <v>333</v>
      </c>
      <c r="W92" s="669"/>
      <c r="X92" s="590"/>
      <c r="Y92" s="415"/>
      <c r="Z92" s="415"/>
      <c r="AF92" s="415"/>
    </row>
    <row r="93" spans="2:32">
      <c r="B93" s="655"/>
      <c r="C93" s="647"/>
      <c r="E93" s="675" t="s">
        <v>334</v>
      </c>
      <c r="F93" s="626"/>
      <c r="H93" s="606"/>
      <c r="I93" s="237"/>
      <c r="K93" s="675" t="s">
        <v>335</v>
      </c>
      <c r="L93" s="641"/>
      <c r="N93" s="613"/>
      <c r="O93" s="675"/>
      <c r="P93" s="649"/>
      <c r="Q93" s="675" t="s">
        <v>215</v>
      </c>
      <c r="R93" s="649"/>
      <c r="S93" s="229"/>
      <c r="T93" s="644"/>
      <c r="U93" s="674"/>
      <c r="V93" s="699"/>
      <c r="W93" s="674" t="s">
        <v>229</v>
      </c>
      <c r="X93" s="699"/>
      <c r="Y93" s="415"/>
      <c r="Z93" s="415"/>
      <c r="AF93" s="415"/>
    </row>
    <row r="94" spans="2:32">
      <c r="B94" s="655"/>
      <c r="C94" s="647"/>
      <c r="E94" s="675" t="s">
        <v>336</v>
      </c>
      <c r="F94" s="626"/>
      <c r="H94" s="606"/>
      <c r="I94" s="237"/>
      <c r="K94" s="675" t="s">
        <v>337</v>
      </c>
      <c r="L94" s="641"/>
      <c r="N94" s="613"/>
      <c r="O94" s="675"/>
      <c r="P94" s="649"/>
      <c r="Q94" s="675" t="s">
        <v>218</v>
      </c>
      <c r="R94" s="649"/>
      <c r="S94" s="229"/>
      <c r="T94" s="644"/>
      <c r="U94" s="675"/>
      <c r="V94" s="598"/>
      <c r="W94" s="675" t="s">
        <v>235</v>
      </c>
      <c r="X94" s="598"/>
      <c r="Y94" s="415"/>
      <c r="Z94" s="415"/>
      <c r="AF94" s="415"/>
    </row>
    <row r="95" spans="2:32">
      <c r="B95" s="647"/>
      <c r="C95" s="647"/>
      <c r="E95" s="675" t="s">
        <v>338</v>
      </c>
      <c r="F95" s="626"/>
      <c r="H95" s="606"/>
      <c r="I95" s="237"/>
      <c r="K95" s="675" t="s">
        <v>339</v>
      </c>
      <c r="L95" s="641"/>
      <c r="N95" s="613"/>
      <c r="O95" s="675"/>
      <c r="P95" s="649"/>
      <c r="Q95" s="675" t="s">
        <v>222</v>
      </c>
      <c r="R95" s="649"/>
      <c r="S95" s="229"/>
      <c r="T95" s="644"/>
      <c r="U95" s="675"/>
      <c r="V95" s="598"/>
      <c r="W95" s="675" t="s">
        <v>255</v>
      </c>
      <c r="X95" s="598"/>
      <c r="Y95" s="415"/>
      <c r="Z95" s="415"/>
      <c r="AF95" s="415"/>
    </row>
    <row r="96" spans="2:32">
      <c r="B96" s="647"/>
      <c r="C96" s="647"/>
      <c r="E96" s="675" t="s">
        <v>340</v>
      </c>
      <c r="F96" s="626"/>
      <c r="H96" s="606"/>
      <c r="I96" s="237"/>
      <c r="K96" s="675" t="s">
        <v>341</v>
      </c>
      <c r="L96" s="641"/>
      <c r="N96" s="613"/>
      <c r="O96" s="675"/>
      <c r="P96" s="649"/>
      <c r="Q96" s="675" t="s">
        <v>225</v>
      </c>
      <c r="R96" s="649"/>
      <c r="S96" s="229"/>
      <c r="T96" s="644"/>
      <c r="U96" s="675"/>
      <c r="V96" s="598"/>
      <c r="W96" s="675" t="s">
        <v>266</v>
      </c>
      <c r="X96" s="598"/>
      <c r="Y96" s="415"/>
      <c r="Z96" s="415"/>
      <c r="AF96" s="415"/>
    </row>
    <row r="97" spans="2:32">
      <c r="B97" s="595"/>
      <c r="C97" s="647"/>
      <c r="E97" s="675" t="s">
        <v>342</v>
      </c>
      <c r="F97" s="626"/>
      <c r="H97" s="606"/>
      <c r="I97" s="770"/>
      <c r="J97" s="636"/>
      <c r="K97" s="676" t="s">
        <v>343</v>
      </c>
      <c r="L97" s="642"/>
      <c r="N97" s="613"/>
      <c r="O97" s="675"/>
      <c r="P97" s="649"/>
      <c r="Q97" s="675" t="s">
        <v>228</v>
      </c>
      <c r="R97" s="649"/>
      <c r="S97" s="229"/>
      <c r="T97" s="644"/>
      <c r="U97" s="675"/>
      <c r="V97" s="598"/>
      <c r="W97" s="675" t="s">
        <v>270</v>
      </c>
      <c r="X97" s="598"/>
      <c r="Y97" s="415"/>
      <c r="Z97" s="415"/>
      <c r="AF97" s="415"/>
    </row>
    <row r="98" spans="2:32">
      <c r="B98" s="651"/>
      <c r="C98" s="647"/>
      <c r="E98" s="675" t="s">
        <v>344</v>
      </c>
      <c r="F98" s="626"/>
      <c r="H98" s="606"/>
      <c r="I98" s="769" t="s">
        <v>124</v>
      </c>
      <c r="J98" s="657" t="s">
        <v>345</v>
      </c>
      <c r="L98" s="626"/>
      <c r="N98" s="613"/>
      <c r="O98" s="675"/>
      <c r="P98" s="649"/>
      <c r="Q98" s="675" t="s">
        <v>231</v>
      </c>
      <c r="R98" s="649"/>
      <c r="S98" s="236"/>
      <c r="T98" s="644"/>
      <c r="U98" s="675"/>
      <c r="V98" s="598"/>
      <c r="W98" s="675" t="s">
        <v>274</v>
      </c>
      <c r="X98" s="598"/>
      <c r="Y98" s="415"/>
      <c r="Z98" s="415"/>
      <c r="AF98" s="415"/>
    </row>
    <row r="99" spans="2:32">
      <c r="B99" s="651"/>
      <c r="C99" s="647"/>
      <c r="E99" s="675" t="s">
        <v>346</v>
      </c>
      <c r="F99" s="626"/>
      <c r="H99" s="606"/>
      <c r="I99" s="771"/>
      <c r="J99" s="637"/>
      <c r="K99" s="605" t="s">
        <v>347</v>
      </c>
      <c r="L99" s="682"/>
      <c r="N99" s="613"/>
      <c r="O99" s="675"/>
      <c r="P99" s="649"/>
      <c r="Q99" s="675" t="s">
        <v>234</v>
      </c>
      <c r="R99" s="649"/>
      <c r="S99" s="706"/>
      <c r="T99" s="644"/>
      <c r="U99" s="675"/>
      <c r="V99" s="598"/>
      <c r="W99" s="675" t="s">
        <v>282</v>
      </c>
      <c r="X99" s="598"/>
      <c r="Y99" s="415"/>
      <c r="Z99" s="234"/>
      <c r="AF99" s="415"/>
    </row>
    <row r="100" spans="2:32">
      <c r="B100" s="651"/>
      <c r="C100" s="647"/>
      <c r="E100" s="675" t="s">
        <v>348</v>
      </c>
      <c r="F100" s="626"/>
      <c r="H100" s="606"/>
      <c r="I100" s="769" t="s">
        <v>128</v>
      </c>
      <c r="J100" s="657" t="s">
        <v>349</v>
      </c>
      <c r="L100" s="626"/>
      <c r="N100" s="613"/>
      <c r="O100" s="655"/>
      <c r="P100" s="649"/>
      <c r="Q100" s="675" t="s">
        <v>238</v>
      </c>
      <c r="R100" s="649"/>
      <c r="S100" s="706"/>
      <c r="T100" s="644"/>
      <c r="U100" s="676"/>
      <c r="V100" s="597"/>
      <c r="W100" s="676" t="s">
        <v>289</v>
      </c>
      <c r="X100" s="597"/>
      <c r="Y100" s="415"/>
      <c r="Z100" s="229"/>
      <c r="AF100" s="415"/>
    </row>
    <row r="101" spans="2:32">
      <c r="B101" s="651"/>
      <c r="C101" s="647"/>
      <c r="E101" s="675" t="s">
        <v>350</v>
      </c>
      <c r="F101" s="626"/>
      <c r="H101" s="606"/>
      <c r="I101" s="772"/>
      <c r="J101" s="633"/>
      <c r="K101" s="674" t="s">
        <v>351</v>
      </c>
      <c r="L101" s="678"/>
      <c r="N101" s="609"/>
      <c r="O101" s="675"/>
      <c r="P101" s="704"/>
      <c r="Q101" s="675" t="s">
        <v>242</v>
      </c>
      <c r="R101" s="704"/>
      <c r="S101" s="706"/>
      <c r="T101" s="644"/>
      <c r="U101" s="646" t="s">
        <v>352</v>
      </c>
      <c r="V101" s="656" t="s">
        <v>353</v>
      </c>
      <c r="W101" s="677"/>
      <c r="X101" s="628"/>
      <c r="Y101" s="415"/>
      <c r="Z101" s="229"/>
      <c r="AF101" s="415"/>
    </row>
    <row r="102" spans="2:32">
      <c r="B102" s="651"/>
      <c r="C102" s="647"/>
      <c r="E102" s="675" t="s">
        <v>354</v>
      </c>
      <c r="F102" s="626"/>
      <c r="H102" s="606"/>
      <c r="I102" s="237"/>
      <c r="K102" s="675" t="s">
        <v>355</v>
      </c>
      <c r="L102" s="641"/>
      <c r="N102" s="609"/>
      <c r="O102" s="595"/>
      <c r="P102" s="683"/>
      <c r="Q102" s="675" t="s">
        <v>246</v>
      </c>
      <c r="R102" s="626"/>
      <c r="S102" s="236"/>
      <c r="T102" s="644"/>
      <c r="U102" s="646" t="s">
        <v>356</v>
      </c>
      <c r="V102" s="656" t="s">
        <v>357</v>
      </c>
      <c r="W102" s="669"/>
      <c r="X102" s="590"/>
      <c r="Y102" s="415"/>
      <c r="Z102" s="229"/>
      <c r="AF102" s="415"/>
    </row>
    <row r="103" spans="2:32">
      <c r="B103" s="651"/>
      <c r="C103" s="647"/>
      <c r="E103" s="675" t="s">
        <v>358</v>
      </c>
      <c r="F103" s="626"/>
      <c r="H103" s="606"/>
      <c r="I103" s="237"/>
      <c r="K103" s="675" t="s">
        <v>359</v>
      </c>
      <c r="L103" s="641"/>
      <c r="N103" s="609"/>
      <c r="O103" s="675"/>
      <c r="P103" s="704"/>
      <c r="Q103" s="675" t="s">
        <v>250</v>
      </c>
      <c r="R103" s="704"/>
      <c r="S103" s="706"/>
      <c r="T103" s="644"/>
      <c r="U103" s="674"/>
      <c r="V103" s="699"/>
      <c r="W103" s="674" t="s">
        <v>360</v>
      </c>
      <c r="X103" s="699"/>
      <c r="Y103" s="415"/>
      <c r="Z103" s="229"/>
      <c r="AF103" s="415"/>
    </row>
    <row r="104" spans="2:32">
      <c r="B104" s="651"/>
      <c r="C104" s="600"/>
      <c r="D104" s="636"/>
      <c r="E104" s="676" t="s">
        <v>361</v>
      </c>
      <c r="F104" s="628"/>
      <c r="H104" s="606"/>
      <c r="I104" s="768"/>
      <c r="J104" s="632"/>
      <c r="K104" s="680"/>
      <c r="L104" s="642"/>
      <c r="N104" s="609"/>
      <c r="O104" s="675"/>
      <c r="P104" s="704"/>
      <c r="Q104" s="675" t="s">
        <v>254</v>
      </c>
      <c r="R104" s="704"/>
      <c r="S104" s="706"/>
      <c r="T104" s="644"/>
      <c r="U104" s="675"/>
      <c r="V104" s="598"/>
      <c r="W104" s="675" t="s">
        <v>362</v>
      </c>
      <c r="X104" s="598"/>
      <c r="Y104" s="415"/>
      <c r="Z104" s="229"/>
      <c r="AF104" s="415"/>
    </row>
    <row r="105" spans="2:32">
      <c r="B105" s="651"/>
      <c r="C105" s="646" t="s">
        <v>103</v>
      </c>
      <c r="D105" s="657" t="s">
        <v>363</v>
      </c>
      <c r="F105" s="626"/>
      <c r="H105" s="778"/>
      <c r="I105" s="692" t="s">
        <v>332</v>
      </c>
      <c r="J105" s="684" t="s">
        <v>364</v>
      </c>
      <c r="K105" s="669"/>
      <c r="L105" s="590"/>
      <c r="N105" s="609"/>
      <c r="O105" s="675"/>
      <c r="P105" s="704"/>
      <c r="Q105" s="675" t="s">
        <v>258</v>
      </c>
      <c r="R105" s="704"/>
      <c r="S105" s="706"/>
      <c r="T105" s="644"/>
      <c r="U105" s="675"/>
      <c r="V105" s="598"/>
      <c r="W105" s="675" t="s">
        <v>365</v>
      </c>
      <c r="X105" s="598"/>
      <c r="Y105" s="415"/>
      <c r="Z105" s="229"/>
      <c r="AF105" s="415"/>
    </row>
    <row r="106" spans="2:32">
      <c r="B106" s="651"/>
      <c r="C106" s="647"/>
      <c r="E106" s="674" t="s">
        <v>330</v>
      </c>
      <c r="F106" s="590"/>
      <c r="H106" s="778"/>
      <c r="I106" s="604"/>
      <c r="J106" s="694"/>
      <c r="K106" s="605">
        <v>523</v>
      </c>
      <c r="L106" s="694"/>
      <c r="M106" s="695"/>
      <c r="N106" s="609"/>
      <c r="O106" s="675"/>
      <c r="P106" s="704"/>
      <c r="Q106" s="675" t="s">
        <v>262</v>
      </c>
      <c r="R106" s="704"/>
      <c r="S106" s="706"/>
      <c r="T106" s="644"/>
      <c r="U106" s="676"/>
      <c r="V106" s="597"/>
      <c r="W106" s="676" t="s">
        <v>366</v>
      </c>
      <c r="X106" s="597"/>
      <c r="Y106" s="415"/>
      <c r="Z106" s="229"/>
      <c r="AF106" s="415"/>
    </row>
    <row r="107" spans="2:32">
      <c r="B107" s="651"/>
      <c r="C107" s="647"/>
      <c r="E107" s="675" t="s">
        <v>334</v>
      </c>
      <c r="F107" s="626"/>
      <c r="H107" s="778"/>
      <c r="I107" s="692" t="s">
        <v>352</v>
      </c>
      <c r="J107" s="684" t="s">
        <v>367</v>
      </c>
      <c r="K107" s="233"/>
      <c r="L107" s="626"/>
      <c r="N107" s="609"/>
      <c r="O107" s="675"/>
      <c r="P107" s="704"/>
      <c r="Q107" s="675" t="s">
        <v>265</v>
      </c>
      <c r="R107" s="704"/>
      <c r="S107" s="706"/>
      <c r="T107" s="644"/>
      <c r="U107" s="646" t="s">
        <v>356</v>
      </c>
      <c r="V107" s="656" t="s">
        <v>368</v>
      </c>
      <c r="W107" s="233"/>
      <c r="X107" s="626"/>
      <c r="Y107" s="415"/>
      <c r="Z107" s="229"/>
      <c r="AF107" s="415"/>
    </row>
    <row r="108" spans="2:32">
      <c r="B108" s="651"/>
      <c r="C108" s="647"/>
      <c r="E108" s="675" t="s">
        <v>340</v>
      </c>
      <c r="F108" s="626"/>
      <c r="H108" s="778"/>
      <c r="I108" s="604"/>
      <c r="J108" s="694"/>
      <c r="K108" s="605" t="s">
        <v>369</v>
      </c>
      <c r="L108" s="694"/>
      <c r="M108" s="695"/>
      <c r="N108" s="609"/>
      <c r="O108" s="595"/>
      <c r="P108" s="683"/>
      <c r="Q108" s="675" t="s">
        <v>269</v>
      </c>
      <c r="R108" s="626"/>
      <c r="S108" s="236"/>
      <c r="T108" s="644"/>
      <c r="U108" s="674"/>
      <c r="V108" s="699"/>
      <c r="W108" s="674" t="s">
        <v>360</v>
      </c>
      <c r="X108" s="699"/>
      <c r="Y108" s="415"/>
      <c r="Z108" s="229"/>
      <c r="AF108" s="415"/>
    </row>
    <row r="109" spans="2:32">
      <c r="B109" s="651"/>
      <c r="C109" s="647"/>
      <c r="E109" s="675" t="s">
        <v>342</v>
      </c>
      <c r="F109" s="626"/>
      <c r="H109" s="778"/>
      <c r="I109" s="692" t="s">
        <v>370</v>
      </c>
      <c r="J109" s="684" t="s">
        <v>371</v>
      </c>
      <c r="K109" s="669"/>
      <c r="L109" s="590"/>
      <c r="N109" s="609"/>
      <c r="O109" s="675"/>
      <c r="P109" s="697"/>
      <c r="Q109" s="675" t="s">
        <v>273</v>
      </c>
      <c r="R109" s="697"/>
      <c r="S109" s="695"/>
      <c r="T109" s="644"/>
      <c r="U109" s="676"/>
      <c r="V109" s="597"/>
      <c r="W109" s="676" t="s">
        <v>362</v>
      </c>
      <c r="X109" s="597"/>
      <c r="Y109" s="415"/>
      <c r="Z109" s="229"/>
      <c r="AF109" s="415"/>
    </row>
    <row r="110" spans="2:32">
      <c r="B110" s="651"/>
      <c r="C110" s="647"/>
      <c r="E110" s="675" t="s">
        <v>348</v>
      </c>
      <c r="F110" s="626"/>
      <c r="H110" s="778"/>
      <c r="I110" s="772"/>
      <c r="J110" s="633"/>
      <c r="K110" s="674" t="s">
        <v>372</v>
      </c>
      <c r="L110" s="696"/>
      <c r="M110" s="695"/>
      <c r="N110" s="591"/>
      <c r="O110" s="780"/>
      <c r="P110" s="781"/>
      <c r="Q110" s="675" t="s">
        <v>277</v>
      </c>
      <c r="R110" s="626"/>
      <c r="S110" s="236"/>
      <c r="T110" s="603"/>
      <c r="U110" s="646" t="s">
        <v>370</v>
      </c>
      <c r="V110" s="656" t="s">
        <v>373</v>
      </c>
      <c r="W110" s="233"/>
      <c r="X110" s="626"/>
      <c r="Y110" s="415"/>
      <c r="Z110" s="229"/>
      <c r="AF110" s="415"/>
    </row>
    <row r="111" spans="2:32">
      <c r="B111" s="651"/>
      <c r="C111" s="647"/>
      <c r="E111" s="676" t="s">
        <v>354</v>
      </c>
      <c r="F111" s="628"/>
      <c r="H111" s="778"/>
      <c r="I111" s="234"/>
      <c r="K111" s="675" t="s">
        <v>374</v>
      </c>
      <c r="L111" s="697"/>
      <c r="M111" s="695"/>
      <c r="N111" s="609"/>
      <c r="O111" s="595"/>
      <c r="P111" s="683"/>
      <c r="Q111" s="675" t="s">
        <v>281</v>
      </c>
      <c r="R111" s="626"/>
      <c r="S111" s="236"/>
      <c r="T111" s="603"/>
      <c r="U111" s="674"/>
      <c r="V111" s="699"/>
      <c r="W111" s="674" t="s">
        <v>362</v>
      </c>
      <c r="X111" s="699"/>
      <c r="Y111" s="415"/>
      <c r="Z111" s="229"/>
      <c r="AF111" s="415"/>
    </row>
    <row r="112" spans="2:32">
      <c r="B112" s="651"/>
      <c r="C112" s="646" t="s">
        <v>108</v>
      </c>
      <c r="D112" s="657" t="s">
        <v>375</v>
      </c>
      <c r="F112" s="626"/>
      <c r="H112" s="778"/>
      <c r="I112" s="234"/>
      <c r="K112" s="675" t="s">
        <v>376</v>
      </c>
      <c r="L112" s="697"/>
      <c r="M112" s="695"/>
      <c r="N112" s="603"/>
      <c r="O112" s="653"/>
      <c r="P112" s="664"/>
      <c r="Q112" s="676" t="s">
        <v>285</v>
      </c>
      <c r="R112" s="628"/>
      <c r="S112" s="236"/>
      <c r="T112" s="603"/>
      <c r="U112" s="675"/>
      <c r="V112" s="598"/>
      <c r="W112" s="675" t="s">
        <v>365</v>
      </c>
      <c r="X112" s="598"/>
      <c r="Y112" s="415"/>
      <c r="Z112" s="229"/>
      <c r="AF112" s="415"/>
    </row>
    <row r="113" spans="2:32">
      <c r="B113" s="651"/>
      <c r="C113" s="647"/>
      <c r="E113" s="674" t="s">
        <v>327</v>
      </c>
      <c r="F113" s="590"/>
      <c r="H113" s="778"/>
      <c r="I113" s="234"/>
      <c r="K113" s="675" t="s">
        <v>377</v>
      </c>
      <c r="L113" s="697"/>
      <c r="M113" s="695"/>
      <c r="N113" s="643"/>
      <c r="O113" s="646" t="s">
        <v>98</v>
      </c>
      <c r="P113" s="656" t="s">
        <v>378</v>
      </c>
      <c r="Q113" s="233"/>
      <c r="R113" s="626"/>
      <c r="S113" s="229"/>
      <c r="T113" s="603"/>
      <c r="U113" s="676"/>
      <c r="V113" s="597"/>
      <c r="W113" s="676" t="s">
        <v>379</v>
      </c>
      <c r="X113" s="597"/>
      <c r="Y113" s="415"/>
      <c r="Z113" s="229"/>
      <c r="AF113" s="415"/>
    </row>
    <row r="114" spans="2:32">
      <c r="B114" s="651"/>
      <c r="C114" s="647"/>
      <c r="E114" s="675" t="s">
        <v>330</v>
      </c>
      <c r="F114" s="626"/>
      <c r="H114" s="778"/>
      <c r="I114" s="234"/>
      <c r="K114" s="675" t="s">
        <v>380</v>
      </c>
      <c r="L114" s="697"/>
      <c r="M114" s="695"/>
      <c r="N114" s="643"/>
      <c r="O114" s="674"/>
      <c r="P114" s="699"/>
      <c r="Q114" s="674" t="s">
        <v>201</v>
      </c>
      <c r="R114" s="699"/>
      <c r="S114" s="229"/>
      <c r="T114" s="603"/>
      <c r="U114" s="646" t="s">
        <v>381</v>
      </c>
      <c r="V114" s="656" t="s">
        <v>382</v>
      </c>
      <c r="W114" s="233"/>
      <c r="X114" s="626"/>
      <c r="Y114" s="415"/>
      <c r="Z114" s="229"/>
      <c r="AF114" s="415"/>
    </row>
    <row r="115" spans="2:32">
      <c r="B115" s="651"/>
      <c r="C115" s="647"/>
      <c r="E115" s="675" t="s">
        <v>334</v>
      </c>
      <c r="F115" s="626"/>
      <c r="H115" s="778"/>
      <c r="I115" s="234"/>
      <c r="K115" s="675" t="s">
        <v>383</v>
      </c>
      <c r="L115" s="697"/>
      <c r="M115" s="695"/>
      <c r="N115" s="643"/>
      <c r="O115" s="675"/>
      <c r="P115" s="598"/>
      <c r="Q115" s="675" t="s">
        <v>205</v>
      </c>
      <c r="R115" s="598"/>
      <c r="S115" s="229"/>
      <c r="T115" s="603"/>
      <c r="U115" s="674"/>
      <c r="V115" s="699"/>
      <c r="W115" s="674" t="s">
        <v>384</v>
      </c>
      <c r="X115" s="699"/>
      <c r="Y115" s="415"/>
      <c r="Z115" s="229"/>
      <c r="AF115" s="415"/>
    </row>
    <row r="116" spans="2:32">
      <c r="B116" s="647"/>
      <c r="C116" s="647"/>
      <c r="E116" s="675" t="s">
        <v>338</v>
      </c>
      <c r="F116" s="626"/>
      <c r="H116" s="778"/>
      <c r="I116" s="234"/>
      <c r="K116" s="675" t="s">
        <v>385</v>
      </c>
      <c r="L116" s="697"/>
      <c r="M116" s="695"/>
      <c r="N116" s="643"/>
      <c r="O116" s="675"/>
      <c r="P116" s="598"/>
      <c r="Q116" s="675" t="s">
        <v>386</v>
      </c>
      <c r="R116" s="598"/>
      <c r="S116" s="229"/>
      <c r="T116" s="603"/>
      <c r="U116" s="675"/>
      <c r="V116" s="598"/>
      <c r="W116" s="675" t="s">
        <v>360</v>
      </c>
      <c r="X116" s="598"/>
      <c r="Y116" s="415"/>
      <c r="Z116" s="229"/>
      <c r="AF116" s="415"/>
    </row>
    <row r="117" spans="2:32">
      <c r="B117" s="647"/>
      <c r="C117" s="647"/>
      <c r="E117" s="675" t="s">
        <v>340</v>
      </c>
      <c r="F117" s="626"/>
      <c r="H117" s="778"/>
      <c r="I117" s="234"/>
      <c r="K117" s="675" t="s">
        <v>387</v>
      </c>
      <c r="L117" s="697"/>
      <c r="M117" s="695"/>
      <c r="N117" s="643"/>
      <c r="O117" s="675"/>
      <c r="P117" s="598"/>
      <c r="Q117" s="675" t="s">
        <v>388</v>
      </c>
      <c r="R117" s="598"/>
      <c r="S117" s="229"/>
      <c r="T117" s="603"/>
      <c r="U117" s="675"/>
      <c r="V117" s="598"/>
      <c r="W117" s="675" t="s">
        <v>389</v>
      </c>
      <c r="X117" s="598"/>
      <c r="Y117" s="415"/>
      <c r="Z117" s="229"/>
      <c r="AF117" s="229"/>
    </row>
    <row r="118" spans="2:32">
      <c r="B118" s="647"/>
      <c r="C118" s="647"/>
      <c r="E118" s="675" t="s">
        <v>348</v>
      </c>
      <c r="F118" s="626"/>
      <c r="H118" s="778"/>
      <c r="I118" s="234"/>
      <c r="K118" s="675" t="s">
        <v>390</v>
      </c>
      <c r="L118" s="697"/>
      <c r="M118" s="695"/>
      <c r="N118" s="643"/>
      <c r="O118" s="675"/>
      <c r="P118" s="598"/>
      <c r="Q118" s="675" t="s">
        <v>391</v>
      </c>
      <c r="R118" s="598"/>
      <c r="S118" s="229"/>
      <c r="T118" s="603"/>
      <c r="U118" s="675"/>
      <c r="V118" s="598"/>
      <c r="W118" s="675" t="s">
        <v>365</v>
      </c>
      <c r="X118" s="598"/>
      <c r="Y118" s="415"/>
      <c r="Z118" s="229"/>
      <c r="AF118" s="415"/>
    </row>
    <row r="119" spans="2:32">
      <c r="B119" s="651"/>
      <c r="C119" s="619"/>
      <c r="D119" s="235"/>
      <c r="E119" s="675" t="s">
        <v>354</v>
      </c>
      <c r="F119" s="626"/>
      <c r="H119" s="778"/>
      <c r="I119" s="673"/>
      <c r="J119" s="636"/>
      <c r="K119" s="676" t="s">
        <v>392</v>
      </c>
      <c r="L119" s="698"/>
      <c r="M119" s="695"/>
      <c r="N119" s="643"/>
      <c r="O119" s="675"/>
      <c r="P119" s="598"/>
      <c r="Q119" s="675" t="s">
        <v>393</v>
      </c>
      <c r="R119" s="598"/>
      <c r="S119" s="229"/>
      <c r="T119" s="603"/>
      <c r="U119" s="675"/>
      <c r="V119" s="598"/>
      <c r="W119" s="675" t="s">
        <v>394</v>
      </c>
      <c r="X119" s="598"/>
      <c r="Y119" s="415"/>
      <c r="Z119" s="229"/>
      <c r="AF119" s="415"/>
    </row>
    <row r="120" spans="2:32">
      <c r="B120" s="651"/>
      <c r="C120" s="619"/>
      <c r="D120" s="235"/>
      <c r="E120" s="675" t="s">
        <v>395</v>
      </c>
      <c r="F120" s="626"/>
      <c r="H120" s="778"/>
      <c r="I120" s="692" t="s">
        <v>381</v>
      </c>
      <c r="J120" s="684" t="s">
        <v>396</v>
      </c>
      <c r="K120" s="669"/>
      <c r="L120" s="590"/>
      <c r="N120" s="643"/>
      <c r="O120" s="675"/>
      <c r="P120" s="598"/>
      <c r="Q120" s="675" t="s">
        <v>397</v>
      </c>
      <c r="R120" s="598"/>
      <c r="S120" s="229"/>
      <c r="T120" s="603"/>
      <c r="U120" s="675"/>
      <c r="V120" s="598"/>
      <c r="W120" s="675" t="s">
        <v>398</v>
      </c>
      <c r="X120" s="598"/>
      <c r="Y120" s="415"/>
      <c r="Z120" s="229"/>
      <c r="AF120" s="415"/>
    </row>
    <row r="121" spans="2:32">
      <c r="B121" s="651"/>
      <c r="C121" s="619"/>
      <c r="D121" s="235"/>
      <c r="E121" s="675" t="s">
        <v>358</v>
      </c>
      <c r="F121" s="626"/>
      <c r="H121" s="778"/>
      <c r="I121" s="772"/>
      <c r="J121" s="590"/>
      <c r="K121" s="674" t="s">
        <v>399</v>
      </c>
      <c r="L121" s="699"/>
      <c r="M121" s="225"/>
      <c r="N121" s="643"/>
      <c r="O121" s="675"/>
      <c r="P121" s="598"/>
      <c r="Q121" s="675" t="s">
        <v>400</v>
      </c>
      <c r="R121" s="598"/>
      <c r="S121" s="236"/>
      <c r="T121" s="603"/>
      <c r="U121" s="675"/>
      <c r="V121" s="598"/>
      <c r="W121" s="675" t="s">
        <v>401</v>
      </c>
      <c r="X121" s="598"/>
      <c r="Y121" s="415"/>
      <c r="Z121" s="229"/>
      <c r="AF121" s="415"/>
    </row>
    <row r="122" spans="2:32">
      <c r="B122" s="651"/>
      <c r="C122" s="620"/>
      <c r="D122" s="634"/>
      <c r="E122" s="676" t="s">
        <v>361</v>
      </c>
      <c r="F122" s="628"/>
      <c r="H122" s="778"/>
      <c r="I122" s="234"/>
      <c r="J122" s="626"/>
      <c r="K122" s="675" t="s">
        <v>402</v>
      </c>
      <c r="L122" s="645"/>
      <c r="M122" s="225"/>
      <c r="N122" s="643"/>
      <c r="O122" s="675"/>
      <c r="P122" s="598"/>
      <c r="Q122" s="675" t="s">
        <v>228</v>
      </c>
      <c r="R122" s="598"/>
      <c r="S122" s="229"/>
      <c r="T122" s="603"/>
      <c r="U122" s="675"/>
      <c r="V122" s="598"/>
      <c r="W122" s="675" t="s">
        <v>403</v>
      </c>
      <c r="X122" s="598"/>
      <c r="Y122" s="415"/>
      <c r="Z122" s="229"/>
      <c r="AF122" s="415"/>
    </row>
    <row r="123" spans="2:32">
      <c r="B123" s="651"/>
      <c r="C123" s="646" t="s">
        <v>113</v>
      </c>
      <c r="D123" s="657" t="s">
        <v>404</v>
      </c>
      <c r="F123" s="626"/>
      <c r="H123" s="778"/>
      <c r="I123" s="234"/>
      <c r="J123" s="626"/>
      <c r="K123" s="675" t="s">
        <v>405</v>
      </c>
      <c r="L123" s="645"/>
      <c r="M123" s="225"/>
      <c r="N123" s="643"/>
      <c r="O123" s="675"/>
      <c r="P123" s="598"/>
      <c r="Q123" s="675" t="s">
        <v>406</v>
      </c>
      <c r="R123" s="598"/>
      <c r="S123" s="229"/>
      <c r="T123" s="603"/>
      <c r="U123" s="675"/>
      <c r="V123" s="598"/>
      <c r="W123" s="675" t="s">
        <v>407</v>
      </c>
      <c r="X123" s="598"/>
      <c r="Y123" s="415"/>
      <c r="Z123" s="229"/>
      <c r="AF123" s="415"/>
    </row>
    <row r="124" spans="2:32">
      <c r="B124" s="651"/>
      <c r="C124" s="647"/>
      <c r="E124" s="674" t="s">
        <v>327</v>
      </c>
      <c r="F124" s="590"/>
      <c r="H124" s="778"/>
      <c r="I124" s="234"/>
      <c r="J124" s="626"/>
      <c r="K124" s="675" t="s">
        <v>408</v>
      </c>
      <c r="L124" s="645"/>
      <c r="M124" s="225"/>
      <c r="N124" s="643"/>
      <c r="O124" s="675"/>
      <c r="P124" s="598"/>
      <c r="Q124" s="675" t="s">
        <v>409</v>
      </c>
      <c r="R124" s="598"/>
      <c r="S124" s="229"/>
      <c r="T124" s="603"/>
      <c r="U124" s="676"/>
      <c r="V124" s="597"/>
      <c r="W124" s="676" t="s">
        <v>410</v>
      </c>
      <c r="X124" s="597"/>
      <c r="Y124" s="415"/>
      <c r="Z124" s="229"/>
      <c r="AF124" s="415"/>
    </row>
    <row r="125" spans="2:32">
      <c r="B125" s="651"/>
      <c r="C125" s="619"/>
      <c r="D125" s="235"/>
      <c r="E125" s="675" t="s">
        <v>330</v>
      </c>
      <c r="F125" s="626"/>
      <c r="H125" s="778"/>
      <c r="I125" s="673"/>
      <c r="J125" s="628"/>
      <c r="K125" s="676" t="s">
        <v>411</v>
      </c>
      <c r="L125" s="700"/>
      <c r="M125" s="225"/>
      <c r="N125" s="643"/>
      <c r="O125" s="675"/>
      <c r="P125" s="598"/>
      <c r="Q125" s="675" t="s">
        <v>412</v>
      </c>
      <c r="R125" s="598"/>
      <c r="S125" s="229"/>
      <c r="T125" s="603"/>
      <c r="U125" s="646" t="s">
        <v>413</v>
      </c>
      <c r="V125" s="656" t="s">
        <v>414</v>
      </c>
      <c r="W125" s="233"/>
      <c r="X125" s="626"/>
      <c r="Y125" s="415"/>
      <c r="Z125" s="229"/>
      <c r="AF125" s="415"/>
    </row>
    <row r="126" spans="2:32">
      <c r="B126" s="651"/>
      <c r="C126" s="619"/>
      <c r="D126" s="235"/>
      <c r="E126" s="675" t="s">
        <v>336</v>
      </c>
      <c r="F126" s="626"/>
      <c r="H126" s="778"/>
      <c r="I126" s="413" t="s">
        <v>413</v>
      </c>
      <c r="J126" s="417" t="s">
        <v>415</v>
      </c>
      <c r="K126" s="233"/>
      <c r="L126" s="626"/>
      <c r="N126" s="643"/>
      <c r="O126" s="675"/>
      <c r="P126" s="598"/>
      <c r="Q126" s="675" t="s">
        <v>246</v>
      </c>
      <c r="R126" s="598"/>
      <c r="S126" s="229"/>
      <c r="T126" s="603"/>
      <c r="U126" s="674"/>
      <c r="V126" s="699"/>
      <c r="W126" s="674" t="s">
        <v>384</v>
      </c>
      <c r="X126" s="699"/>
      <c r="Y126" s="415"/>
      <c r="Z126" s="229"/>
      <c r="AF126" s="415"/>
    </row>
    <row r="127" spans="2:32">
      <c r="B127" s="651"/>
      <c r="C127" s="619"/>
      <c r="D127" s="235"/>
      <c r="E127" s="675" t="s">
        <v>338</v>
      </c>
      <c r="F127" s="626"/>
      <c r="H127" s="778"/>
      <c r="I127" s="772"/>
      <c r="J127" s="590"/>
      <c r="K127" s="674" t="s">
        <v>416</v>
      </c>
      <c r="L127" s="696"/>
      <c r="M127" s="695"/>
      <c r="N127" s="644"/>
      <c r="O127" s="675"/>
      <c r="P127" s="598"/>
      <c r="Q127" s="675" t="s">
        <v>250</v>
      </c>
      <c r="R127" s="598"/>
      <c r="S127" s="229"/>
      <c r="T127" s="603"/>
      <c r="U127" s="675"/>
      <c r="V127" s="598"/>
      <c r="W127" s="675" t="s">
        <v>389</v>
      </c>
      <c r="X127" s="598"/>
      <c r="Y127" s="415"/>
      <c r="Z127" s="229"/>
      <c r="AF127" s="415"/>
    </row>
    <row r="128" spans="2:32">
      <c r="B128" s="651"/>
      <c r="C128" s="619"/>
      <c r="D128" s="235"/>
      <c r="E128" s="675" t="s">
        <v>342</v>
      </c>
      <c r="F128" s="626"/>
      <c r="H128" s="778"/>
      <c r="I128" s="234"/>
      <c r="J128" s="626"/>
      <c r="K128" s="675" t="s">
        <v>417</v>
      </c>
      <c r="L128" s="697"/>
      <c r="M128" s="695"/>
      <c r="N128" s="644"/>
      <c r="O128" s="675"/>
      <c r="P128" s="598"/>
      <c r="Q128" s="675" t="s">
        <v>254</v>
      </c>
      <c r="R128" s="598"/>
      <c r="S128" s="229"/>
      <c r="T128" s="603"/>
      <c r="U128" s="675"/>
      <c r="V128" s="598"/>
      <c r="W128" s="675" t="s">
        <v>365</v>
      </c>
      <c r="X128" s="598"/>
      <c r="Y128" s="415"/>
      <c r="Z128" s="229"/>
      <c r="AF128" s="415"/>
    </row>
    <row r="129" spans="2:32">
      <c r="B129" s="651"/>
      <c r="C129" s="619"/>
      <c r="D129" s="235"/>
      <c r="E129" s="675" t="s">
        <v>354</v>
      </c>
      <c r="F129" s="626"/>
      <c r="H129" s="778"/>
      <c r="I129" s="234"/>
      <c r="J129" s="626"/>
      <c r="K129" s="675" t="s">
        <v>418</v>
      </c>
      <c r="L129" s="697"/>
      <c r="M129" s="695"/>
      <c r="N129" s="644"/>
      <c r="O129" s="675"/>
      <c r="P129" s="598"/>
      <c r="Q129" s="675" t="s">
        <v>419</v>
      </c>
      <c r="R129" s="598"/>
      <c r="S129" s="229"/>
      <c r="T129" s="603"/>
      <c r="U129" s="675"/>
      <c r="V129" s="598"/>
      <c r="W129" s="675" t="s">
        <v>394</v>
      </c>
      <c r="X129" s="598"/>
      <c r="Y129" s="415"/>
      <c r="Z129" s="229"/>
      <c r="AF129" s="415"/>
    </row>
    <row r="130" spans="2:32">
      <c r="B130" s="651"/>
      <c r="C130" s="619"/>
      <c r="D130" s="235"/>
      <c r="E130" s="675" t="s">
        <v>420</v>
      </c>
      <c r="F130" s="626"/>
      <c r="H130" s="778"/>
      <c r="I130" s="234"/>
      <c r="J130" s="626"/>
      <c r="K130" s="675" t="s">
        <v>421</v>
      </c>
      <c r="L130" s="697"/>
      <c r="M130" s="695"/>
      <c r="N130" s="644"/>
      <c r="O130" s="676"/>
      <c r="P130" s="597"/>
      <c r="Q130" s="676" t="s">
        <v>258</v>
      </c>
      <c r="R130" s="597"/>
      <c r="S130" s="229"/>
      <c r="T130" s="603"/>
      <c r="U130" s="675"/>
      <c r="V130" s="598"/>
      <c r="W130" s="675" t="s">
        <v>398</v>
      </c>
      <c r="X130" s="598"/>
      <c r="Y130" s="415"/>
      <c r="Z130" s="229"/>
      <c r="AF130" s="415"/>
    </row>
    <row r="131" spans="2:32">
      <c r="B131" s="651"/>
      <c r="C131" s="620"/>
      <c r="D131" s="634"/>
      <c r="E131" s="676" t="s">
        <v>358</v>
      </c>
      <c r="F131" s="628"/>
      <c r="H131" s="778"/>
      <c r="I131" s="234"/>
      <c r="J131" s="626"/>
      <c r="K131" s="675" t="s">
        <v>422</v>
      </c>
      <c r="L131" s="697"/>
      <c r="M131" s="695"/>
      <c r="N131" s="644"/>
      <c r="O131" s="646" t="s">
        <v>103</v>
      </c>
      <c r="P131" s="656" t="s">
        <v>423</v>
      </c>
      <c r="Q131" s="233"/>
      <c r="R131" s="626"/>
      <c r="S131" s="229"/>
      <c r="T131" s="603"/>
      <c r="U131" s="675"/>
      <c r="V131" s="598"/>
      <c r="W131" s="675" t="s">
        <v>401</v>
      </c>
      <c r="X131" s="598"/>
      <c r="Y131" s="415"/>
      <c r="Z131" s="229"/>
      <c r="AF131" s="415"/>
    </row>
    <row r="132" spans="2:32">
      <c r="B132" s="651"/>
      <c r="C132" s="646" t="s">
        <v>73</v>
      </c>
      <c r="D132" s="657" t="s">
        <v>424</v>
      </c>
      <c r="F132" s="626"/>
      <c r="H132" s="778"/>
      <c r="I132" s="234"/>
      <c r="J132" s="626"/>
      <c r="K132" s="675" t="s">
        <v>425</v>
      </c>
      <c r="L132" s="697"/>
      <c r="M132" s="695"/>
      <c r="N132" s="644"/>
      <c r="O132" s="674"/>
      <c r="P132" s="699"/>
      <c r="Q132" s="674" t="s">
        <v>426</v>
      </c>
      <c r="R132" s="699"/>
      <c r="S132" s="229"/>
      <c r="T132" s="603"/>
      <c r="U132" s="675"/>
      <c r="V132" s="598"/>
      <c r="W132" s="675" t="s">
        <v>427</v>
      </c>
      <c r="X132" s="598"/>
      <c r="Y132" s="415"/>
      <c r="Z132" s="229"/>
      <c r="AF132" s="415"/>
    </row>
    <row r="133" spans="2:32">
      <c r="B133" s="651"/>
      <c r="C133" s="618"/>
      <c r="D133" s="635"/>
      <c r="E133" s="674" t="s">
        <v>327</v>
      </c>
      <c r="F133" s="590"/>
      <c r="H133" s="778"/>
      <c r="I133" s="234"/>
      <c r="J133" s="626"/>
      <c r="K133" s="675" t="s">
        <v>428</v>
      </c>
      <c r="L133" s="697"/>
      <c r="M133" s="695"/>
      <c r="N133" s="644"/>
      <c r="O133" s="675"/>
      <c r="P133" s="598"/>
      <c r="Q133" s="675" t="s">
        <v>429</v>
      </c>
      <c r="R133" s="598"/>
      <c r="S133" s="229"/>
      <c r="T133" s="603"/>
      <c r="U133" s="675"/>
      <c r="V133" s="598"/>
      <c r="W133" s="675" t="s">
        <v>430</v>
      </c>
      <c r="X133" s="598"/>
      <c r="Y133" s="415"/>
      <c r="Z133" s="229"/>
    </row>
    <row r="134" spans="2:32">
      <c r="B134" s="651"/>
      <c r="C134" s="619"/>
      <c r="D134" s="235"/>
      <c r="E134" s="675" t="s">
        <v>340</v>
      </c>
      <c r="F134" s="626"/>
      <c r="H134" s="778"/>
      <c r="I134" s="234"/>
      <c r="J134" s="626"/>
      <c r="K134" s="675" t="s">
        <v>431</v>
      </c>
      <c r="L134" s="697"/>
      <c r="M134" s="695"/>
      <c r="N134" s="609"/>
      <c r="O134" s="675"/>
      <c r="P134" s="598"/>
      <c r="Q134" s="675" t="s">
        <v>432</v>
      </c>
      <c r="R134" s="598"/>
      <c r="S134" s="236"/>
      <c r="T134" s="603"/>
      <c r="U134" s="675"/>
      <c r="V134" s="598"/>
      <c r="W134" s="675" t="s">
        <v>407</v>
      </c>
      <c r="X134" s="598"/>
      <c r="Y134" s="415"/>
      <c r="Z134" s="229"/>
    </row>
    <row r="135" spans="2:32">
      <c r="B135" s="651"/>
      <c r="C135" s="619"/>
      <c r="D135" s="235"/>
      <c r="E135" s="675" t="s">
        <v>348</v>
      </c>
      <c r="F135" s="626"/>
      <c r="H135" s="778"/>
      <c r="I135" s="234"/>
      <c r="J135" s="626"/>
      <c r="K135" s="675" t="s">
        <v>433</v>
      </c>
      <c r="L135" s="697"/>
      <c r="M135" s="695"/>
      <c r="N135" s="609"/>
      <c r="O135" s="675"/>
      <c r="P135" s="598"/>
      <c r="Q135" s="675" t="s">
        <v>434</v>
      </c>
      <c r="R135" s="598"/>
      <c r="S135" s="229"/>
      <c r="T135" s="603"/>
      <c r="U135" s="676"/>
      <c r="V135" s="597"/>
      <c r="W135" s="676" t="s">
        <v>410</v>
      </c>
      <c r="X135" s="597"/>
      <c r="Y135" s="415"/>
      <c r="Z135" s="229"/>
    </row>
    <row r="136" spans="2:32">
      <c r="B136" s="647"/>
      <c r="C136" s="647"/>
      <c r="E136" s="675" t="s">
        <v>354</v>
      </c>
      <c r="F136" s="626"/>
      <c r="H136" s="778"/>
      <c r="I136" s="234"/>
      <c r="J136" s="626"/>
      <c r="K136" s="675" t="s">
        <v>435</v>
      </c>
      <c r="L136" s="697"/>
      <c r="M136" s="695"/>
      <c r="N136" s="609"/>
      <c r="O136" s="675"/>
      <c r="P136" s="598"/>
      <c r="Q136" s="675" t="s">
        <v>436</v>
      </c>
      <c r="R136" s="598"/>
      <c r="S136" s="229"/>
      <c r="T136" s="603"/>
      <c r="U136" s="646" t="s">
        <v>437</v>
      </c>
      <c r="V136" s="656" t="s">
        <v>438</v>
      </c>
      <c r="W136" s="233"/>
      <c r="X136" s="626"/>
      <c r="Y136" s="415"/>
      <c r="Z136" s="229"/>
    </row>
    <row r="137" spans="2:32">
      <c r="B137" s="647"/>
      <c r="C137" s="647"/>
      <c r="E137" s="675" t="s">
        <v>439</v>
      </c>
      <c r="F137" s="626"/>
      <c r="H137" s="778"/>
      <c r="I137" s="234"/>
      <c r="J137" s="626"/>
      <c r="K137" s="675" t="s">
        <v>440</v>
      </c>
      <c r="L137" s="697"/>
      <c r="M137" s="695"/>
      <c r="N137" s="609"/>
      <c r="O137" s="675"/>
      <c r="P137" s="598"/>
      <c r="Q137" s="675" t="s">
        <v>441</v>
      </c>
      <c r="R137" s="598"/>
      <c r="S137" s="229"/>
      <c r="T137" s="603"/>
      <c r="U137" s="674"/>
      <c r="V137" s="699"/>
      <c r="W137" s="674" t="s">
        <v>442</v>
      </c>
      <c r="X137" s="699"/>
      <c r="Y137" s="415"/>
      <c r="Z137" s="229"/>
    </row>
    <row r="138" spans="2:32">
      <c r="B138" s="600"/>
      <c r="C138" s="647"/>
      <c r="E138" s="676" t="s">
        <v>443</v>
      </c>
      <c r="F138" s="628"/>
      <c r="H138" s="778"/>
      <c r="I138" s="234"/>
      <c r="J138" s="626"/>
      <c r="K138" s="675" t="s">
        <v>444</v>
      </c>
      <c r="L138" s="697"/>
      <c r="M138" s="695"/>
      <c r="N138" s="609"/>
      <c r="O138" s="675"/>
      <c r="P138" s="598"/>
      <c r="Q138" s="675" t="s">
        <v>445</v>
      </c>
      <c r="R138" s="598"/>
      <c r="S138" s="229"/>
      <c r="T138" s="603"/>
      <c r="U138" s="675"/>
      <c r="V138" s="598"/>
      <c r="W138" s="675" t="s">
        <v>389</v>
      </c>
      <c r="X138" s="598"/>
      <c r="Y138" s="415"/>
      <c r="Z138" s="229"/>
    </row>
    <row r="139" spans="2:32">
      <c r="B139" s="652">
        <v>7</v>
      </c>
      <c r="C139" s="599" t="s">
        <v>13</v>
      </c>
      <c r="D139" s="666"/>
      <c r="E139" s="677"/>
      <c r="F139" s="628"/>
      <c r="H139" s="778"/>
      <c r="I139" s="234"/>
      <c r="J139" s="626"/>
      <c r="K139" s="675" t="s">
        <v>446</v>
      </c>
      <c r="L139" s="697"/>
      <c r="M139" s="695"/>
      <c r="N139" s="609"/>
      <c r="O139" s="675"/>
      <c r="P139" s="598"/>
      <c r="Q139" s="675" t="s">
        <v>447</v>
      </c>
      <c r="R139" s="598"/>
      <c r="S139" s="229"/>
      <c r="T139" s="603"/>
      <c r="U139" s="675"/>
      <c r="V139" s="598"/>
      <c r="W139" s="675" t="s">
        <v>394</v>
      </c>
      <c r="X139" s="598"/>
      <c r="Z139" s="234"/>
    </row>
    <row r="140" spans="2:32">
      <c r="B140" s="615"/>
      <c r="C140" s="654" t="s">
        <v>79</v>
      </c>
      <c r="D140" s="684" t="s">
        <v>448</v>
      </c>
      <c r="E140" s="233"/>
      <c r="F140" s="626"/>
      <c r="H140" s="778"/>
      <c r="I140" s="234"/>
      <c r="J140" s="626"/>
      <c r="K140" s="675" t="s">
        <v>449</v>
      </c>
      <c r="L140" s="697"/>
      <c r="M140" s="695"/>
      <c r="N140" s="609"/>
      <c r="O140" s="675"/>
      <c r="P140" s="598"/>
      <c r="Q140" s="675" t="s">
        <v>450</v>
      </c>
      <c r="R140" s="598"/>
      <c r="S140" s="229"/>
      <c r="T140" s="603"/>
      <c r="U140" s="675"/>
      <c r="V140" s="598"/>
      <c r="W140" s="675" t="s">
        <v>451</v>
      </c>
      <c r="X140" s="598"/>
      <c r="Z140" s="234"/>
    </row>
    <row r="141" spans="2:32" ht="15.75">
      <c r="B141" s="650"/>
      <c r="C141" s="742"/>
      <c r="D141" s="743"/>
      <c r="E141" s="751" t="s">
        <v>452</v>
      </c>
      <c r="F141" s="752"/>
      <c r="G141" s="559"/>
      <c r="H141" s="778"/>
      <c r="I141" s="673"/>
      <c r="J141" s="628"/>
      <c r="K141" s="676" t="s">
        <v>453</v>
      </c>
      <c r="L141" s="698"/>
      <c r="M141" s="695"/>
      <c r="N141" s="609"/>
      <c r="O141" s="675"/>
      <c r="P141" s="598"/>
      <c r="Q141" s="675" t="s">
        <v>454</v>
      </c>
      <c r="R141" s="598"/>
      <c r="S141" s="229"/>
      <c r="T141" s="603"/>
      <c r="U141" s="675"/>
      <c r="V141" s="598"/>
      <c r="W141" s="675" t="s">
        <v>398</v>
      </c>
      <c r="X141" s="598"/>
      <c r="Z141" s="234"/>
    </row>
    <row r="142" spans="2:32">
      <c r="B142" s="617"/>
      <c r="C142" s="744"/>
      <c r="D142" s="745"/>
      <c r="E142" s="753" t="s">
        <v>455</v>
      </c>
      <c r="F142" s="754"/>
      <c r="G142" s="239"/>
      <c r="H142" s="778"/>
      <c r="I142" s="413" t="s">
        <v>437</v>
      </c>
      <c r="J142" s="417" t="s">
        <v>456</v>
      </c>
      <c r="K142" s="233"/>
      <c r="L142" s="626"/>
      <c r="N142" s="609"/>
      <c r="O142" s="675"/>
      <c r="P142" s="598"/>
      <c r="Q142" s="675" t="s">
        <v>457</v>
      </c>
      <c r="R142" s="598"/>
      <c r="S142" s="229"/>
      <c r="T142" s="603"/>
      <c r="U142" s="675"/>
      <c r="V142" s="598"/>
      <c r="W142" s="675" t="s">
        <v>401</v>
      </c>
      <c r="X142" s="598"/>
      <c r="Z142" s="234"/>
    </row>
    <row r="143" spans="2:32">
      <c r="B143" s="617"/>
      <c r="C143" s="744"/>
      <c r="D143" s="745"/>
      <c r="E143" s="753" t="s">
        <v>458</v>
      </c>
      <c r="F143" s="754"/>
      <c r="G143" s="560"/>
      <c r="H143" s="778"/>
      <c r="I143" s="672"/>
      <c r="J143" s="590"/>
      <c r="K143" s="674" t="s">
        <v>459</v>
      </c>
      <c r="L143" s="696"/>
      <c r="M143" s="695"/>
      <c r="N143" s="609"/>
      <c r="O143" s="675"/>
      <c r="P143" s="598"/>
      <c r="Q143" s="675" t="s">
        <v>460</v>
      </c>
      <c r="R143" s="598"/>
      <c r="S143" s="236"/>
      <c r="T143" s="603"/>
      <c r="U143" s="675"/>
      <c r="V143" s="598"/>
      <c r="W143" s="675" t="s">
        <v>461</v>
      </c>
      <c r="X143" s="598"/>
      <c r="Z143" s="234"/>
    </row>
    <row r="144" spans="2:32">
      <c r="B144" s="617"/>
      <c r="C144" s="744"/>
      <c r="D144" s="745"/>
      <c r="E144" s="753" t="s">
        <v>462</v>
      </c>
      <c r="F144" s="754"/>
      <c r="G144" s="239"/>
      <c r="H144" s="778"/>
      <c r="I144" s="234"/>
      <c r="J144" s="626"/>
      <c r="K144" s="675" t="s">
        <v>463</v>
      </c>
      <c r="L144" s="697"/>
      <c r="M144" s="695"/>
      <c r="N144" s="609"/>
      <c r="O144" s="675"/>
      <c r="P144" s="598"/>
      <c r="Q144" s="675" t="s">
        <v>464</v>
      </c>
      <c r="R144" s="598"/>
      <c r="S144" s="229"/>
      <c r="T144" s="603"/>
      <c r="U144" s="676"/>
      <c r="V144" s="597"/>
      <c r="W144" s="676" t="s">
        <v>407</v>
      </c>
      <c r="X144" s="597"/>
      <c r="Z144" s="234"/>
    </row>
    <row r="145" spans="2:32">
      <c r="B145" s="617"/>
      <c r="C145" s="744"/>
      <c r="D145" s="745"/>
      <c r="E145" s="753" t="s">
        <v>465</v>
      </c>
      <c r="F145" s="754"/>
      <c r="G145" s="560"/>
      <c r="H145" s="778"/>
      <c r="I145" s="234"/>
      <c r="J145" s="626"/>
      <c r="K145" s="675" t="s">
        <v>466</v>
      </c>
      <c r="L145" s="697"/>
      <c r="M145" s="695"/>
      <c r="N145" s="609"/>
      <c r="O145" s="675"/>
      <c r="P145" s="598"/>
      <c r="Q145" s="675" t="s">
        <v>467</v>
      </c>
      <c r="R145" s="598"/>
      <c r="S145" s="229"/>
      <c r="T145" s="603"/>
      <c r="U145" s="646" t="s">
        <v>468</v>
      </c>
      <c r="V145" s="656" t="s">
        <v>469</v>
      </c>
      <c r="W145" s="233"/>
      <c r="X145" s="626"/>
      <c r="Z145" s="234"/>
    </row>
    <row r="146" spans="2:32">
      <c r="B146" s="617"/>
      <c r="C146" s="744"/>
      <c r="D146" s="745"/>
      <c r="E146" s="753" t="s">
        <v>470</v>
      </c>
      <c r="F146" s="754"/>
      <c r="G146" s="386"/>
      <c r="H146" s="778"/>
      <c r="I146" s="673"/>
      <c r="J146" s="628"/>
      <c r="K146" s="676" t="s">
        <v>471</v>
      </c>
      <c r="L146" s="698"/>
      <c r="M146" s="695"/>
      <c r="N146" s="609"/>
      <c r="O146" s="675"/>
      <c r="P146" s="598"/>
      <c r="Q146" s="675" t="s">
        <v>472</v>
      </c>
      <c r="R146" s="598"/>
      <c r="S146" s="229"/>
      <c r="T146" s="603"/>
      <c r="U146" s="674"/>
      <c r="V146" s="699"/>
      <c r="W146" s="674" t="s">
        <v>384</v>
      </c>
      <c r="X146" s="699"/>
      <c r="Z146" s="234"/>
    </row>
    <row r="147" spans="2:32">
      <c r="B147" s="617"/>
      <c r="C147" s="744"/>
      <c r="D147" s="745"/>
      <c r="E147" s="753" t="s">
        <v>473</v>
      </c>
      <c r="F147" s="754"/>
      <c r="G147" s="560"/>
      <c r="H147" s="778"/>
      <c r="I147" s="413" t="s">
        <v>468</v>
      </c>
      <c r="J147" s="417" t="s">
        <v>474</v>
      </c>
      <c r="K147" s="233"/>
      <c r="L147" s="626"/>
      <c r="N147" s="609"/>
      <c r="O147" s="675"/>
      <c r="P147" s="598"/>
      <c r="Q147" s="675" t="s">
        <v>475</v>
      </c>
      <c r="R147" s="598"/>
      <c r="S147" s="229"/>
      <c r="T147" s="603"/>
      <c r="U147" s="675"/>
      <c r="V147" s="598"/>
      <c r="W147" s="675" t="s">
        <v>389</v>
      </c>
      <c r="X147" s="598"/>
      <c r="Z147" s="234"/>
    </row>
    <row r="148" spans="2:32">
      <c r="B148" s="617"/>
      <c r="C148" s="744"/>
      <c r="D148" s="746"/>
      <c r="E148" s="753" t="s">
        <v>476</v>
      </c>
      <c r="F148" s="754"/>
      <c r="G148" s="227"/>
      <c r="H148" s="778"/>
      <c r="I148" s="672"/>
      <c r="J148" s="590"/>
      <c r="K148" s="674" t="s">
        <v>477</v>
      </c>
      <c r="L148" s="662"/>
      <c r="M148" s="417"/>
      <c r="N148" s="609"/>
      <c r="O148" s="675"/>
      <c r="P148" s="598"/>
      <c r="Q148" s="675" t="s">
        <v>478</v>
      </c>
      <c r="R148" s="598"/>
      <c r="S148" s="229"/>
      <c r="T148" s="603"/>
      <c r="U148" s="675"/>
      <c r="V148" s="598"/>
      <c r="W148" s="675" t="s">
        <v>398</v>
      </c>
      <c r="X148" s="598"/>
      <c r="Z148" s="234"/>
    </row>
    <row r="149" spans="2:32">
      <c r="B149" s="617"/>
      <c r="C149" s="744"/>
      <c r="D149" s="746"/>
      <c r="E149" s="753" t="s">
        <v>479</v>
      </c>
      <c r="F149" s="754"/>
      <c r="G149" s="227"/>
      <c r="H149" s="778"/>
      <c r="I149" s="234"/>
      <c r="J149" s="626"/>
      <c r="K149" s="675" t="s">
        <v>480</v>
      </c>
      <c r="L149" s="683"/>
      <c r="M149" s="417"/>
      <c r="N149" s="609"/>
      <c r="O149" s="675"/>
      <c r="P149" s="598"/>
      <c r="Q149" s="675" t="s">
        <v>481</v>
      </c>
      <c r="R149" s="598"/>
      <c r="S149" s="229"/>
      <c r="T149" s="603"/>
      <c r="U149" s="675"/>
      <c r="V149" s="598"/>
      <c r="W149" s="675" t="s">
        <v>427</v>
      </c>
      <c r="X149" s="598"/>
      <c r="Z149" s="234"/>
    </row>
    <row r="150" spans="2:32">
      <c r="B150" s="617"/>
      <c r="C150" s="744"/>
      <c r="E150" s="753" t="s">
        <v>482</v>
      </c>
      <c r="F150" s="754"/>
      <c r="G150" s="227"/>
      <c r="H150" s="778"/>
      <c r="I150" s="234"/>
      <c r="J150" s="626"/>
      <c r="K150" s="675" t="s">
        <v>483</v>
      </c>
      <c r="L150" s="683"/>
      <c r="M150" s="417"/>
      <c r="N150" s="609"/>
      <c r="O150" s="675"/>
      <c r="P150" s="598"/>
      <c r="Q150" s="675" t="s">
        <v>484</v>
      </c>
      <c r="R150" s="598"/>
      <c r="S150" s="229"/>
      <c r="T150" s="783"/>
      <c r="U150" s="676"/>
      <c r="V150" s="597"/>
      <c r="W150" s="676" t="s">
        <v>407</v>
      </c>
      <c r="X150" s="597"/>
      <c r="Z150" s="234"/>
    </row>
    <row r="151" spans="2:32">
      <c r="B151" s="617"/>
      <c r="C151" s="744"/>
      <c r="D151" s="745"/>
      <c r="E151" s="753" t="s">
        <v>485</v>
      </c>
      <c r="F151" s="754"/>
      <c r="G151" s="227"/>
      <c r="H151" s="778"/>
      <c r="I151" s="234"/>
      <c r="J151" s="626"/>
      <c r="K151" s="675" t="s">
        <v>486</v>
      </c>
      <c r="L151" s="683"/>
      <c r="M151" s="417"/>
      <c r="N151" s="609"/>
      <c r="O151" s="675"/>
      <c r="P151" s="598"/>
      <c r="Q151" s="675" t="s">
        <v>487</v>
      </c>
      <c r="R151" s="598"/>
      <c r="S151" s="229"/>
      <c r="Z151" s="234"/>
      <c r="AA151" s="413"/>
      <c r="AB151" s="562"/>
      <c r="AC151" s="415"/>
      <c r="AD151" s="415"/>
      <c r="AE151" s="415"/>
      <c r="AF151" s="415"/>
    </row>
    <row r="152" spans="2:32">
      <c r="B152" s="617"/>
      <c r="C152" s="744"/>
      <c r="D152" s="745"/>
      <c r="E152" s="753" t="s">
        <v>488</v>
      </c>
      <c r="F152" s="754"/>
      <c r="G152" s="227"/>
      <c r="H152" s="778"/>
      <c r="I152" s="673"/>
      <c r="J152" s="628"/>
      <c r="K152" s="676" t="s">
        <v>489</v>
      </c>
      <c r="L152" s="664"/>
      <c r="M152" s="417"/>
      <c r="N152" s="609"/>
      <c r="O152" s="675"/>
      <c r="P152" s="598"/>
      <c r="Q152" s="675" t="s">
        <v>490</v>
      </c>
      <c r="R152" s="598"/>
      <c r="S152" s="236"/>
      <c r="T152" s="229"/>
      <c r="Z152" s="234"/>
      <c r="AA152" s="413"/>
      <c r="AB152" s="562"/>
      <c r="AC152" s="415"/>
      <c r="AD152" s="415"/>
      <c r="AE152" s="415"/>
      <c r="AF152" s="415"/>
    </row>
    <row r="153" spans="2:32">
      <c r="B153" s="617"/>
      <c r="C153" s="744"/>
      <c r="D153" s="745"/>
      <c r="E153" s="753" t="s">
        <v>491</v>
      </c>
      <c r="F153" s="754"/>
      <c r="G153" s="227"/>
      <c r="H153" s="778"/>
      <c r="I153" s="413" t="s">
        <v>492</v>
      </c>
      <c r="J153" s="417" t="s">
        <v>493</v>
      </c>
      <c r="K153" s="233"/>
      <c r="L153" s="626"/>
      <c r="N153" s="609"/>
      <c r="O153" s="675"/>
      <c r="P153" s="598"/>
      <c r="Q153" s="675" t="s">
        <v>494</v>
      </c>
      <c r="R153" s="598"/>
      <c r="T153" s="229"/>
      <c r="Z153" s="234"/>
      <c r="AA153" s="413"/>
      <c r="AB153" s="562"/>
      <c r="AC153" s="415"/>
      <c r="AD153" s="415"/>
      <c r="AE153" s="415"/>
      <c r="AF153" s="415"/>
    </row>
    <row r="154" spans="2:32">
      <c r="B154" s="617"/>
      <c r="C154" s="744"/>
      <c r="D154" s="745"/>
      <c r="E154" s="753" t="s">
        <v>495</v>
      </c>
      <c r="F154" s="754"/>
      <c r="G154" s="227"/>
      <c r="H154" s="778"/>
      <c r="I154" s="604"/>
      <c r="J154" s="694"/>
      <c r="K154" s="605" t="s">
        <v>496</v>
      </c>
      <c r="L154" s="694"/>
      <c r="M154" s="695"/>
      <c r="N154" s="609"/>
      <c r="O154" s="675"/>
      <c r="P154" s="598"/>
      <c r="Q154" s="675" t="s">
        <v>497</v>
      </c>
      <c r="R154" s="598"/>
      <c r="T154" s="229"/>
      <c r="Z154" s="234"/>
      <c r="AA154" s="413"/>
      <c r="AB154" s="562"/>
      <c r="AC154" s="415"/>
      <c r="AD154" s="415"/>
      <c r="AE154" s="415"/>
      <c r="AF154" s="415"/>
    </row>
    <row r="155" spans="2:32">
      <c r="B155" s="617"/>
      <c r="C155" s="744"/>
      <c r="D155" s="745"/>
      <c r="E155" s="753" t="s">
        <v>498</v>
      </c>
      <c r="F155" s="754"/>
      <c r="H155" s="778"/>
      <c r="I155" s="692" t="s">
        <v>499</v>
      </c>
      <c r="J155" s="684" t="s">
        <v>500</v>
      </c>
      <c r="K155" s="669"/>
      <c r="L155" s="590"/>
      <c r="N155" s="609"/>
      <c r="O155" s="675"/>
      <c r="P155" s="598"/>
      <c r="Q155" s="675" t="s">
        <v>501</v>
      </c>
      <c r="R155" s="598"/>
      <c r="T155" s="229"/>
      <c r="Z155" s="234"/>
      <c r="AA155" s="413"/>
      <c r="AB155" s="562"/>
      <c r="AC155" s="415"/>
      <c r="AD155" s="415"/>
      <c r="AE155" s="415"/>
      <c r="AF155" s="415"/>
    </row>
    <row r="156" spans="2:32">
      <c r="B156" s="617"/>
      <c r="C156" s="744"/>
      <c r="D156" s="745"/>
      <c r="E156" s="753" t="s">
        <v>502</v>
      </c>
      <c r="F156" s="754"/>
      <c r="G156" s="227"/>
      <c r="H156" s="778"/>
      <c r="I156" s="672"/>
      <c r="J156" s="590"/>
      <c r="K156" s="674" t="s">
        <v>503</v>
      </c>
      <c r="L156" s="662"/>
      <c r="M156" s="417"/>
      <c r="N156" s="609"/>
      <c r="O156" s="675"/>
      <c r="P156" s="598"/>
      <c r="Q156" s="675" t="s">
        <v>504</v>
      </c>
      <c r="R156" s="598"/>
      <c r="T156" s="229"/>
      <c r="Z156" s="234"/>
      <c r="AA156" s="413"/>
      <c r="AB156" s="562"/>
      <c r="AC156" s="415"/>
      <c r="AD156" s="415"/>
      <c r="AE156" s="415"/>
      <c r="AF156" s="415"/>
    </row>
    <row r="157" spans="2:32">
      <c r="B157" s="617"/>
      <c r="C157" s="744"/>
      <c r="D157" s="745"/>
      <c r="E157" s="753" t="s">
        <v>505</v>
      </c>
      <c r="F157" s="754"/>
      <c r="G157" s="227"/>
      <c r="H157" s="778"/>
      <c r="I157" s="234"/>
      <c r="J157" s="626"/>
      <c r="K157" s="675" t="s">
        <v>506</v>
      </c>
      <c r="L157" s="683"/>
      <c r="M157" s="417"/>
      <c r="N157" s="609"/>
      <c r="O157" s="675"/>
      <c r="P157" s="598"/>
      <c r="Q157" s="675" t="s">
        <v>507</v>
      </c>
      <c r="R157" s="598"/>
      <c r="T157" s="229"/>
      <c r="Z157" s="234"/>
      <c r="AA157" s="413"/>
      <c r="AB157" s="562"/>
      <c r="AC157" s="415"/>
      <c r="AD157" s="415"/>
      <c r="AE157" s="415"/>
      <c r="AF157" s="415"/>
    </row>
    <row r="158" spans="2:32">
      <c r="B158" s="617"/>
      <c r="C158" s="744"/>
      <c r="D158" s="745"/>
      <c r="E158" s="753" t="s">
        <v>508</v>
      </c>
      <c r="F158" s="754"/>
      <c r="G158" s="227"/>
      <c r="H158" s="778"/>
      <c r="I158" s="234"/>
      <c r="J158" s="626"/>
      <c r="K158" s="675" t="s">
        <v>509</v>
      </c>
      <c r="L158" s="683"/>
      <c r="M158" s="417"/>
      <c r="N158" s="609"/>
      <c r="O158" s="675"/>
      <c r="P158" s="598"/>
      <c r="Q158" s="675" t="s">
        <v>510</v>
      </c>
      <c r="R158" s="598"/>
      <c r="T158" s="229"/>
      <c r="Z158" s="234"/>
      <c r="AA158" s="413"/>
      <c r="AB158" s="562"/>
      <c r="AC158" s="415"/>
      <c r="AD158" s="415"/>
      <c r="AE158" s="415"/>
      <c r="AF158" s="415"/>
    </row>
    <row r="159" spans="2:32">
      <c r="B159" s="617"/>
      <c r="C159" s="744"/>
      <c r="D159" s="745"/>
      <c r="E159" s="753" t="s">
        <v>511</v>
      </c>
      <c r="F159" s="754"/>
      <c r="G159" s="227"/>
      <c r="H159" s="778"/>
      <c r="I159" s="673"/>
      <c r="J159" s="628"/>
      <c r="K159" s="676" t="s">
        <v>512</v>
      </c>
      <c r="L159" s="664"/>
      <c r="M159" s="417"/>
      <c r="N159" s="609"/>
      <c r="O159" s="675"/>
      <c r="P159" s="598"/>
      <c r="Q159" s="675" t="s">
        <v>513</v>
      </c>
      <c r="R159" s="598"/>
      <c r="T159" s="229"/>
      <c r="Z159" s="234"/>
      <c r="AA159" s="413"/>
      <c r="AB159" s="562"/>
      <c r="AC159" s="415"/>
      <c r="AD159" s="415"/>
      <c r="AE159" s="415"/>
      <c r="AF159" s="415"/>
    </row>
    <row r="160" spans="2:32">
      <c r="B160" s="617"/>
      <c r="C160" s="744"/>
      <c r="D160" s="745"/>
      <c r="E160" s="753" t="s">
        <v>514</v>
      </c>
      <c r="F160" s="754"/>
      <c r="G160" s="227"/>
      <c r="H160" s="778"/>
      <c r="I160" s="413" t="s">
        <v>515</v>
      </c>
      <c r="J160" s="417" t="s">
        <v>516</v>
      </c>
      <c r="K160" s="233"/>
      <c r="L160" s="626"/>
      <c r="N160" s="609"/>
      <c r="O160" s="675"/>
      <c r="P160" s="598"/>
      <c r="Q160" s="675" t="s">
        <v>517</v>
      </c>
      <c r="R160" s="598"/>
      <c r="T160" s="229"/>
      <c r="Z160" s="234"/>
      <c r="AA160" s="413"/>
      <c r="AB160" s="562"/>
      <c r="AC160" s="415"/>
      <c r="AD160" s="415"/>
      <c r="AE160" s="415"/>
      <c r="AF160" s="415"/>
    </row>
    <row r="161" spans="2:32">
      <c r="B161" s="617"/>
      <c r="C161" s="744"/>
      <c r="D161" s="745"/>
      <c r="E161" s="753" t="s">
        <v>518</v>
      </c>
      <c r="F161" s="754"/>
      <c r="G161" s="227"/>
      <c r="H161" s="778"/>
      <c r="I161" s="773"/>
      <c r="J161" s="703"/>
      <c r="K161" s="674" t="s">
        <v>519</v>
      </c>
      <c r="L161" s="703"/>
      <c r="M161" s="706"/>
      <c r="N161" s="609"/>
      <c r="O161" s="675"/>
      <c r="P161" s="598"/>
      <c r="Q161" s="675" t="s">
        <v>520</v>
      </c>
      <c r="R161" s="598"/>
      <c r="T161" s="229"/>
      <c r="Z161" s="234"/>
      <c r="AA161" s="413"/>
      <c r="AB161" s="562"/>
      <c r="AC161" s="415"/>
      <c r="AD161" s="415"/>
      <c r="AE161" s="415"/>
      <c r="AF161" s="415"/>
    </row>
    <row r="162" spans="2:32">
      <c r="B162" s="617"/>
      <c r="C162" s="747"/>
      <c r="D162" s="748"/>
      <c r="E162" s="753" t="s">
        <v>521</v>
      </c>
      <c r="F162" s="754"/>
      <c r="G162" s="227"/>
      <c r="H162" s="778"/>
      <c r="I162" s="415"/>
      <c r="J162" s="704"/>
      <c r="K162" s="675" t="s">
        <v>522</v>
      </c>
      <c r="L162" s="704"/>
      <c r="M162" s="706"/>
      <c r="N162" s="609"/>
      <c r="O162" s="675"/>
      <c r="P162" s="598"/>
      <c r="Q162" s="675" t="s">
        <v>523</v>
      </c>
      <c r="R162" s="598"/>
      <c r="T162" s="229"/>
      <c r="Z162" s="234"/>
      <c r="AA162" s="413"/>
      <c r="AB162" s="562"/>
      <c r="AC162" s="415"/>
      <c r="AD162" s="415"/>
      <c r="AE162" s="415"/>
      <c r="AF162" s="415"/>
    </row>
    <row r="163" spans="2:32">
      <c r="B163" s="617"/>
      <c r="C163" s="650"/>
      <c r="D163" s="685"/>
      <c r="E163" s="753" t="s">
        <v>524</v>
      </c>
      <c r="F163" s="754"/>
      <c r="G163" s="227"/>
      <c r="H163" s="778"/>
      <c r="I163" s="415"/>
      <c r="J163" s="704"/>
      <c r="K163" s="675" t="s">
        <v>525</v>
      </c>
      <c r="L163" s="704"/>
      <c r="M163" s="706"/>
      <c r="N163" s="609"/>
      <c r="O163" s="675"/>
      <c r="P163" s="598"/>
      <c r="Q163" s="675" t="s">
        <v>526</v>
      </c>
      <c r="R163" s="598"/>
      <c r="T163" s="229"/>
      <c r="Z163" s="234"/>
      <c r="AA163" s="413"/>
      <c r="AB163" s="562"/>
      <c r="AC163" s="415"/>
      <c r="AD163" s="415"/>
      <c r="AE163" s="415"/>
      <c r="AF163" s="415"/>
    </row>
    <row r="164" spans="2:32">
      <c r="B164" s="617"/>
      <c r="C164" s="744"/>
      <c r="D164" s="745"/>
      <c r="E164" s="753" t="s">
        <v>527</v>
      </c>
      <c r="F164" s="754"/>
      <c r="G164" s="227"/>
      <c r="H164" s="778"/>
      <c r="I164" s="415"/>
      <c r="J164" s="704"/>
      <c r="K164" s="675" t="s">
        <v>528</v>
      </c>
      <c r="L164" s="704"/>
      <c r="M164" s="706"/>
      <c r="N164" s="609"/>
      <c r="O164" s="675"/>
      <c r="P164" s="598"/>
      <c r="Q164" s="675" t="s">
        <v>529</v>
      </c>
      <c r="R164" s="598"/>
      <c r="T164" s="229"/>
      <c r="Z164" s="234"/>
      <c r="AA164" s="413"/>
      <c r="AB164" s="562"/>
      <c r="AC164" s="415"/>
      <c r="AD164" s="415"/>
      <c r="AE164" s="415"/>
      <c r="AF164" s="415"/>
    </row>
    <row r="165" spans="2:32">
      <c r="B165" s="617"/>
      <c r="C165" s="744"/>
      <c r="D165" s="745"/>
      <c r="E165" s="753" t="s">
        <v>530</v>
      </c>
      <c r="F165" s="754"/>
      <c r="G165" s="227"/>
      <c r="H165" s="778"/>
      <c r="I165" s="686"/>
      <c r="J165" s="705"/>
      <c r="K165" s="676" t="s">
        <v>531</v>
      </c>
      <c r="L165" s="705"/>
      <c r="M165" s="706"/>
      <c r="N165" s="609"/>
      <c r="O165" s="675"/>
      <c r="P165" s="598"/>
      <c r="Q165" s="675" t="s">
        <v>532</v>
      </c>
      <c r="R165" s="598"/>
      <c r="T165" s="229"/>
      <c r="Z165" s="234"/>
      <c r="AA165" s="413"/>
      <c r="AB165" s="562"/>
      <c r="AC165" s="415"/>
      <c r="AD165" s="415"/>
      <c r="AE165" s="415"/>
      <c r="AF165" s="415"/>
    </row>
    <row r="166" spans="2:32">
      <c r="B166" s="617"/>
      <c r="C166" s="744"/>
      <c r="D166" s="745"/>
      <c r="E166" s="753" t="s">
        <v>533</v>
      </c>
      <c r="F166" s="754"/>
      <c r="G166" s="227"/>
      <c r="H166" s="778"/>
      <c r="I166" s="413" t="s">
        <v>534</v>
      </c>
      <c r="J166" s="417" t="s">
        <v>535</v>
      </c>
      <c r="K166" s="233"/>
      <c r="L166" s="626"/>
      <c r="N166" s="609"/>
      <c r="O166" s="675"/>
      <c r="P166" s="598"/>
      <c r="Q166" s="675" t="s">
        <v>536</v>
      </c>
      <c r="R166" s="598"/>
      <c r="T166" s="229"/>
      <c r="Z166" s="234"/>
      <c r="AA166" s="413"/>
      <c r="AB166" s="562"/>
      <c r="AC166" s="415"/>
      <c r="AD166" s="415"/>
      <c r="AE166" s="415"/>
      <c r="AF166" s="415"/>
    </row>
    <row r="167" spans="2:32">
      <c r="B167" s="617"/>
      <c r="C167" s="744"/>
      <c r="D167" s="745"/>
      <c r="E167" s="753" t="s">
        <v>537</v>
      </c>
      <c r="F167" s="754"/>
      <c r="G167" s="227"/>
      <c r="H167" s="778"/>
      <c r="I167" s="604"/>
      <c r="J167" s="694"/>
      <c r="K167" s="605" t="s">
        <v>538</v>
      </c>
      <c r="L167" s="694"/>
      <c r="M167" s="695"/>
      <c r="N167" s="609"/>
      <c r="O167" s="675"/>
      <c r="P167" s="598"/>
      <c r="Q167" s="675" t="s">
        <v>539</v>
      </c>
      <c r="R167" s="598"/>
      <c r="T167" s="229"/>
      <c r="Z167" s="234"/>
      <c r="AA167" s="413"/>
      <c r="AB167" s="562"/>
      <c r="AC167" s="415"/>
      <c r="AD167" s="415"/>
      <c r="AE167" s="415"/>
      <c r="AF167" s="415"/>
    </row>
    <row r="168" spans="2:32">
      <c r="B168" s="617"/>
      <c r="C168" s="744"/>
      <c r="D168" s="745"/>
      <c r="E168" s="753" t="s">
        <v>540</v>
      </c>
      <c r="F168" s="754"/>
      <c r="G168" s="227"/>
      <c r="H168" s="778"/>
      <c r="I168" s="692" t="s">
        <v>541</v>
      </c>
      <c r="J168" s="684" t="s">
        <v>542</v>
      </c>
      <c r="K168" s="669"/>
      <c r="L168" s="590"/>
      <c r="N168" s="609"/>
      <c r="O168" s="675"/>
      <c r="P168" s="598"/>
      <c r="Q168" s="675" t="s">
        <v>543</v>
      </c>
      <c r="R168" s="598"/>
      <c r="T168" s="229"/>
      <c r="Z168" s="234"/>
      <c r="AA168" s="413"/>
      <c r="AB168" s="562"/>
      <c r="AC168" s="415"/>
      <c r="AD168" s="415"/>
      <c r="AE168" s="415"/>
      <c r="AF168" s="415"/>
    </row>
    <row r="169" spans="2:32">
      <c r="B169" s="617"/>
      <c r="C169" s="744"/>
      <c r="D169" s="745"/>
      <c r="E169" s="753" t="s">
        <v>544</v>
      </c>
      <c r="F169" s="754"/>
      <c r="G169" s="227"/>
      <c r="H169" s="778"/>
      <c r="I169" s="773"/>
      <c r="J169" s="703"/>
      <c r="K169" s="674" t="s">
        <v>545</v>
      </c>
      <c r="L169" s="703"/>
      <c r="M169" s="706"/>
      <c r="N169" s="609"/>
      <c r="O169" s="675"/>
      <c r="P169" s="598"/>
      <c r="Q169" s="675" t="s">
        <v>546</v>
      </c>
      <c r="R169" s="598"/>
      <c r="T169" s="229"/>
      <c r="Z169" s="234"/>
      <c r="AA169" s="413"/>
      <c r="AB169" s="562"/>
      <c r="AC169" s="415"/>
      <c r="AD169" s="415"/>
      <c r="AE169" s="415"/>
      <c r="AF169" s="415"/>
    </row>
    <row r="170" spans="2:32">
      <c r="B170" s="617"/>
      <c r="C170" s="744"/>
      <c r="D170" s="745"/>
      <c r="E170" s="753" t="s">
        <v>547</v>
      </c>
      <c r="F170" s="754"/>
      <c r="G170" s="227"/>
      <c r="H170" s="778"/>
      <c r="I170" s="415"/>
      <c r="J170" s="704"/>
      <c r="K170" s="675" t="s">
        <v>548</v>
      </c>
      <c r="L170" s="704"/>
      <c r="M170" s="706"/>
      <c r="N170" s="609"/>
      <c r="O170" s="646" t="s">
        <v>108</v>
      </c>
      <c r="P170" s="657" t="s">
        <v>549</v>
      </c>
      <c r="Q170" s="604"/>
      <c r="R170" s="592"/>
      <c r="T170" s="229"/>
      <c r="Z170" s="234"/>
      <c r="AA170" s="413"/>
      <c r="AB170" s="562"/>
      <c r="AC170" s="415"/>
      <c r="AD170" s="415"/>
      <c r="AE170" s="415"/>
      <c r="AF170" s="415"/>
    </row>
    <row r="171" spans="2:32">
      <c r="B171" s="617"/>
      <c r="C171" s="749"/>
      <c r="D171" s="750"/>
      <c r="E171" s="755" t="s">
        <v>550</v>
      </c>
      <c r="F171" s="756"/>
      <c r="G171" s="227"/>
      <c r="H171" s="778"/>
      <c r="I171" s="415"/>
      <c r="J171" s="704"/>
      <c r="K171" s="675" t="s">
        <v>551</v>
      </c>
      <c r="L171" s="704"/>
      <c r="M171" s="706"/>
      <c r="N171" s="609"/>
      <c r="O171" s="675"/>
      <c r="P171" s="598"/>
      <c r="Q171" s="675" t="s">
        <v>552</v>
      </c>
      <c r="R171" s="598"/>
      <c r="T171" s="229"/>
      <c r="Z171" s="234"/>
      <c r="AA171" s="413"/>
      <c r="AB171" s="562"/>
      <c r="AC171" s="415"/>
      <c r="AD171" s="415"/>
      <c r="AE171" s="415"/>
      <c r="AF171" s="415"/>
    </row>
    <row r="172" spans="2:32">
      <c r="B172" s="617"/>
      <c r="C172" s="737" t="s">
        <v>71</v>
      </c>
      <c r="D172" s="410" t="s">
        <v>553</v>
      </c>
      <c r="E172" s="679"/>
      <c r="F172" s="641"/>
      <c r="G172" s="227"/>
      <c r="H172" s="778"/>
      <c r="I172" s="415"/>
      <c r="J172" s="704"/>
      <c r="K172" s="675" t="s">
        <v>554</v>
      </c>
      <c r="L172" s="704"/>
      <c r="M172" s="706"/>
      <c r="N172" s="609"/>
      <c r="O172" s="675"/>
      <c r="P172" s="598"/>
      <c r="Q172" s="675" t="s">
        <v>153</v>
      </c>
      <c r="R172" s="598"/>
      <c r="T172" s="229"/>
      <c r="Z172" s="234"/>
      <c r="AA172" s="413"/>
      <c r="AB172" s="562"/>
      <c r="AC172" s="415"/>
      <c r="AD172" s="415"/>
      <c r="AE172" s="415"/>
      <c r="AF172" s="415"/>
    </row>
    <row r="173" spans="2:32">
      <c r="B173" s="617"/>
      <c r="C173" s="618"/>
      <c r="D173" s="757"/>
      <c r="E173" s="674" t="s">
        <v>555</v>
      </c>
      <c r="F173" s="596"/>
      <c r="G173" s="227"/>
      <c r="H173" s="778"/>
      <c r="I173" s="686"/>
      <c r="J173" s="705"/>
      <c r="K173" s="676" t="s">
        <v>556</v>
      </c>
      <c r="L173" s="705"/>
      <c r="M173" s="706"/>
      <c r="N173" s="609"/>
      <c r="O173" s="675"/>
      <c r="P173" s="598"/>
      <c r="Q173" s="675" t="s">
        <v>156</v>
      </c>
      <c r="R173" s="598"/>
      <c r="T173" s="229"/>
      <c r="Z173" s="234"/>
      <c r="AA173" s="413"/>
      <c r="AB173" s="562"/>
      <c r="AC173" s="415"/>
      <c r="AD173" s="415"/>
      <c r="AE173" s="415"/>
      <c r="AF173" s="415"/>
    </row>
    <row r="174" spans="2:32">
      <c r="B174" s="617"/>
      <c r="C174" s="619"/>
      <c r="D174" s="739"/>
      <c r="E174" s="675" t="s">
        <v>557</v>
      </c>
      <c r="F174" s="598"/>
      <c r="H174" s="778"/>
      <c r="I174" s="692" t="s">
        <v>558</v>
      </c>
      <c r="J174" s="684" t="s">
        <v>559</v>
      </c>
      <c r="K174" s="669"/>
      <c r="L174" s="590"/>
      <c r="N174" s="609"/>
      <c r="O174" s="675"/>
      <c r="P174" s="598"/>
      <c r="Q174" s="675" t="s">
        <v>160</v>
      </c>
      <c r="R174" s="598"/>
      <c r="T174" s="229"/>
      <c r="Z174" s="234"/>
      <c r="AA174" s="413"/>
      <c r="AB174" s="562"/>
      <c r="AC174" s="415"/>
      <c r="AD174" s="415"/>
      <c r="AE174" s="415"/>
      <c r="AF174" s="415"/>
    </row>
    <row r="175" spans="2:32">
      <c r="B175" s="617"/>
      <c r="C175" s="619"/>
      <c r="D175" s="739"/>
      <c r="E175" s="675" t="s">
        <v>560</v>
      </c>
      <c r="F175" s="598"/>
      <c r="G175" s="227"/>
      <c r="H175" s="778"/>
      <c r="I175" s="773"/>
      <c r="J175" s="703"/>
      <c r="K175" s="674" t="s">
        <v>561</v>
      </c>
      <c r="L175" s="703"/>
      <c r="M175" s="706"/>
      <c r="N175" s="609"/>
      <c r="O175" s="675"/>
      <c r="P175" s="598"/>
      <c r="Q175" s="675" t="s">
        <v>562</v>
      </c>
      <c r="R175" s="598"/>
      <c r="T175" s="229"/>
      <c r="Z175" s="234"/>
      <c r="AA175" s="413"/>
      <c r="AB175" s="562"/>
      <c r="AC175" s="415"/>
      <c r="AD175" s="415"/>
      <c r="AE175" s="415"/>
      <c r="AF175" s="415"/>
    </row>
    <row r="176" spans="2:32">
      <c r="B176" s="617"/>
      <c r="C176" s="619"/>
      <c r="D176" s="739"/>
      <c r="E176" s="675" t="s">
        <v>563</v>
      </c>
      <c r="F176" s="598"/>
      <c r="G176" s="227"/>
      <c r="H176" s="778"/>
      <c r="I176" s="686"/>
      <c r="J176" s="705"/>
      <c r="K176" s="676" t="s">
        <v>564</v>
      </c>
      <c r="L176" s="705"/>
      <c r="M176" s="706"/>
      <c r="N176" s="609"/>
      <c r="O176" s="675"/>
      <c r="P176" s="598"/>
      <c r="Q176" s="675" t="s">
        <v>565</v>
      </c>
      <c r="R176" s="598"/>
      <c r="T176" s="229"/>
      <c r="Z176" s="234"/>
      <c r="AA176" s="413"/>
      <c r="AB176" s="562"/>
      <c r="AC176" s="415"/>
      <c r="AD176" s="415"/>
      <c r="AE176" s="415"/>
      <c r="AF176" s="415"/>
    </row>
    <row r="177" spans="2:32">
      <c r="B177" s="617"/>
      <c r="C177" s="758" t="s">
        <v>89</v>
      </c>
      <c r="D177" s="759" t="s">
        <v>566</v>
      </c>
      <c r="E177" s="760"/>
      <c r="F177" s="682"/>
      <c r="G177" s="227"/>
      <c r="H177" s="778"/>
      <c r="I177" s="413" t="s">
        <v>567</v>
      </c>
      <c r="J177" s="417" t="s">
        <v>568</v>
      </c>
      <c r="K177" s="233"/>
      <c r="L177" s="626"/>
      <c r="N177" s="609"/>
      <c r="O177" s="675"/>
      <c r="P177" s="598"/>
      <c r="Q177" s="675" t="s">
        <v>197</v>
      </c>
      <c r="R177" s="598"/>
      <c r="T177" s="229"/>
      <c r="Z177" s="234"/>
      <c r="AA177" s="413"/>
      <c r="AB177" s="562"/>
      <c r="AC177" s="415"/>
      <c r="AD177" s="415"/>
      <c r="AE177" s="415"/>
      <c r="AF177" s="415"/>
    </row>
    <row r="178" spans="2:32">
      <c r="B178" s="617"/>
      <c r="C178" s="618"/>
      <c r="D178" s="757"/>
      <c r="E178" s="674" t="s">
        <v>569</v>
      </c>
      <c r="F178" s="596"/>
      <c r="H178" s="778"/>
      <c r="I178" s="774"/>
      <c r="J178" s="701"/>
      <c r="K178" s="674" t="s">
        <v>570</v>
      </c>
      <c r="L178" s="701"/>
      <c r="M178" s="229"/>
      <c r="N178" s="609"/>
      <c r="O178" s="675"/>
      <c r="P178" s="598"/>
      <c r="Q178" s="675" t="s">
        <v>205</v>
      </c>
      <c r="R178" s="598"/>
      <c r="T178" s="229"/>
      <c r="Z178" s="234"/>
      <c r="AA178" s="413"/>
      <c r="AB178" s="562"/>
      <c r="AC178" s="415"/>
      <c r="AD178" s="415"/>
      <c r="AE178" s="415"/>
      <c r="AF178" s="415"/>
    </row>
    <row r="179" spans="2:32">
      <c r="B179" s="617"/>
      <c r="C179" s="619"/>
      <c r="D179" s="739"/>
      <c r="E179" s="675" t="s">
        <v>571</v>
      </c>
      <c r="F179" s="598"/>
      <c r="G179" s="227"/>
      <c r="H179" s="778"/>
      <c r="I179" s="775"/>
      <c r="J179" s="649"/>
      <c r="K179" s="675" t="s">
        <v>572</v>
      </c>
      <c r="L179" s="649"/>
      <c r="M179" s="229"/>
      <c r="N179" s="609"/>
      <c r="O179" s="675"/>
      <c r="P179" s="598"/>
      <c r="Q179" s="675" t="s">
        <v>386</v>
      </c>
      <c r="R179" s="598"/>
      <c r="T179" s="229"/>
      <c r="Z179" s="234"/>
      <c r="AA179" s="413"/>
      <c r="AB179" s="562"/>
      <c r="AC179" s="415"/>
      <c r="AD179" s="415"/>
      <c r="AE179" s="415"/>
      <c r="AF179" s="415"/>
    </row>
    <row r="180" spans="2:32">
      <c r="B180" s="617"/>
      <c r="C180" s="619"/>
      <c r="D180" s="739"/>
      <c r="E180" s="675" t="s">
        <v>573</v>
      </c>
      <c r="F180" s="598"/>
      <c r="G180" s="227"/>
      <c r="H180" s="778"/>
      <c r="I180" s="775"/>
      <c r="J180" s="649"/>
      <c r="K180" s="675" t="s">
        <v>574</v>
      </c>
      <c r="L180" s="649"/>
      <c r="M180" s="229"/>
      <c r="N180" s="609"/>
      <c r="O180" s="675"/>
      <c r="P180" s="598"/>
      <c r="Q180" s="675" t="s">
        <v>388</v>
      </c>
      <c r="R180" s="598"/>
      <c r="T180" s="229"/>
      <c r="Z180" s="234"/>
      <c r="AA180" s="413"/>
      <c r="AB180" s="562"/>
      <c r="AC180" s="415"/>
      <c r="AD180" s="415"/>
      <c r="AE180" s="415"/>
      <c r="AF180" s="415"/>
    </row>
    <row r="181" spans="2:32">
      <c r="B181" s="617"/>
      <c r="C181" s="595"/>
      <c r="D181" s="659"/>
      <c r="E181" s="675" t="s">
        <v>575</v>
      </c>
      <c r="F181" s="598"/>
      <c r="H181" s="778"/>
      <c r="I181" s="775"/>
      <c r="J181" s="649"/>
      <c r="K181" s="675" t="s">
        <v>576</v>
      </c>
      <c r="L181" s="649"/>
      <c r="M181" s="229"/>
      <c r="N181" s="609"/>
      <c r="O181" s="675"/>
      <c r="P181" s="598"/>
      <c r="Q181" s="675" t="s">
        <v>577</v>
      </c>
      <c r="R181" s="598"/>
      <c r="T181" s="229"/>
      <c r="Z181" s="234"/>
      <c r="AA181" s="413"/>
      <c r="AB181" s="562"/>
      <c r="AC181" s="415"/>
      <c r="AD181" s="415"/>
      <c r="AE181" s="415"/>
      <c r="AF181" s="415"/>
    </row>
    <row r="182" spans="2:32">
      <c r="B182" s="617"/>
      <c r="C182" s="647"/>
      <c r="D182" s="626"/>
      <c r="E182" s="675" t="s">
        <v>578</v>
      </c>
      <c r="F182" s="598"/>
      <c r="G182" s="227"/>
      <c r="H182" s="778"/>
      <c r="I182" s="775"/>
      <c r="J182" s="649"/>
      <c r="K182" s="675" t="s">
        <v>579</v>
      </c>
      <c r="L182" s="649"/>
      <c r="M182" s="229"/>
      <c r="N182" s="609"/>
      <c r="O182" s="675"/>
      <c r="P182" s="598"/>
      <c r="Q182" s="675" t="s">
        <v>580</v>
      </c>
      <c r="R182" s="598"/>
      <c r="T182" s="229"/>
      <c r="Z182" s="234"/>
      <c r="AA182" s="413"/>
      <c r="AB182" s="562"/>
      <c r="AC182" s="415"/>
      <c r="AD182" s="415"/>
      <c r="AE182" s="415"/>
      <c r="AF182" s="415"/>
    </row>
    <row r="183" spans="2:32">
      <c r="B183" s="617"/>
      <c r="C183" s="619"/>
      <c r="D183" s="740"/>
      <c r="E183" s="675" t="s">
        <v>581</v>
      </c>
      <c r="F183" s="598"/>
      <c r="G183" s="227"/>
      <c r="H183" s="778"/>
      <c r="I183" s="775"/>
      <c r="J183" s="649"/>
      <c r="K183" s="675" t="s">
        <v>582</v>
      </c>
      <c r="L183" s="649"/>
      <c r="M183" s="229"/>
      <c r="N183" s="609"/>
      <c r="O183" s="675"/>
      <c r="P183" s="598"/>
      <c r="Q183" s="675" t="s">
        <v>583</v>
      </c>
      <c r="R183" s="598"/>
      <c r="T183" s="229"/>
      <c r="Z183" s="234"/>
      <c r="AA183" s="413"/>
      <c r="AB183" s="562"/>
      <c r="AC183" s="415"/>
      <c r="AD183" s="415"/>
      <c r="AE183" s="415"/>
      <c r="AF183" s="415"/>
    </row>
    <row r="184" spans="2:32">
      <c r="B184" s="617"/>
      <c r="C184" s="619"/>
      <c r="D184" s="740"/>
      <c r="E184" s="675" t="s">
        <v>264</v>
      </c>
      <c r="F184" s="598"/>
      <c r="G184" s="227"/>
      <c r="H184" s="778"/>
      <c r="I184" s="776"/>
      <c r="J184" s="702"/>
      <c r="K184" s="676" t="s">
        <v>584</v>
      </c>
      <c r="L184" s="702"/>
      <c r="M184" s="229"/>
      <c r="N184" s="609"/>
      <c r="O184" s="675"/>
      <c r="P184" s="598"/>
      <c r="Q184" s="675" t="s">
        <v>585</v>
      </c>
      <c r="R184" s="598"/>
      <c r="T184" s="229"/>
      <c r="Z184" s="234"/>
      <c r="AA184" s="413"/>
      <c r="AB184" s="562"/>
      <c r="AC184" s="415"/>
      <c r="AD184" s="415"/>
      <c r="AE184" s="415"/>
      <c r="AF184" s="415"/>
    </row>
    <row r="185" spans="2:32">
      <c r="B185" s="617"/>
      <c r="C185" s="595"/>
      <c r="D185" s="659"/>
      <c r="E185" s="675" t="s">
        <v>586</v>
      </c>
      <c r="F185" s="598"/>
      <c r="G185" s="227"/>
      <c r="H185" s="778"/>
      <c r="I185" s="413" t="s">
        <v>587</v>
      </c>
      <c r="J185" s="417" t="s">
        <v>588</v>
      </c>
      <c r="K185" s="233"/>
      <c r="L185" s="626"/>
      <c r="N185" s="609"/>
      <c r="O185" s="675"/>
      <c r="P185" s="598"/>
      <c r="Q185" s="675" t="s">
        <v>397</v>
      </c>
      <c r="R185" s="598"/>
      <c r="T185" s="229"/>
      <c r="Z185" s="234"/>
      <c r="AA185" s="413"/>
      <c r="AB185" s="562"/>
      <c r="AC185" s="415"/>
      <c r="AD185" s="415"/>
      <c r="AE185" s="415"/>
      <c r="AF185" s="415"/>
    </row>
    <row r="186" spans="2:32">
      <c r="B186" s="617"/>
      <c r="C186" s="619"/>
      <c r="D186" s="740"/>
      <c r="E186" s="675" t="s">
        <v>589</v>
      </c>
      <c r="F186" s="598"/>
      <c r="G186" s="227"/>
      <c r="H186" s="778"/>
      <c r="I186" s="773"/>
      <c r="J186" s="703"/>
      <c r="K186" s="674" t="s">
        <v>590</v>
      </c>
      <c r="L186" s="703"/>
      <c r="M186" s="706"/>
      <c r="N186" s="609"/>
      <c r="O186" s="675"/>
      <c r="P186" s="598"/>
      <c r="Q186" s="675" t="s">
        <v>400</v>
      </c>
      <c r="R186" s="598"/>
      <c r="T186" s="229"/>
      <c r="Z186" s="234"/>
      <c r="AA186" s="413"/>
      <c r="AB186" s="562"/>
      <c r="AC186" s="415"/>
      <c r="AD186" s="415"/>
      <c r="AE186" s="415"/>
      <c r="AF186" s="415"/>
    </row>
    <row r="187" spans="2:32">
      <c r="B187" s="617"/>
      <c r="C187" s="619"/>
      <c r="D187" s="740"/>
      <c r="E187" s="675" t="s">
        <v>171</v>
      </c>
      <c r="F187" s="598"/>
      <c r="G187" s="227"/>
      <c r="H187" s="778"/>
      <c r="I187" s="415"/>
      <c r="J187" s="704"/>
      <c r="K187" s="675" t="s">
        <v>591</v>
      </c>
      <c r="L187" s="704"/>
      <c r="M187" s="706"/>
      <c r="N187" s="609"/>
      <c r="O187" s="675"/>
      <c r="P187" s="598"/>
      <c r="Q187" s="675" t="s">
        <v>592</v>
      </c>
      <c r="R187" s="598"/>
      <c r="T187" s="229"/>
      <c r="Z187" s="234"/>
      <c r="AA187" s="413"/>
      <c r="AB187" s="562"/>
      <c r="AC187" s="415"/>
      <c r="AD187" s="415"/>
      <c r="AE187" s="415"/>
      <c r="AF187" s="415"/>
    </row>
    <row r="188" spans="2:32">
      <c r="B188" s="617"/>
      <c r="C188" s="595"/>
      <c r="D188" s="659"/>
      <c r="E188" s="675" t="s">
        <v>371</v>
      </c>
      <c r="F188" s="598"/>
      <c r="G188" s="227"/>
      <c r="H188" s="778"/>
      <c r="I188" s="686"/>
      <c r="J188" s="705"/>
      <c r="K188" s="676" t="s">
        <v>593</v>
      </c>
      <c r="L188" s="705"/>
      <c r="M188" s="706"/>
      <c r="N188" s="609"/>
      <c r="O188" s="675"/>
      <c r="P188" s="598"/>
      <c r="Q188" s="675" t="s">
        <v>594</v>
      </c>
      <c r="R188" s="598"/>
      <c r="T188" s="229"/>
      <c r="Z188" s="234"/>
      <c r="AA188" s="413"/>
      <c r="AB188" s="562"/>
      <c r="AC188" s="415"/>
      <c r="AD188" s="415"/>
      <c r="AE188" s="415"/>
      <c r="AF188" s="415"/>
    </row>
    <row r="189" spans="2:32">
      <c r="B189" s="617"/>
      <c r="C189" s="647"/>
      <c r="D189" s="626"/>
      <c r="E189" s="675" t="s">
        <v>415</v>
      </c>
      <c r="F189" s="598"/>
      <c r="G189" s="227"/>
      <c r="H189" s="778"/>
      <c r="I189" s="413" t="s">
        <v>595</v>
      </c>
      <c r="J189" s="417" t="s">
        <v>596</v>
      </c>
      <c r="K189" s="233"/>
      <c r="L189" s="626"/>
      <c r="N189" s="609"/>
      <c r="O189" s="675"/>
      <c r="P189" s="598"/>
      <c r="Q189" s="675" t="s">
        <v>597</v>
      </c>
      <c r="R189" s="598"/>
      <c r="T189" s="229"/>
      <c r="Z189" s="234"/>
      <c r="AA189" s="413"/>
      <c r="AB189" s="562"/>
      <c r="AC189" s="415"/>
      <c r="AD189" s="415"/>
      <c r="AE189" s="415"/>
      <c r="AF189" s="415"/>
    </row>
    <row r="190" spans="2:32">
      <c r="B190" s="617"/>
      <c r="C190" s="619"/>
      <c r="D190" s="740"/>
      <c r="E190" s="675" t="s">
        <v>456</v>
      </c>
      <c r="F190" s="598"/>
      <c r="G190" s="227"/>
      <c r="H190" s="778"/>
      <c r="I190" s="773"/>
      <c r="J190" s="703"/>
      <c r="K190" s="674" t="s">
        <v>598</v>
      </c>
      <c r="L190" s="703"/>
      <c r="M190" s="706"/>
      <c r="N190" s="609"/>
      <c r="O190" s="675"/>
      <c r="P190" s="598"/>
      <c r="Q190" s="675" t="s">
        <v>599</v>
      </c>
      <c r="R190" s="598"/>
      <c r="T190" s="229"/>
      <c r="Z190" s="234"/>
      <c r="AA190" s="413"/>
      <c r="AB190" s="562"/>
      <c r="AC190" s="415"/>
      <c r="AD190" s="415"/>
      <c r="AE190" s="415"/>
      <c r="AF190" s="415"/>
    </row>
    <row r="191" spans="2:32" ht="15.75">
      <c r="B191" s="617"/>
      <c r="C191" s="619"/>
      <c r="D191" s="621"/>
      <c r="E191" s="675" t="s">
        <v>474</v>
      </c>
      <c r="F191" s="598"/>
      <c r="H191" s="778"/>
      <c r="I191" s="415"/>
      <c r="J191" s="704"/>
      <c r="K191" s="675" t="s">
        <v>96</v>
      </c>
      <c r="L191" s="704"/>
      <c r="M191" s="706"/>
      <c r="N191" s="609"/>
      <c r="O191" s="675"/>
      <c r="P191" s="598"/>
      <c r="Q191" s="675" t="s">
        <v>228</v>
      </c>
      <c r="R191" s="598"/>
      <c r="S191" s="236"/>
      <c r="T191" s="229"/>
      <c r="Z191" s="234"/>
      <c r="AA191" s="413"/>
      <c r="AB191" s="562"/>
      <c r="AC191" s="415"/>
      <c r="AD191" s="415"/>
      <c r="AE191" s="415"/>
      <c r="AF191" s="415"/>
    </row>
    <row r="192" spans="2:32">
      <c r="B192" s="617"/>
      <c r="C192" s="619"/>
      <c r="D192" s="761"/>
      <c r="E192" s="675" t="s">
        <v>600</v>
      </c>
      <c r="F192" s="598"/>
      <c r="G192" s="227"/>
      <c r="H192" s="778"/>
      <c r="I192" s="415"/>
      <c r="J192" s="704"/>
      <c r="K192" s="675" t="s">
        <v>101</v>
      </c>
      <c r="L192" s="704"/>
      <c r="M192" s="706"/>
      <c r="N192" s="609"/>
      <c r="O192" s="675"/>
      <c r="P192" s="598"/>
      <c r="Q192" s="675" t="s">
        <v>231</v>
      </c>
      <c r="R192" s="598"/>
      <c r="S192" s="229"/>
      <c r="T192" s="229"/>
      <c r="Z192" s="234"/>
      <c r="AA192" s="413"/>
      <c r="AB192" s="562"/>
      <c r="AC192" s="415"/>
      <c r="AD192" s="415"/>
      <c r="AE192" s="415"/>
      <c r="AF192" s="415"/>
    </row>
    <row r="193" spans="2:32">
      <c r="B193" s="617"/>
      <c r="C193" s="619"/>
      <c r="D193" s="762"/>
      <c r="E193" s="675" t="s">
        <v>95</v>
      </c>
      <c r="F193" s="598"/>
      <c r="G193" s="227"/>
      <c r="H193" s="778"/>
      <c r="I193" s="415"/>
      <c r="J193" s="704"/>
      <c r="K193" s="675" t="s">
        <v>106</v>
      </c>
      <c r="L193" s="704"/>
      <c r="M193" s="706"/>
      <c r="N193" s="609"/>
      <c r="O193" s="675"/>
      <c r="P193" s="598"/>
      <c r="Q193" s="675" t="s">
        <v>238</v>
      </c>
      <c r="R193" s="598"/>
      <c r="S193" s="229"/>
      <c r="T193" s="229"/>
      <c r="Z193" s="234"/>
      <c r="AA193" s="413"/>
      <c r="AB193" s="562"/>
      <c r="AC193" s="415"/>
      <c r="AD193" s="415"/>
      <c r="AE193" s="415"/>
      <c r="AF193" s="415"/>
    </row>
    <row r="194" spans="2:32">
      <c r="B194" s="617"/>
      <c r="C194" s="619"/>
      <c r="D194" s="761"/>
      <c r="E194" s="675" t="s">
        <v>542</v>
      </c>
      <c r="F194" s="598"/>
      <c r="H194" s="778"/>
      <c r="I194" s="686"/>
      <c r="J194" s="705"/>
      <c r="K194" s="676" t="s">
        <v>111</v>
      </c>
      <c r="L194" s="705"/>
      <c r="M194" s="706"/>
      <c r="N194" s="609"/>
      <c r="O194" s="675"/>
      <c r="P194" s="598"/>
      <c r="Q194" s="675" t="s">
        <v>601</v>
      </c>
      <c r="R194" s="598"/>
      <c r="S194" s="229"/>
      <c r="T194" s="229"/>
      <c r="Z194" s="234"/>
      <c r="AA194" s="413"/>
      <c r="AB194" s="562"/>
      <c r="AC194" s="415"/>
      <c r="AD194" s="415"/>
      <c r="AE194" s="415"/>
      <c r="AF194" s="415"/>
    </row>
    <row r="195" spans="2:32">
      <c r="B195" s="617"/>
      <c r="C195" s="619"/>
      <c r="D195" s="762"/>
      <c r="E195" s="675" t="s">
        <v>568</v>
      </c>
      <c r="F195" s="598"/>
      <c r="G195" s="227"/>
      <c r="H195" s="778"/>
      <c r="I195" s="413" t="s">
        <v>602</v>
      </c>
      <c r="J195" s="417" t="s">
        <v>603</v>
      </c>
      <c r="K195" s="233"/>
      <c r="L195" s="626"/>
      <c r="N195" s="609"/>
      <c r="O195" s="675"/>
      <c r="P195" s="598"/>
      <c r="Q195" s="675" t="s">
        <v>406</v>
      </c>
      <c r="R195" s="598"/>
      <c r="S195" s="229"/>
      <c r="T195" s="229"/>
      <c r="Z195" s="234"/>
      <c r="AA195" s="413"/>
      <c r="AB195" s="562"/>
      <c r="AC195" s="415"/>
      <c r="AD195" s="415"/>
      <c r="AE195" s="415"/>
      <c r="AF195" s="415"/>
    </row>
    <row r="196" spans="2:32">
      <c r="B196" s="617"/>
      <c r="C196" s="619"/>
      <c r="D196" s="763"/>
      <c r="E196" s="675" t="s">
        <v>596</v>
      </c>
      <c r="F196" s="598"/>
      <c r="G196" s="227"/>
      <c r="H196" s="778"/>
      <c r="I196" s="604"/>
      <c r="J196" s="694"/>
      <c r="K196" s="605" t="s">
        <v>604</v>
      </c>
      <c r="L196" s="694"/>
      <c r="M196" s="227"/>
      <c r="N196" s="609"/>
      <c r="O196" s="675"/>
      <c r="P196" s="598"/>
      <c r="Q196" s="675" t="s">
        <v>409</v>
      </c>
      <c r="R196" s="598"/>
      <c r="S196" s="229"/>
      <c r="T196" s="229"/>
      <c r="Z196" s="234"/>
      <c r="AA196" s="413"/>
      <c r="AB196" s="562"/>
      <c r="AC196" s="415"/>
      <c r="AD196" s="415"/>
      <c r="AE196" s="415"/>
      <c r="AF196" s="415"/>
    </row>
    <row r="197" spans="2:32">
      <c r="B197" s="617"/>
      <c r="C197" s="619"/>
      <c r="D197" s="762"/>
      <c r="E197" s="675" t="s">
        <v>588</v>
      </c>
      <c r="F197" s="598"/>
      <c r="G197" s="227"/>
      <c r="H197" s="717">
        <v>9</v>
      </c>
      <c r="I197" s="693" t="s">
        <v>19</v>
      </c>
      <c r="J197" s="666"/>
      <c r="K197" s="667"/>
      <c r="L197" s="629"/>
      <c r="M197" s="227"/>
      <c r="N197" s="609"/>
      <c r="O197" s="675"/>
      <c r="P197" s="598"/>
      <c r="Q197" s="675" t="s">
        <v>412</v>
      </c>
      <c r="R197" s="598"/>
      <c r="S197" s="229"/>
      <c r="T197" s="229"/>
      <c r="Z197" s="234"/>
      <c r="AA197" s="413"/>
      <c r="AB197" s="562"/>
      <c r="AC197" s="415"/>
      <c r="AD197" s="415"/>
      <c r="AE197" s="415"/>
      <c r="AF197" s="415"/>
    </row>
    <row r="198" spans="2:32">
      <c r="B198" s="617"/>
      <c r="C198" s="595"/>
      <c r="D198" s="659"/>
      <c r="E198" s="675" t="s">
        <v>605</v>
      </c>
      <c r="F198" s="598"/>
      <c r="G198" s="227"/>
      <c r="H198" s="609"/>
      <c r="I198" s="692" t="s">
        <v>79</v>
      </c>
      <c r="J198" s="684" t="s">
        <v>606</v>
      </c>
      <c r="K198" s="669"/>
      <c r="L198" s="590"/>
      <c r="M198" s="227"/>
      <c r="N198" s="609"/>
      <c r="O198" s="675"/>
      <c r="P198" s="598"/>
      <c r="Q198" s="675" t="s">
        <v>607</v>
      </c>
      <c r="R198" s="598"/>
      <c r="S198" s="229"/>
      <c r="T198" s="229"/>
      <c r="Z198" s="234"/>
      <c r="AA198" s="413"/>
      <c r="AB198" s="562"/>
      <c r="AC198" s="415"/>
      <c r="AD198" s="415"/>
      <c r="AE198" s="415"/>
      <c r="AF198" s="415"/>
    </row>
    <row r="199" spans="2:32">
      <c r="B199" s="617"/>
      <c r="C199" s="648"/>
      <c r="D199" s="764"/>
      <c r="E199" s="675" t="s">
        <v>608</v>
      </c>
      <c r="F199" s="598"/>
      <c r="H199" s="609"/>
      <c r="I199" s="646" t="s">
        <v>609</v>
      </c>
      <c r="J199" s="769" t="s">
        <v>610</v>
      </c>
      <c r="K199" s="637"/>
      <c r="L199" s="629"/>
      <c r="N199" s="609"/>
      <c r="O199" s="675"/>
      <c r="P199" s="598"/>
      <c r="Q199" s="675" t="s">
        <v>611</v>
      </c>
      <c r="R199" s="598"/>
      <c r="S199" s="229"/>
      <c r="T199" s="229"/>
      <c r="Y199" s="236"/>
      <c r="Z199" s="234"/>
      <c r="AA199" s="413"/>
      <c r="AB199" s="562"/>
      <c r="AC199" s="415"/>
      <c r="AD199" s="415"/>
      <c r="AE199" s="415"/>
      <c r="AF199" s="415"/>
    </row>
    <row r="200" spans="2:32">
      <c r="B200" s="617"/>
      <c r="C200" s="648"/>
      <c r="D200" s="764"/>
      <c r="E200" s="675" t="s">
        <v>612</v>
      </c>
      <c r="F200" s="598"/>
      <c r="G200" s="227"/>
      <c r="H200" s="603"/>
      <c r="I200" s="692" t="s">
        <v>613</v>
      </c>
      <c r="J200" s="684" t="s">
        <v>614</v>
      </c>
      <c r="K200" s="669"/>
      <c r="L200" s="590"/>
      <c r="M200" s="227"/>
      <c r="N200" s="609"/>
      <c r="O200" s="675"/>
      <c r="P200" s="598"/>
      <c r="Q200" s="675" t="s">
        <v>615</v>
      </c>
      <c r="R200" s="598"/>
      <c r="S200" s="229"/>
      <c r="T200" s="229"/>
      <c r="Y200" s="415"/>
      <c r="Z200" s="234"/>
      <c r="AA200" s="413"/>
      <c r="AB200" s="562"/>
      <c r="AC200" s="415"/>
      <c r="AD200" s="415"/>
      <c r="AE200" s="415"/>
      <c r="AF200" s="415"/>
    </row>
    <row r="201" spans="2:32">
      <c r="B201" s="617"/>
      <c r="C201" s="595"/>
      <c r="D201" s="659"/>
      <c r="E201" s="675" t="s">
        <v>616</v>
      </c>
      <c r="F201" s="598"/>
      <c r="G201" s="227"/>
      <c r="H201" s="643"/>
      <c r="I201" s="773"/>
      <c r="J201" s="701"/>
      <c r="K201" s="674" t="s">
        <v>77</v>
      </c>
      <c r="L201" s="701"/>
      <c r="M201" s="227"/>
      <c r="N201" s="609"/>
      <c r="O201" s="675"/>
      <c r="P201" s="598"/>
      <c r="Q201" s="675" t="s">
        <v>617</v>
      </c>
      <c r="R201" s="598"/>
      <c r="S201" s="229"/>
      <c r="T201" s="229"/>
      <c r="Y201" s="415"/>
      <c r="Z201" s="234"/>
      <c r="AA201" s="413"/>
      <c r="AB201" s="562"/>
      <c r="AC201" s="415"/>
      <c r="AD201" s="415"/>
      <c r="AE201" s="415"/>
      <c r="AF201" s="415"/>
    </row>
    <row r="202" spans="2:32">
      <c r="B202" s="617"/>
      <c r="C202" s="625"/>
      <c r="D202" s="626"/>
      <c r="E202" s="675" t="s">
        <v>618</v>
      </c>
      <c r="F202" s="598"/>
      <c r="H202" s="643"/>
      <c r="I202" s="415"/>
      <c r="J202" s="649"/>
      <c r="K202" s="675" t="s">
        <v>82</v>
      </c>
      <c r="L202" s="649"/>
      <c r="N202" s="609"/>
      <c r="O202" s="675"/>
      <c r="P202" s="598"/>
      <c r="Q202" s="675" t="s">
        <v>619</v>
      </c>
      <c r="R202" s="598"/>
      <c r="S202" s="229"/>
      <c r="T202" s="229"/>
      <c r="Y202" s="415"/>
      <c r="Z202" s="234"/>
      <c r="AA202" s="413"/>
      <c r="AB202" s="562"/>
      <c r="AC202" s="415"/>
      <c r="AD202" s="415"/>
      <c r="AE202" s="415"/>
      <c r="AF202" s="415"/>
    </row>
    <row r="203" spans="2:32">
      <c r="B203" s="617"/>
      <c r="C203" s="627"/>
      <c r="D203" s="628"/>
      <c r="E203" s="676" t="s">
        <v>620</v>
      </c>
      <c r="F203" s="597"/>
      <c r="G203" s="227"/>
      <c r="H203" s="643"/>
      <c r="I203" s="415"/>
      <c r="J203" s="649"/>
      <c r="K203" s="675" t="s">
        <v>621</v>
      </c>
      <c r="L203" s="649"/>
      <c r="M203" s="227"/>
      <c r="N203" s="609"/>
      <c r="O203" s="675"/>
      <c r="P203" s="598"/>
      <c r="Q203" s="675" t="s">
        <v>622</v>
      </c>
      <c r="R203" s="598"/>
      <c r="S203" s="229"/>
      <c r="T203" s="229"/>
      <c r="Y203" s="415"/>
      <c r="Z203" s="234"/>
      <c r="AA203" s="413"/>
      <c r="AB203" s="562"/>
      <c r="AC203" s="415"/>
      <c r="AD203" s="415"/>
      <c r="AE203" s="415"/>
      <c r="AF203" s="415"/>
    </row>
    <row r="204" spans="2:32">
      <c r="B204" s="617"/>
      <c r="C204" s="738" t="s">
        <v>93</v>
      </c>
      <c r="D204" s="417" t="s">
        <v>623</v>
      </c>
      <c r="E204" s="675"/>
      <c r="F204" s="641"/>
      <c r="H204" s="643"/>
      <c r="I204" s="415"/>
      <c r="J204" s="649"/>
      <c r="K204" s="675" t="s">
        <v>91</v>
      </c>
      <c r="L204" s="649"/>
      <c r="N204" s="609"/>
      <c r="O204" s="675"/>
      <c r="P204" s="598"/>
      <c r="Q204" s="675" t="s">
        <v>624</v>
      </c>
      <c r="R204" s="598"/>
      <c r="S204" s="229"/>
      <c r="T204" s="229"/>
      <c r="Y204" s="415"/>
      <c r="Z204" s="234"/>
      <c r="AA204" s="413"/>
      <c r="AB204" s="562"/>
      <c r="AC204" s="415"/>
      <c r="AD204" s="415"/>
      <c r="AE204" s="415"/>
      <c r="AF204" s="415"/>
    </row>
    <row r="205" spans="2:32">
      <c r="B205" s="617"/>
      <c r="C205" s="624"/>
      <c r="D205" s="590"/>
      <c r="E205" s="674" t="s">
        <v>625</v>
      </c>
      <c r="F205" s="596"/>
      <c r="G205" s="227"/>
      <c r="H205" s="643"/>
      <c r="I205" s="415"/>
      <c r="J205" s="649"/>
      <c r="K205" s="675" t="s">
        <v>96</v>
      </c>
      <c r="L205" s="649"/>
      <c r="M205" s="227"/>
      <c r="N205" s="609"/>
      <c r="O205" s="675"/>
      <c r="P205" s="598"/>
      <c r="Q205" s="675" t="s">
        <v>626</v>
      </c>
      <c r="R205" s="598"/>
      <c r="S205" s="229"/>
      <c r="T205" s="229"/>
      <c r="Y205" s="415"/>
      <c r="Z205" s="234"/>
      <c r="AA205" s="413"/>
      <c r="AB205" s="562"/>
      <c r="AC205" s="415"/>
      <c r="AD205" s="415"/>
      <c r="AE205" s="415"/>
      <c r="AF205" s="415"/>
    </row>
    <row r="206" spans="2:32">
      <c r="B206" s="617"/>
      <c r="C206" s="595"/>
      <c r="D206" s="659"/>
      <c r="E206" s="675" t="s">
        <v>627</v>
      </c>
      <c r="F206" s="598"/>
      <c r="G206" s="227"/>
      <c r="H206" s="643"/>
      <c r="I206" s="415"/>
      <c r="J206" s="649"/>
      <c r="K206" s="675" t="s">
        <v>101</v>
      </c>
      <c r="L206" s="649"/>
      <c r="M206" s="227"/>
      <c r="N206" s="609"/>
      <c r="O206" s="675"/>
      <c r="P206" s="598"/>
      <c r="Q206" s="675" t="s">
        <v>628</v>
      </c>
      <c r="R206" s="598"/>
      <c r="S206" s="229"/>
      <c r="T206" s="229"/>
      <c r="Y206" s="415"/>
      <c r="Z206" s="234"/>
      <c r="AA206" s="413"/>
      <c r="AB206" s="562"/>
      <c r="AC206" s="415"/>
      <c r="AD206" s="415"/>
      <c r="AE206" s="415"/>
      <c r="AF206" s="415"/>
    </row>
    <row r="207" spans="2:32">
      <c r="B207" s="617"/>
      <c r="C207" s="625"/>
      <c r="D207" s="626"/>
      <c r="E207" s="675" t="s">
        <v>629</v>
      </c>
      <c r="F207" s="598"/>
      <c r="G207" s="227"/>
      <c r="H207" s="643"/>
      <c r="I207" s="415"/>
      <c r="J207" s="649"/>
      <c r="K207" s="675" t="s">
        <v>106</v>
      </c>
      <c r="L207" s="649"/>
      <c r="M207" s="227"/>
      <c r="N207" s="609"/>
      <c r="O207" s="646" t="s">
        <v>113</v>
      </c>
      <c r="P207" s="657" t="s">
        <v>630</v>
      </c>
      <c r="Q207" s="604"/>
      <c r="R207" s="592"/>
      <c r="S207" s="229"/>
      <c r="T207" s="229"/>
      <c r="Y207" s="415"/>
      <c r="Z207" s="234"/>
      <c r="AA207" s="413"/>
      <c r="AB207" s="562"/>
      <c r="AC207" s="415"/>
      <c r="AD207" s="415"/>
      <c r="AE207" s="415"/>
      <c r="AF207" s="415"/>
    </row>
    <row r="208" spans="2:32">
      <c r="B208" s="617"/>
      <c r="C208" s="625"/>
      <c r="D208" s="626"/>
      <c r="E208" s="675" t="s">
        <v>631</v>
      </c>
      <c r="F208" s="598"/>
      <c r="G208" s="227"/>
      <c r="H208" s="643"/>
      <c r="I208" s="686"/>
      <c r="J208" s="702"/>
      <c r="K208" s="676" t="s">
        <v>111</v>
      </c>
      <c r="L208" s="702"/>
      <c r="M208" s="227"/>
      <c r="N208" s="609"/>
      <c r="O208" s="675"/>
      <c r="P208" s="598"/>
      <c r="Q208" s="675" t="s">
        <v>632</v>
      </c>
      <c r="R208" s="598"/>
      <c r="S208" s="229"/>
      <c r="T208" s="229"/>
      <c r="Y208" s="415"/>
      <c r="Z208" s="234"/>
      <c r="AA208" s="413"/>
      <c r="AB208" s="562"/>
      <c r="AC208" s="415"/>
      <c r="AD208" s="415"/>
      <c r="AE208" s="415"/>
      <c r="AF208" s="415"/>
    </row>
    <row r="209" spans="2:32">
      <c r="B209" s="617"/>
      <c r="C209" s="595"/>
      <c r="D209" s="659"/>
      <c r="E209" s="675" t="s">
        <v>633</v>
      </c>
      <c r="F209" s="598"/>
      <c r="G209" s="227"/>
      <c r="H209" s="643"/>
      <c r="I209" s="413" t="s">
        <v>634</v>
      </c>
      <c r="J209" s="417" t="s">
        <v>635</v>
      </c>
      <c r="K209" s="233"/>
      <c r="L209" s="626"/>
      <c r="M209" s="227"/>
      <c r="N209" s="609"/>
      <c r="O209" s="675"/>
      <c r="P209" s="598"/>
      <c r="Q209" s="675" t="s">
        <v>636</v>
      </c>
      <c r="R209" s="598"/>
      <c r="S209" s="229"/>
      <c r="T209" s="229"/>
      <c r="Y209" s="415"/>
      <c r="Z209" s="234"/>
      <c r="AA209" s="413"/>
      <c r="AB209" s="562"/>
      <c r="AC209" s="415"/>
      <c r="AD209" s="415"/>
      <c r="AE209" s="415"/>
      <c r="AF209" s="415"/>
    </row>
    <row r="210" spans="2:32">
      <c r="B210" s="617"/>
      <c r="C210" s="625"/>
      <c r="D210" s="626"/>
      <c r="E210" s="675" t="s">
        <v>637</v>
      </c>
      <c r="F210" s="598"/>
      <c r="G210" s="227"/>
      <c r="H210" s="643"/>
      <c r="I210" s="674"/>
      <c r="J210" s="708"/>
      <c r="K210" s="674" t="s">
        <v>77</v>
      </c>
      <c r="L210" s="701"/>
      <c r="M210" s="227"/>
      <c r="N210" s="609"/>
      <c r="O210" s="675"/>
      <c r="P210" s="598"/>
      <c r="Q210" s="675" t="s">
        <v>638</v>
      </c>
      <c r="R210" s="598"/>
      <c r="S210" s="229"/>
      <c r="T210" s="229"/>
      <c r="Y210" s="415"/>
      <c r="Z210" s="234"/>
      <c r="AA210" s="413"/>
      <c r="AB210" s="562"/>
      <c r="AC210" s="415"/>
      <c r="AD210" s="415"/>
      <c r="AE210" s="415"/>
      <c r="AF210" s="415"/>
    </row>
    <row r="211" spans="2:32">
      <c r="B211" s="617"/>
      <c r="C211" s="595"/>
      <c r="D211" s="659"/>
      <c r="E211" s="675" t="s">
        <v>639</v>
      </c>
      <c r="F211" s="598"/>
      <c r="H211" s="643"/>
      <c r="I211" s="675"/>
      <c r="J211" s="229"/>
      <c r="K211" s="675" t="s">
        <v>640</v>
      </c>
      <c r="L211" s="649"/>
      <c r="N211" s="609"/>
      <c r="O211" s="675"/>
      <c r="P211" s="598"/>
      <c r="Q211" s="675" t="s">
        <v>641</v>
      </c>
      <c r="R211" s="598"/>
      <c r="S211" s="229"/>
      <c r="T211" s="229"/>
      <c r="Y211" s="415"/>
      <c r="Z211" s="234"/>
      <c r="AA211" s="413"/>
      <c r="AB211" s="562"/>
      <c r="AC211" s="415"/>
      <c r="AD211" s="415"/>
      <c r="AE211" s="415"/>
      <c r="AF211" s="415"/>
    </row>
    <row r="212" spans="2:32">
      <c r="B212" s="617"/>
      <c r="C212" s="627"/>
      <c r="D212" s="628"/>
      <c r="E212" s="676" t="s">
        <v>642</v>
      </c>
      <c r="F212" s="597"/>
      <c r="G212" s="227"/>
      <c r="H212" s="643"/>
      <c r="I212" s="675"/>
      <c r="J212" s="229"/>
      <c r="K212" s="675" t="s">
        <v>82</v>
      </c>
      <c r="L212" s="649"/>
      <c r="M212" s="227"/>
      <c r="N212" s="609"/>
      <c r="O212" s="675"/>
      <c r="P212" s="598"/>
      <c r="Q212" s="675" t="s">
        <v>643</v>
      </c>
      <c r="R212" s="598"/>
      <c r="S212" s="229"/>
      <c r="T212" s="229"/>
      <c r="V212" s="415"/>
      <c r="X212" s="415"/>
      <c r="Y212" s="415"/>
      <c r="Z212" s="234"/>
      <c r="AA212" s="413"/>
      <c r="AB212" s="562"/>
      <c r="AC212" s="415"/>
      <c r="AD212" s="415"/>
      <c r="AE212" s="415"/>
      <c r="AF212" s="415"/>
    </row>
    <row r="213" spans="2:32">
      <c r="B213" s="617"/>
      <c r="C213" s="738" t="s">
        <v>98</v>
      </c>
      <c r="D213" s="417" t="s">
        <v>644</v>
      </c>
      <c r="E213" s="675"/>
      <c r="F213" s="641"/>
      <c r="H213" s="643"/>
      <c r="I213" s="675"/>
      <c r="J213" s="229"/>
      <c r="K213" s="675" t="s">
        <v>87</v>
      </c>
      <c r="L213" s="649"/>
      <c r="N213" s="609"/>
      <c r="O213" s="675"/>
      <c r="P213" s="598"/>
      <c r="Q213" s="675" t="s">
        <v>645</v>
      </c>
      <c r="R213" s="598"/>
      <c r="S213" s="229"/>
      <c r="T213" s="229"/>
      <c r="V213" s="415"/>
      <c r="X213" s="415"/>
      <c r="Y213" s="415"/>
      <c r="Z213" s="234"/>
      <c r="AA213" s="413"/>
      <c r="AB213" s="562"/>
      <c r="AC213" s="415"/>
      <c r="AD213" s="415"/>
      <c r="AE213" s="415"/>
      <c r="AF213" s="415"/>
    </row>
    <row r="214" spans="2:32">
      <c r="B214" s="617"/>
      <c r="C214" s="624"/>
      <c r="D214" s="590"/>
      <c r="E214" s="674" t="s">
        <v>646</v>
      </c>
      <c r="F214" s="596"/>
      <c r="G214" s="227"/>
      <c r="H214" s="643"/>
      <c r="I214" s="675"/>
      <c r="J214" s="229"/>
      <c r="K214" s="675" t="s">
        <v>91</v>
      </c>
      <c r="L214" s="649"/>
      <c r="M214" s="227"/>
      <c r="N214" s="609"/>
      <c r="O214" s="675"/>
      <c r="P214" s="598"/>
      <c r="Q214" s="675" t="s">
        <v>647</v>
      </c>
      <c r="R214" s="598"/>
      <c r="S214" s="229"/>
      <c r="T214" s="229"/>
      <c r="Y214" s="415"/>
      <c r="Z214" s="234"/>
      <c r="AA214" s="413"/>
      <c r="AB214" s="562"/>
      <c r="AC214" s="415"/>
      <c r="AD214" s="415"/>
      <c r="AE214" s="415"/>
      <c r="AF214" s="415"/>
    </row>
    <row r="215" spans="2:32">
      <c r="B215" s="617"/>
      <c r="C215" s="625"/>
      <c r="D215" s="626"/>
      <c r="E215" s="675" t="s">
        <v>648</v>
      </c>
      <c r="F215" s="598"/>
      <c r="G215" s="227"/>
      <c r="H215" s="644"/>
      <c r="I215" s="648"/>
      <c r="J215" s="229"/>
      <c r="K215" s="648" t="s">
        <v>96</v>
      </c>
      <c r="L215" s="649"/>
      <c r="M215" s="227"/>
      <c r="N215" s="609"/>
      <c r="O215" s="675"/>
      <c r="P215" s="598"/>
      <c r="Q215" s="675" t="s">
        <v>649</v>
      </c>
      <c r="R215" s="598"/>
      <c r="S215" s="229"/>
      <c r="T215" s="229"/>
      <c r="Y215" s="415"/>
      <c r="Z215" s="234"/>
      <c r="AA215" s="413"/>
      <c r="AB215" s="562"/>
      <c r="AC215" s="415"/>
      <c r="AD215" s="415"/>
      <c r="AE215" s="415"/>
      <c r="AF215" s="415"/>
    </row>
    <row r="216" spans="2:32">
      <c r="B216" s="617"/>
      <c r="C216" s="625"/>
      <c r="D216" s="626"/>
      <c r="E216" s="675" t="s">
        <v>650</v>
      </c>
      <c r="F216" s="598"/>
      <c r="G216" s="227"/>
      <c r="H216" s="644"/>
      <c r="I216" s="648"/>
      <c r="J216" s="229"/>
      <c r="K216" s="648" t="s">
        <v>651</v>
      </c>
      <c r="L216" s="649"/>
      <c r="M216" s="227"/>
      <c r="N216" s="609"/>
      <c r="O216" s="675"/>
      <c r="P216" s="598"/>
      <c r="Q216" s="675" t="s">
        <v>652</v>
      </c>
      <c r="R216" s="598"/>
      <c r="S216" s="229"/>
      <c r="T216" s="229"/>
      <c r="Y216" s="415"/>
      <c r="Z216" s="234"/>
      <c r="AA216" s="413"/>
      <c r="AB216" s="562"/>
      <c r="AC216" s="415"/>
      <c r="AD216" s="415"/>
      <c r="AE216" s="415"/>
      <c r="AF216" s="415"/>
    </row>
    <row r="217" spans="2:32">
      <c r="B217" s="617"/>
      <c r="C217" s="627"/>
      <c r="D217" s="628"/>
      <c r="E217" s="676" t="s">
        <v>653</v>
      </c>
      <c r="F217" s="597"/>
      <c r="G217" s="227"/>
      <c r="H217" s="644"/>
      <c r="I217" s="648"/>
      <c r="J217" s="229"/>
      <c r="K217" s="648" t="s">
        <v>621</v>
      </c>
      <c r="L217" s="649"/>
      <c r="M217" s="227"/>
      <c r="N217" s="609"/>
      <c r="O217" s="675"/>
      <c r="P217" s="598"/>
      <c r="Q217" s="675" t="s">
        <v>654</v>
      </c>
      <c r="R217" s="598"/>
      <c r="S217" s="229"/>
      <c r="T217" s="229"/>
      <c r="Y217" s="415"/>
      <c r="Z217" s="234"/>
      <c r="AA217" s="413"/>
      <c r="AB217" s="562"/>
      <c r="AC217" s="415"/>
      <c r="AD217" s="415"/>
      <c r="AE217" s="415"/>
      <c r="AF217" s="415"/>
    </row>
    <row r="218" spans="2:32">
      <c r="B218" s="616"/>
      <c r="C218" s="595" t="s">
        <v>103</v>
      </c>
      <c r="D218" s="418" t="s">
        <v>13</v>
      </c>
      <c r="E218" s="236"/>
      <c r="F218" s="626"/>
      <c r="G218" s="227"/>
      <c r="H218" s="644"/>
      <c r="I218" s="648"/>
      <c r="J218" s="229"/>
      <c r="K218" s="648" t="s">
        <v>655</v>
      </c>
      <c r="L218" s="649"/>
      <c r="M218" s="227"/>
      <c r="N218" s="613"/>
      <c r="O218" s="675"/>
      <c r="P218" s="598"/>
      <c r="Q218" s="675" t="s">
        <v>656</v>
      </c>
      <c r="R218" s="598"/>
      <c r="S218" s="229"/>
      <c r="T218" s="229"/>
      <c r="Y218" s="415"/>
      <c r="Z218" s="234"/>
      <c r="AA218" s="413"/>
      <c r="AB218" s="562"/>
      <c r="AC218" s="415"/>
      <c r="AD218" s="415"/>
      <c r="AE218" s="415"/>
      <c r="AF218" s="415"/>
    </row>
    <row r="219" spans="2:32">
      <c r="B219" s="617"/>
      <c r="C219" s="624"/>
      <c r="D219" s="590"/>
      <c r="E219" s="674" t="s">
        <v>657</v>
      </c>
      <c r="F219" s="596"/>
      <c r="G219" s="416"/>
      <c r="H219" s="644"/>
      <c r="I219" s="648"/>
      <c r="J219" s="229"/>
      <c r="K219" s="648" t="s">
        <v>106</v>
      </c>
      <c r="L219" s="649"/>
      <c r="M219" s="416"/>
      <c r="N219" s="614"/>
      <c r="O219" s="676"/>
      <c r="P219" s="597"/>
      <c r="Q219" s="676" t="s">
        <v>658</v>
      </c>
      <c r="R219" s="597"/>
      <c r="S219" s="416"/>
      <c r="T219" s="416"/>
      <c r="Y219" s="415"/>
      <c r="Z219" s="234"/>
      <c r="AA219" s="234"/>
      <c r="AB219" s="234"/>
      <c r="AC219" s="415"/>
      <c r="AD219" s="415"/>
      <c r="AE219" s="415"/>
      <c r="AF219" s="415"/>
    </row>
    <row r="220" spans="2:32" ht="15" customHeight="1">
      <c r="B220" s="617"/>
      <c r="C220" s="595"/>
      <c r="D220" s="659"/>
      <c r="E220" s="675" t="s">
        <v>659</v>
      </c>
      <c r="F220" s="598"/>
      <c r="G220" s="416"/>
      <c r="H220" s="707"/>
      <c r="I220" s="623"/>
      <c r="J220" s="709"/>
      <c r="K220" s="623" t="s">
        <v>111</v>
      </c>
      <c r="L220" s="702"/>
      <c r="M220" s="416"/>
      <c r="N220" s="416"/>
      <c r="R220" s="416"/>
      <c r="S220" s="416"/>
      <c r="T220" s="416"/>
      <c r="U220" s="416"/>
      <c r="V220" s="416"/>
      <c r="W220" s="415"/>
      <c r="X220" s="415"/>
      <c r="Y220" s="415"/>
      <c r="Z220" s="234"/>
      <c r="AA220" s="234"/>
      <c r="AB220" s="234"/>
      <c r="AC220" s="415"/>
      <c r="AD220" s="415"/>
      <c r="AE220" s="415"/>
      <c r="AF220" s="415"/>
    </row>
    <row r="221" spans="2:32" ht="15" customHeight="1">
      <c r="B221" s="617"/>
      <c r="C221" s="625"/>
      <c r="D221" s="626"/>
      <c r="E221" s="675" t="s">
        <v>660</v>
      </c>
      <c r="F221" s="598"/>
      <c r="G221" s="416"/>
      <c r="H221" s="416"/>
      <c r="I221" s="416"/>
      <c r="J221" s="416"/>
      <c r="K221" s="416"/>
      <c r="L221" s="416"/>
      <c r="M221" s="416"/>
      <c r="N221" s="416"/>
      <c r="R221" s="416"/>
      <c r="S221" s="416"/>
      <c r="T221" s="416"/>
      <c r="U221" s="416"/>
      <c r="V221" s="416"/>
      <c r="W221" s="415"/>
      <c r="X221" s="415"/>
      <c r="Y221" s="415"/>
      <c r="Z221" s="234"/>
      <c r="AA221" s="234"/>
      <c r="AB221" s="234"/>
      <c r="AC221" s="415"/>
      <c r="AD221" s="415"/>
      <c r="AE221" s="415"/>
      <c r="AF221" s="415"/>
    </row>
    <row r="222" spans="2:32" ht="15" customHeight="1">
      <c r="B222" s="617"/>
      <c r="C222" s="625"/>
      <c r="D222" s="626"/>
      <c r="E222" s="675" t="s">
        <v>661</v>
      </c>
      <c r="F222" s="598"/>
      <c r="G222" s="416"/>
      <c r="H222" s="416"/>
      <c r="I222" s="416"/>
      <c r="J222" s="416"/>
      <c r="K222" s="416"/>
      <c r="L222" s="416"/>
      <c r="M222" s="416"/>
      <c r="N222" s="416"/>
      <c r="R222" s="416"/>
      <c r="S222" s="416"/>
      <c r="T222" s="416"/>
      <c r="U222" s="416"/>
      <c r="V222" s="416"/>
      <c r="W222" s="415"/>
      <c r="X222" s="415"/>
      <c r="Y222" s="415"/>
      <c r="Z222" s="234"/>
      <c r="AA222" s="234"/>
      <c r="AB222" s="234"/>
      <c r="AC222" s="415"/>
      <c r="AD222" s="415"/>
      <c r="AE222" s="415"/>
      <c r="AF222" s="415"/>
    </row>
    <row r="223" spans="2:32" ht="15" customHeight="1">
      <c r="B223" s="617"/>
      <c r="C223" s="625"/>
      <c r="D223" s="626"/>
      <c r="E223" s="675" t="s">
        <v>662</v>
      </c>
      <c r="F223" s="598"/>
      <c r="G223" s="416"/>
      <c r="H223" s="416"/>
      <c r="I223" s="416"/>
      <c r="J223" s="416"/>
      <c r="K223" s="416"/>
      <c r="L223" s="416"/>
      <c r="M223" s="416"/>
      <c r="N223" s="416"/>
      <c r="R223" s="416"/>
      <c r="S223" s="416"/>
      <c r="T223" s="416"/>
      <c r="U223" s="416"/>
      <c r="V223" s="416"/>
      <c r="W223" s="415"/>
      <c r="X223" s="415"/>
      <c r="Y223" s="415"/>
      <c r="Z223" s="234"/>
      <c r="AA223" s="234"/>
      <c r="AB223" s="234"/>
      <c r="AC223" s="415"/>
      <c r="AD223" s="415"/>
      <c r="AE223" s="415"/>
      <c r="AF223" s="415"/>
    </row>
    <row r="224" spans="2:32" ht="15" customHeight="1">
      <c r="B224" s="630"/>
      <c r="C224" s="620"/>
      <c r="D224" s="741"/>
      <c r="E224" s="676" t="s">
        <v>663</v>
      </c>
      <c r="F224" s="597"/>
      <c r="G224" s="416"/>
      <c r="H224" s="416"/>
      <c r="I224" s="416"/>
      <c r="J224" s="416"/>
      <c r="K224" s="416"/>
      <c r="L224" s="416"/>
      <c r="M224" s="416"/>
      <c r="N224" s="416"/>
      <c r="R224" s="416"/>
      <c r="S224" s="416"/>
      <c r="T224" s="416"/>
      <c r="U224" s="416"/>
      <c r="V224" s="416"/>
      <c r="W224" s="415"/>
      <c r="X224" s="415"/>
      <c r="Y224" s="415"/>
      <c r="Z224" s="234"/>
      <c r="AA224" s="234"/>
      <c r="AB224" s="234"/>
      <c r="AC224" s="415"/>
      <c r="AD224" s="415"/>
      <c r="AE224" s="415"/>
      <c r="AF224" s="415"/>
    </row>
    <row r="225" spans="2:32" ht="15" customHeight="1">
      <c r="B225" s="416"/>
      <c r="C225" s="416"/>
      <c r="D225" s="562"/>
      <c r="E225" s="416"/>
      <c r="F225" s="416"/>
      <c r="G225" s="416"/>
      <c r="H225" s="416"/>
      <c r="I225" s="416"/>
      <c r="J225" s="416"/>
      <c r="K225" s="416"/>
      <c r="L225" s="416"/>
      <c r="M225" s="416"/>
      <c r="N225" s="416"/>
      <c r="R225" s="416"/>
      <c r="S225" s="416"/>
      <c r="T225" s="416"/>
      <c r="U225" s="416"/>
      <c r="V225" s="416"/>
      <c r="W225" s="415"/>
      <c r="X225" s="415"/>
      <c r="Y225" s="415"/>
      <c r="Z225" s="234"/>
      <c r="AA225" s="234"/>
      <c r="AB225" s="234"/>
      <c r="AC225" s="415"/>
      <c r="AD225" s="415"/>
      <c r="AE225" s="415"/>
      <c r="AF225" s="415"/>
    </row>
    <row r="226" spans="2:32" ht="15" customHeight="1">
      <c r="B226" s="416"/>
      <c r="C226" s="416"/>
      <c r="D226" s="562"/>
      <c r="E226" s="416"/>
      <c r="F226" s="416"/>
      <c r="G226" s="416"/>
      <c r="H226" s="416"/>
      <c r="I226" s="416"/>
      <c r="J226" s="416"/>
      <c r="K226" s="416"/>
      <c r="L226" s="416"/>
      <c r="M226" s="416"/>
      <c r="N226" s="416"/>
      <c r="R226" s="416"/>
      <c r="S226" s="416"/>
      <c r="T226" s="416"/>
      <c r="U226" s="416"/>
      <c r="V226" s="416"/>
      <c r="W226" s="415"/>
      <c r="X226" s="415"/>
      <c r="Y226" s="415"/>
      <c r="Z226" s="234"/>
      <c r="AA226" s="234"/>
      <c r="AB226" s="234"/>
      <c r="AC226" s="415"/>
      <c r="AD226" s="415"/>
      <c r="AE226" s="415"/>
      <c r="AF226" s="415"/>
    </row>
    <row r="227" spans="2:32" ht="15" customHeight="1">
      <c r="B227" s="416"/>
      <c r="C227" s="416"/>
      <c r="D227" s="562"/>
      <c r="E227" s="416"/>
      <c r="F227" s="416"/>
      <c r="G227" s="416"/>
      <c r="H227" s="416"/>
      <c r="I227" s="416"/>
      <c r="J227" s="416"/>
      <c r="K227" s="416"/>
      <c r="L227" s="416"/>
      <c r="M227" s="416"/>
      <c r="N227" s="416"/>
      <c r="R227" s="416"/>
      <c r="S227" s="416"/>
      <c r="T227" s="416"/>
      <c r="U227" s="416"/>
      <c r="V227" s="416"/>
      <c r="W227" s="415"/>
      <c r="X227" s="415"/>
      <c r="Y227" s="415"/>
      <c r="Z227" s="234"/>
      <c r="AA227" s="234"/>
      <c r="AB227" s="234"/>
      <c r="AC227" s="415"/>
      <c r="AD227" s="415"/>
      <c r="AE227" s="415"/>
      <c r="AF227" s="415"/>
    </row>
    <row r="228" spans="2:32" ht="15" customHeight="1">
      <c r="B228" s="416"/>
      <c r="C228" s="416"/>
      <c r="D228" s="562"/>
      <c r="E228" s="416"/>
      <c r="F228" s="416"/>
      <c r="G228" s="416"/>
      <c r="H228" s="416"/>
      <c r="I228" s="416"/>
      <c r="J228" s="416"/>
      <c r="K228" s="416"/>
      <c r="L228" s="416"/>
      <c r="M228" s="416"/>
      <c r="N228" s="416"/>
      <c r="R228" s="416"/>
      <c r="S228" s="416"/>
      <c r="T228" s="416"/>
      <c r="U228" s="416"/>
      <c r="V228" s="416"/>
      <c r="W228" s="415"/>
      <c r="X228" s="415"/>
      <c r="Y228" s="415"/>
      <c r="Z228" s="234"/>
      <c r="AA228" s="234"/>
      <c r="AB228" s="234"/>
      <c r="AC228" s="415"/>
      <c r="AD228" s="415"/>
      <c r="AE228" s="415"/>
      <c r="AF228" s="415"/>
    </row>
    <row r="229" spans="2:32" ht="15" customHeight="1">
      <c r="B229" s="416"/>
      <c r="C229" s="416"/>
      <c r="D229" s="562"/>
      <c r="E229" s="416"/>
      <c r="F229" s="416"/>
      <c r="G229" s="416"/>
      <c r="H229" s="416"/>
      <c r="I229" s="416"/>
      <c r="J229" s="416"/>
      <c r="K229" s="416"/>
      <c r="L229" s="416"/>
      <c r="M229" s="416"/>
      <c r="N229" s="416"/>
      <c r="R229" s="416"/>
      <c r="S229" s="416"/>
      <c r="T229" s="416"/>
      <c r="U229" s="416"/>
      <c r="V229" s="416"/>
      <c r="W229" s="415"/>
      <c r="X229" s="415"/>
      <c r="Y229" s="415"/>
      <c r="Z229" s="234"/>
      <c r="AA229" s="234"/>
      <c r="AB229" s="234"/>
      <c r="AC229" s="415"/>
      <c r="AD229" s="415"/>
      <c r="AE229" s="415"/>
      <c r="AF229" s="415"/>
    </row>
    <row r="230" spans="2:32" ht="15" customHeight="1">
      <c r="B230" s="416"/>
      <c r="C230" s="416"/>
      <c r="D230" s="562"/>
      <c r="E230" s="416"/>
      <c r="F230" s="416"/>
      <c r="G230" s="416"/>
      <c r="H230" s="416"/>
      <c r="I230" s="416"/>
      <c r="J230" s="416"/>
      <c r="K230" s="416"/>
      <c r="L230" s="416"/>
      <c r="M230" s="416"/>
      <c r="N230" s="416"/>
      <c r="R230" s="416"/>
      <c r="S230" s="416"/>
      <c r="T230" s="416"/>
      <c r="U230" s="416"/>
      <c r="V230" s="416"/>
      <c r="W230" s="415"/>
      <c r="X230" s="415"/>
      <c r="Y230" s="415"/>
      <c r="Z230" s="234"/>
      <c r="AA230" s="234"/>
      <c r="AB230" s="234"/>
      <c r="AC230" s="415"/>
      <c r="AD230" s="415"/>
      <c r="AE230" s="415"/>
      <c r="AF230" s="415"/>
    </row>
    <row r="231" spans="2:32" ht="15" customHeight="1">
      <c r="B231" s="416"/>
      <c r="C231" s="416"/>
      <c r="D231" s="562"/>
      <c r="E231" s="416"/>
      <c r="F231" s="416"/>
      <c r="G231" s="416"/>
      <c r="H231" s="416"/>
      <c r="I231" s="416"/>
      <c r="J231" s="416"/>
      <c r="K231" s="416"/>
      <c r="L231" s="416"/>
      <c r="M231" s="416"/>
      <c r="N231" s="416"/>
      <c r="R231" s="416"/>
      <c r="S231" s="416"/>
      <c r="T231" s="416"/>
      <c r="U231" s="416"/>
      <c r="V231" s="416"/>
      <c r="W231" s="415"/>
      <c r="X231" s="415"/>
      <c r="Y231" s="415"/>
      <c r="Z231" s="234"/>
      <c r="AA231" s="234"/>
      <c r="AB231" s="234"/>
      <c r="AC231" s="415"/>
      <c r="AD231" s="415"/>
      <c r="AE231" s="415"/>
      <c r="AF231" s="415"/>
    </row>
    <row r="232" spans="2:32" ht="15" customHeight="1">
      <c r="B232" s="416"/>
      <c r="C232" s="416"/>
      <c r="D232" s="562"/>
      <c r="E232" s="416"/>
      <c r="F232" s="416"/>
      <c r="G232" s="416"/>
      <c r="H232" s="416"/>
      <c r="I232" s="416"/>
      <c r="J232" s="416"/>
      <c r="K232" s="416"/>
      <c r="L232" s="416"/>
      <c r="M232" s="416"/>
      <c r="N232" s="416"/>
      <c r="R232" s="416"/>
      <c r="S232" s="416"/>
      <c r="T232" s="416"/>
      <c r="U232" s="416"/>
      <c r="V232" s="416"/>
      <c r="W232" s="415"/>
      <c r="X232" s="415"/>
      <c r="Y232" s="415"/>
      <c r="Z232" s="234"/>
      <c r="AA232" s="234"/>
      <c r="AB232" s="234"/>
      <c r="AC232" s="415"/>
      <c r="AD232" s="415"/>
      <c r="AE232" s="415"/>
      <c r="AF232" s="415"/>
    </row>
    <row r="233" spans="2:32" ht="15" customHeight="1">
      <c r="B233" s="416"/>
      <c r="C233" s="416"/>
      <c r="D233" s="562"/>
      <c r="E233" s="416"/>
      <c r="F233" s="416"/>
      <c r="G233" s="416"/>
      <c r="H233" s="416"/>
      <c r="I233" s="416"/>
      <c r="J233" s="416"/>
      <c r="K233" s="416"/>
      <c r="L233" s="416"/>
      <c r="M233" s="416"/>
      <c r="N233" s="416"/>
      <c r="R233" s="416"/>
      <c r="S233" s="416"/>
      <c r="T233" s="416"/>
      <c r="U233" s="416"/>
      <c r="V233" s="416"/>
      <c r="W233" s="415"/>
      <c r="X233" s="415"/>
      <c r="Y233" s="415"/>
      <c r="Z233" s="234"/>
      <c r="AA233" s="234"/>
      <c r="AB233" s="234"/>
      <c r="AC233" s="415"/>
      <c r="AD233" s="415"/>
      <c r="AE233" s="415"/>
      <c r="AF233" s="415"/>
    </row>
    <row r="234" spans="2:32" ht="15" customHeight="1">
      <c r="B234" s="416"/>
      <c r="C234" s="416"/>
      <c r="D234" s="562"/>
      <c r="E234" s="416"/>
      <c r="F234" s="416"/>
      <c r="G234" s="416"/>
      <c r="H234" s="416"/>
      <c r="I234" s="416"/>
      <c r="J234" s="416"/>
      <c r="K234" s="416"/>
      <c r="L234" s="416"/>
      <c r="M234" s="416"/>
      <c r="N234" s="416"/>
      <c r="R234" s="416"/>
      <c r="S234" s="416"/>
      <c r="T234" s="416"/>
      <c r="U234" s="416"/>
      <c r="V234" s="416"/>
      <c r="W234" s="415"/>
      <c r="X234" s="415"/>
      <c r="Y234" s="415"/>
      <c r="Z234" s="234"/>
      <c r="AA234" s="234"/>
      <c r="AB234" s="234"/>
      <c r="AC234" s="415"/>
      <c r="AD234" s="415"/>
      <c r="AE234" s="415"/>
      <c r="AF234" s="415"/>
    </row>
    <row r="235" spans="2:32" ht="15" customHeight="1">
      <c r="B235" s="416"/>
      <c r="C235" s="416"/>
      <c r="D235" s="562"/>
      <c r="E235" s="416"/>
      <c r="F235" s="416"/>
      <c r="G235" s="416"/>
      <c r="H235" s="416"/>
      <c r="I235" s="416"/>
      <c r="J235" s="416"/>
      <c r="K235" s="416"/>
      <c r="L235" s="416"/>
      <c r="M235" s="416"/>
      <c r="N235" s="416"/>
      <c r="R235" s="416"/>
      <c r="S235" s="416"/>
      <c r="T235" s="416"/>
      <c r="U235" s="416"/>
      <c r="V235" s="416"/>
      <c r="W235" s="415"/>
      <c r="X235" s="415"/>
      <c r="Y235" s="415"/>
      <c r="Z235" s="234"/>
      <c r="AA235" s="234"/>
      <c r="AB235" s="234"/>
      <c r="AC235" s="415"/>
      <c r="AD235" s="415"/>
      <c r="AE235" s="415"/>
      <c r="AF235" s="415"/>
    </row>
    <row r="236" spans="2:32" ht="15" customHeight="1">
      <c r="B236" s="416"/>
      <c r="C236" s="416"/>
      <c r="D236" s="562"/>
      <c r="E236" s="416"/>
      <c r="F236" s="416"/>
      <c r="G236" s="416"/>
      <c r="H236" s="416"/>
      <c r="I236" s="416"/>
      <c r="J236" s="416"/>
      <c r="K236" s="416"/>
      <c r="L236" s="416"/>
      <c r="M236" s="416"/>
      <c r="N236" s="416"/>
      <c r="R236" s="416"/>
      <c r="S236" s="416"/>
      <c r="T236" s="416"/>
      <c r="U236" s="416"/>
      <c r="V236" s="416"/>
      <c r="W236" s="415"/>
      <c r="X236" s="415"/>
      <c r="Y236" s="415"/>
      <c r="Z236" s="234"/>
      <c r="AA236" s="234"/>
      <c r="AB236" s="234"/>
      <c r="AC236" s="415"/>
      <c r="AD236" s="415"/>
      <c r="AE236" s="415"/>
      <c r="AF236" s="415"/>
    </row>
    <row r="237" spans="2:32" ht="15" customHeight="1">
      <c r="B237" s="416"/>
      <c r="C237" s="416"/>
      <c r="D237" s="562"/>
      <c r="E237" s="416"/>
      <c r="F237" s="416"/>
      <c r="G237" s="416"/>
      <c r="H237" s="416"/>
      <c r="I237" s="416"/>
      <c r="J237" s="416"/>
      <c r="K237" s="416"/>
      <c r="L237" s="416"/>
      <c r="M237" s="416"/>
      <c r="N237" s="416"/>
      <c r="R237" s="416"/>
      <c r="S237" s="416"/>
      <c r="T237" s="416"/>
      <c r="U237" s="416"/>
      <c r="V237" s="416"/>
      <c r="W237" s="415"/>
      <c r="X237" s="415"/>
      <c r="Y237" s="415"/>
      <c r="Z237" s="234"/>
      <c r="AA237" s="234"/>
      <c r="AB237" s="234"/>
      <c r="AC237" s="415"/>
      <c r="AD237" s="415"/>
      <c r="AE237" s="415"/>
      <c r="AF237" s="415"/>
    </row>
    <row r="238" spans="2:32" ht="15" customHeight="1">
      <c r="B238" s="416"/>
      <c r="C238" s="416"/>
      <c r="D238" s="562"/>
      <c r="E238" s="416"/>
      <c r="F238" s="416"/>
      <c r="G238" s="416"/>
      <c r="H238" s="416"/>
      <c r="I238" s="416"/>
      <c r="J238" s="416"/>
      <c r="K238" s="416"/>
      <c r="L238" s="416"/>
      <c r="M238" s="416"/>
      <c r="N238" s="416"/>
      <c r="R238" s="416"/>
      <c r="S238" s="416"/>
      <c r="T238" s="416"/>
      <c r="U238" s="416"/>
      <c r="V238" s="416"/>
      <c r="W238" s="415"/>
      <c r="X238" s="415"/>
      <c r="Y238" s="415"/>
      <c r="Z238" s="234"/>
      <c r="AA238" s="234"/>
      <c r="AB238" s="234"/>
      <c r="AC238" s="415"/>
      <c r="AD238" s="415"/>
      <c r="AE238" s="415"/>
      <c r="AF238" s="415"/>
    </row>
    <row r="239" spans="2:32" ht="15" customHeight="1">
      <c r="B239" s="416"/>
      <c r="C239" s="416"/>
      <c r="D239" s="562"/>
      <c r="E239" s="416"/>
      <c r="F239" s="416"/>
      <c r="G239" s="416"/>
      <c r="H239" s="416"/>
      <c r="I239" s="416"/>
      <c r="J239" s="416"/>
      <c r="K239" s="416"/>
      <c r="L239" s="416"/>
      <c r="M239" s="416"/>
      <c r="N239" s="416"/>
      <c r="R239" s="416"/>
      <c r="S239" s="416"/>
      <c r="T239" s="416"/>
      <c r="U239" s="416"/>
      <c r="V239" s="416"/>
      <c r="W239" s="415"/>
      <c r="X239" s="415"/>
      <c r="Y239" s="415"/>
      <c r="Z239" s="234"/>
      <c r="AA239" s="234"/>
      <c r="AB239" s="234"/>
      <c r="AC239" s="415"/>
      <c r="AD239" s="415"/>
      <c r="AE239" s="415"/>
      <c r="AF239" s="415"/>
    </row>
    <row r="240" spans="2:32" ht="15" customHeight="1">
      <c r="B240" s="416"/>
      <c r="C240" s="416"/>
      <c r="D240" s="562"/>
      <c r="E240" s="416"/>
      <c r="F240" s="416"/>
      <c r="G240" s="416"/>
      <c r="H240" s="416"/>
      <c r="I240" s="416"/>
      <c r="J240" s="416"/>
      <c r="K240" s="416"/>
      <c r="L240" s="416"/>
      <c r="M240" s="416"/>
      <c r="N240" s="416"/>
      <c r="R240" s="416"/>
      <c r="S240" s="416"/>
      <c r="T240" s="416"/>
      <c r="U240" s="416"/>
      <c r="V240" s="416"/>
      <c r="W240" s="415"/>
      <c r="X240" s="415"/>
      <c r="Y240" s="415"/>
      <c r="Z240" s="234"/>
      <c r="AA240" s="234"/>
      <c r="AB240" s="234"/>
      <c r="AC240" s="415"/>
      <c r="AD240" s="415"/>
      <c r="AE240" s="415"/>
      <c r="AF240" s="415"/>
    </row>
    <row r="241" spans="2:32" ht="15" customHeight="1">
      <c r="B241" s="416"/>
      <c r="C241" s="416"/>
      <c r="D241" s="562"/>
      <c r="E241" s="416"/>
      <c r="F241" s="416"/>
      <c r="G241" s="416"/>
      <c r="H241" s="416"/>
      <c r="I241" s="416"/>
      <c r="J241" s="416"/>
      <c r="K241" s="416"/>
      <c r="L241" s="416"/>
      <c r="M241" s="416"/>
      <c r="N241" s="416"/>
      <c r="R241" s="416"/>
      <c r="S241" s="416"/>
      <c r="T241" s="416"/>
      <c r="U241" s="416"/>
      <c r="V241" s="416"/>
      <c r="W241" s="415"/>
      <c r="X241" s="415"/>
      <c r="Y241" s="415"/>
      <c r="Z241" s="234"/>
      <c r="AA241" s="234"/>
      <c r="AB241" s="234"/>
      <c r="AC241" s="415"/>
      <c r="AD241" s="415"/>
      <c r="AE241" s="415"/>
      <c r="AF241" s="415"/>
    </row>
    <row r="242" spans="2:32" ht="15" customHeight="1">
      <c r="B242" s="416"/>
      <c r="C242" s="416"/>
      <c r="D242" s="562"/>
      <c r="E242" s="416"/>
      <c r="F242" s="416"/>
      <c r="G242" s="416"/>
      <c r="H242" s="416"/>
      <c r="I242" s="416"/>
      <c r="J242" s="416"/>
      <c r="K242" s="416"/>
      <c r="L242" s="416"/>
      <c r="M242" s="416"/>
      <c r="N242" s="416"/>
      <c r="R242" s="416"/>
      <c r="S242" s="416"/>
      <c r="T242" s="416"/>
      <c r="U242" s="416"/>
      <c r="V242" s="416"/>
      <c r="W242" s="415"/>
      <c r="X242" s="415"/>
      <c r="Y242" s="415"/>
      <c r="Z242" s="234"/>
      <c r="AA242" s="234"/>
      <c r="AB242" s="234"/>
      <c r="AC242" s="415"/>
      <c r="AD242" s="415"/>
      <c r="AE242" s="415"/>
      <c r="AF242" s="415"/>
    </row>
    <row r="243" spans="2:32" ht="15" customHeight="1">
      <c r="B243" s="416"/>
      <c r="C243" s="416"/>
      <c r="D243" s="562"/>
      <c r="E243" s="416"/>
      <c r="F243" s="416"/>
      <c r="G243" s="416"/>
      <c r="H243" s="416"/>
      <c r="I243" s="416"/>
      <c r="J243" s="416"/>
      <c r="K243" s="416"/>
      <c r="L243" s="416"/>
      <c r="M243" s="416"/>
      <c r="N243" s="416"/>
      <c r="R243" s="416"/>
      <c r="S243" s="416"/>
      <c r="T243" s="416"/>
      <c r="U243" s="416"/>
      <c r="V243" s="416"/>
      <c r="W243" s="415"/>
      <c r="X243" s="415"/>
      <c r="Y243" s="415"/>
      <c r="Z243" s="234"/>
      <c r="AA243" s="234"/>
      <c r="AB243" s="234"/>
      <c r="AC243" s="415"/>
      <c r="AD243" s="415"/>
      <c r="AE243" s="415"/>
      <c r="AF243" s="415"/>
    </row>
    <row r="244" spans="2:32" ht="15" customHeight="1">
      <c r="B244" s="416"/>
      <c r="C244" s="416"/>
      <c r="D244" s="562"/>
      <c r="E244" s="416"/>
      <c r="F244" s="416"/>
      <c r="G244" s="416"/>
      <c r="H244" s="416"/>
      <c r="I244" s="416"/>
      <c r="J244" s="416"/>
      <c r="K244" s="416"/>
      <c r="L244" s="416"/>
      <c r="M244" s="416"/>
      <c r="N244" s="416"/>
      <c r="R244" s="416"/>
      <c r="S244" s="416"/>
      <c r="T244" s="416"/>
      <c r="U244" s="416"/>
      <c r="V244" s="416"/>
      <c r="W244" s="415"/>
      <c r="X244" s="415"/>
      <c r="Y244" s="415"/>
      <c r="Z244" s="234"/>
      <c r="AA244" s="234"/>
      <c r="AB244" s="234"/>
      <c r="AC244" s="415"/>
      <c r="AD244" s="415"/>
      <c r="AE244" s="415"/>
      <c r="AF244" s="415"/>
    </row>
    <row r="245" spans="2:32" ht="15" customHeight="1">
      <c r="B245" s="416"/>
      <c r="C245" s="416"/>
      <c r="D245" s="562"/>
      <c r="E245" s="416"/>
      <c r="F245" s="416"/>
      <c r="G245" s="416"/>
      <c r="H245" s="416"/>
      <c r="I245" s="416"/>
      <c r="J245" s="416"/>
      <c r="K245" s="416"/>
      <c r="L245" s="416"/>
      <c r="M245" s="416"/>
      <c r="N245" s="416"/>
      <c r="R245" s="416"/>
      <c r="S245" s="416"/>
      <c r="T245" s="416"/>
      <c r="U245" s="416"/>
      <c r="V245" s="416"/>
      <c r="W245" s="415"/>
      <c r="X245" s="415"/>
      <c r="Y245" s="415"/>
      <c r="Z245" s="234"/>
      <c r="AA245" s="234"/>
      <c r="AB245" s="234"/>
      <c r="AC245" s="415"/>
      <c r="AD245" s="415"/>
      <c r="AE245" s="415"/>
      <c r="AF245" s="415"/>
    </row>
    <row r="246" spans="2:32" ht="15" customHeight="1">
      <c r="B246" s="416"/>
      <c r="C246" s="416"/>
      <c r="D246" s="562"/>
      <c r="E246" s="416"/>
      <c r="F246" s="416"/>
      <c r="G246" s="416"/>
      <c r="H246" s="416"/>
      <c r="I246" s="416"/>
      <c r="J246" s="416"/>
      <c r="K246" s="416"/>
      <c r="L246" s="416"/>
      <c r="M246" s="416"/>
      <c r="N246" s="416"/>
      <c r="R246" s="416"/>
      <c r="S246" s="416"/>
      <c r="T246" s="416"/>
      <c r="U246" s="416"/>
      <c r="V246" s="416"/>
      <c r="W246" s="415"/>
      <c r="X246" s="415"/>
      <c r="Y246" s="415"/>
      <c r="Z246" s="234"/>
      <c r="AA246" s="234"/>
      <c r="AB246" s="234"/>
      <c r="AC246" s="415"/>
      <c r="AD246" s="415"/>
      <c r="AE246" s="415"/>
      <c r="AF246" s="415"/>
    </row>
    <row r="247" spans="2:32" ht="15" customHeight="1">
      <c r="B247" s="416"/>
      <c r="C247" s="416"/>
      <c r="D247" s="562"/>
      <c r="E247" s="416"/>
      <c r="F247" s="416"/>
      <c r="G247" s="416"/>
      <c r="H247" s="416"/>
      <c r="I247" s="416"/>
      <c r="J247" s="416"/>
      <c r="K247" s="416"/>
      <c r="L247" s="416"/>
      <c r="M247" s="416"/>
      <c r="N247" s="416"/>
      <c r="R247" s="416"/>
      <c r="S247" s="416"/>
      <c r="T247" s="416"/>
      <c r="U247" s="416"/>
      <c r="V247" s="416"/>
      <c r="W247" s="415"/>
      <c r="X247" s="415"/>
      <c r="Y247" s="415"/>
      <c r="Z247" s="234"/>
      <c r="AA247" s="234"/>
      <c r="AB247" s="234"/>
      <c r="AC247" s="415"/>
      <c r="AD247" s="415"/>
      <c r="AE247" s="415"/>
      <c r="AF247" s="415"/>
    </row>
    <row r="248" spans="2:32" ht="15" customHeight="1">
      <c r="B248" s="416"/>
      <c r="C248" s="416"/>
      <c r="D248" s="562"/>
      <c r="E248" s="416"/>
      <c r="F248" s="416"/>
      <c r="G248" s="416"/>
      <c r="H248" s="416"/>
      <c r="I248" s="416"/>
      <c r="J248" s="416"/>
      <c r="K248" s="416"/>
      <c r="L248" s="416"/>
      <c r="M248" s="416"/>
      <c r="N248" s="416"/>
      <c r="R248" s="416"/>
      <c r="S248" s="416"/>
      <c r="T248" s="416"/>
      <c r="U248" s="416"/>
      <c r="V248" s="416"/>
      <c r="W248" s="415"/>
      <c r="X248" s="415"/>
      <c r="Y248" s="415"/>
      <c r="Z248" s="234"/>
      <c r="AA248" s="234"/>
      <c r="AB248" s="234"/>
      <c r="AC248" s="415"/>
      <c r="AD248" s="415"/>
      <c r="AE248" s="415"/>
      <c r="AF248" s="415"/>
    </row>
    <row r="249" spans="2:32" ht="15" customHeight="1">
      <c r="B249" s="416"/>
      <c r="C249" s="416"/>
      <c r="D249" s="562"/>
      <c r="E249" s="416"/>
      <c r="F249" s="416"/>
      <c r="G249" s="416"/>
      <c r="H249" s="416"/>
      <c r="I249" s="416"/>
      <c r="J249" s="416"/>
      <c r="K249" s="416"/>
      <c r="L249" s="416"/>
      <c r="M249" s="416"/>
      <c r="N249" s="416"/>
      <c r="R249" s="416"/>
      <c r="S249" s="416"/>
      <c r="T249" s="416"/>
      <c r="U249" s="416"/>
      <c r="V249" s="416"/>
      <c r="W249" s="415"/>
      <c r="X249" s="415"/>
      <c r="Y249" s="415"/>
      <c r="Z249" s="234"/>
      <c r="AA249" s="234"/>
      <c r="AB249" s="234"/>
      <c r="AC249" s="415"/>
      <c r="AD249" s="415"/>
      <c r="AE249" s="415"/>
      <c r="AF249" s="415"/>
    </row>
    <row r="250" spans="2:32" ht="15" customHeight="1">
      <c r="B250" s="416"/>
      <c r="C250" s="416"/>
      <c r="D250" s="562"/>
      <c r="E250" s="416"/>
      <c r="F250" s="416"/>
      <c r="G250" s="416"/>
      <c r="H250" s="416"/>
      <c r="I250" s="416"/>
      <c r="J250" s="416"/>
      <c r="K250" s="416"/>
      <c r="L250" s="416"/>
      <c r="M250" s="416"/>
      <c r="N250" s="416"/>
      <c r="R250" s="416"/>
      <c r="S250" s="416"/>
      <c r="T250" s="416"/>
      <c r="U250" s="416"/>
      <c r="V250" s="416"/>
      <c r="W250" s="415"/>
      <c r="X250" s="415"/>
      <c r="Y250" s="415"/>
      <c r="Z250" s="234"/>
      <c r="AA250" s="234"/>
      <c r="AB250" s="234"/>
      <c r="AC250" s="415"/>
      <c r="AD250" s="415"/>
      <c r="AE250" s="415"/>
      <c r="AF250" s="415"/>
    </row>
    <row r="251" spans="2:32" ht="15" customHeight="1">
      <c r="B251" s="416"/>
      <c r="C251" s="416"/>
      <c r="D251" s="562"/>
      <c r="E251" s="416"/>
      <c r="F251" s="416"/>
      <c r="G251" s="416"/>
      <c r="H251" s="416"/>
      <c r="I251" s="416"/>
      <c r="J251" s="416"/>
      <c r="K251" s="416"/>
      <c r="L251" s="416"/>
      <c r="M251" s="416"/>
      <c r="N251" s="416"/>
      <c r="R251" s="416"/>
      <c r="S251" s="416"/>
      <c r="T251" s="416"/>
      <c r="U251" s="416"/>
      <c r="V251" s="416"/>
      <c r="W251" s="415"/>
      <c r="X251" s="415"/>
      <c r="Y251" s="415"/>
      <c r="Z251" s="234"/>
      <c r="AA251" s="234"/>
      <c r="AB251" s="234"/>
      <c r="AC251" s="415"/>
      <c r="AD251" s="415"/>
      <c r="AE251" s="415"/>
      <c r="AF251" s="415"/>
    </row>
    <row r="252" spans="2:32" ht="15" customHeight="1">
      <c r="B252" s="416"/>
      <c r="C252" s="416"/>
      <c r="D252" s="562"/>
      <c r="E252" s="416"/>
      <c r="F252" s="416"/>
      <c r="G252" s="416"/>
      <c r="H252" s="416"/>
      <c r="I252" s="416"/>
      <c r="J252" s="416"/>
      <c r="K252" s="416"/>
      <c r="L252" s="416"/>
      <c r="M252" s="416"/>
      <c r="N252" s="416"/>
      <c r="R252" s="416"/>
      <c r="S252" s="416"/>
      <c r="T252" s="416"/>
      <c r="U252" s="416"/>
      <c r="V252" s="416"/>
      <c r="W252" s="415"/>
      <c r="X252" s="415"/>
      <c r="Y252" s="415"/>
      <c r="Z252" s="234"/>
      <c r="AA252" s="234"/>
      <c r="AB252" s="234"/>
      <c r="AC252" s="415"/>
      <c r="AD252" s="415"/>
      <c r="AE252" s="415"/>
      <c r="AF252" s="415"/>
    </row>
    <row r="253" spans="2:32" ht="15" customHeight="1">
      <c r="B253" s="416"/>
      <c r="C253" s="416"/>
      <c r="D253" s="562"/>
      <c r="E253" s="416"/>
      <c r="F253" s="416"/>
      <c r="G253" s="416"/>
      <c r="H253" s="416"/>
      <c r="I253" s="416"/>
      <c r="J253" s="416"/>
      <c r="K253" s="416"/>
      <c r="L253" s="416"/>
      <c r="M253" s="416"/>
      <c r="N253" s="416"/>
      <c r="R253" s="416"/>
      <c r="S253" s="416"/>
      <c r="T253" s="416"/>
      <c r="U253" s="416"/>
      <c r="V253" s="416"/>
      <c r="W253" s="415"/>
      <c r="X253" s="415"/>
      <c r="Y253" s="415"/>
      <c r="Z253" s="234"/>
      <c r="AA253" s="234"/>
      <c r="AB253" s="234"/>
      <c r="AC253" s="415"/>
      <c r="AD253" s="415"/>
      <c r="AE253" s="415"/>
      <c r="AF253" s="415"/>
    </row>
    <row r="254" spans="2:32" ht="15" customHeight="1">
      <c r="B254" s="416"/>
      <c r="C254" s="416"/>
      <c r="D254" s="562"/>
      <c r="E254" s="416"/>
      <c r="F254" s="416"/>
      <c r="G254" s="416"/>
      <c r="H254" s="416"/>
      <c r="I254" s="416"/>
      <c r="J254" s="416"/>
      <c r="K254" s="416"/>
      <c r="L254" s="416"/>
      <c r="M254" s="416"/>
      <c r="N254" s="416"/>
      <c r="R254" s="416"/>
      <c r="S254" s="416"/>
      <c r="T254" s="416"/>
      <c r="U254" s="416"/>
      <c r="V254" s="416"/>
      <c r="W254" s="415"/>
      <c r="X254" s="415"/>
      <c r="Y254" s="415"/>
      <c r="Z254" s="234"/>
      <c r="AA254" s="234"/>
      <c r="AB254" s="234"/>
      <c r="AC254" s="415"/>
      <c r="AD254" s="415"/>
      <c r="AE254" s="415"/>
      <c r="AF254" s="415"/>
    </row>
    <row r="255" spans="2:32" ht="15" customHeight="1">
      <c r="B255" s="416"/>
      <c r="C255" s="416"/>
      <c r="D255" s="562"/>
      <c r="E255" s="416"/>
      <c r="F255" s="416"/>
      <c r="G255" s="416"/>
      <c r="H255" s="416"/>
      <c r="I255" s="416"/>
      <c r="J255" s="416"/>
      <c r="K255" s="416"/>
      <c r="L255" s="416"/>
      <c r="M255" s="416"/>
      <c r="N255" s="416"/>
      <c r="R255" s="416"/>
      <c r="S255" s="416"/>
      <c r="T255" s="416"/>
      <c r="U255" s="416"/>
      <c r="V255" s="416"/>
      <c r="W255" s="415"/>
      <c r="X255" s="415"/>
      <c r="Y255" s="415"/>
      <c r="Z255" s="234"/>
      <c r="AA255" s="234"/>
      <c r="AB255" s="234"/>
      <c r="AC255" s="415"/>
      <c r="AD255" s="415"/>
      <c r="AE255" s="415"/>
      <c r="AF255" s="415"/>
    </row>
    <row r="256" spans="2:32" ht="15" customHeight="1">
      <c r="B256" s="416"/>
      <c r="C256" s="416"/>
      <c r="D256" s="562"/>
      <c r="E256" s="416"/>
      <c r="F256" s="416"/>
      <c r="G256" s="416"/>
      <c r="H256" s="416"/>
      <c r="I256" s="416"/>
      <c r="J256" s="416"/>
      <c r="K256" s="416"/>
      <c r="L256" s="416"/>
      <c r="M256" s="416"/>
      <c r="N256" s="416"/>
      <c r="Q256" s="234"/>
      <c r="R256" s="416"/>
      <c r="S256" s="416"/>
      <c r="T256" s="416"/>
      <c r="U256" s="416"/>
      <c r="V256" s="416"/>
      <c r="W256" s="415"/>
      <c r="X256" s="415"/>
      <c r="Y256" s="415"/>
      <c r="Z256" s="234"/>
      <c r="AA256" s="234"/>
      <c r="AB256" s="234"/>
      <c r="AC256" s="415"/>
      <c r="AD256" s="415"/>
      <c r="AE256" s="415"/>
      <c r="AF256" s="415"/>
    </row>
    <row r="257" spans="2:32" ht="15" customHeight="1">
      <c r="B257" s="416"/>
      <c r="C257" s="416"/>
      <c r="D257" s="562"/>
      <c r="E257" s="416"/>
      <c r="F257" s="416"/>
      <c r="G257" s="416"/>
      <c r="H257" s="416"/>
      <c r="I257" s="416"/>
      <c r="J257" s="416"/>
      <c r="K257" s="416"/>
      <c r="L257" s="416"/>
      <c r="M257" s="416"/>
      <c r="N257" s="416"/>
      <c r="Q257" s="234"/>
      <c r="R257" s="416"/>
      <c r="S257" s="416"/>
      <c r="T257" s="416"/>
      <c r="U257" s="416"/>
      <c r="V257" s="416"/>
      <c r="W257" s="415"/>
      <c r="X257" s="415"/>
      <c r="Y257" s="415"/>
      <c r="Z257" s="234"/>
      <c r="AA257" s="234"/>
      <c r="AB257" s="234"/>
      <c r="AC257" s="415"/>
      <c r="AD257" s="415"/>
      <c r="AE257" s="415"/>
      <c r="AF257" s="415"/>
    </row>
    <row r="258" spans="2:32" ht="15" customHeight="1">
      <c r="B258" s="416"/>
      <c r="C258" s="416"/>
      <c r="D258" s="562"/>
      <c r="E258" s="416"/>
      <c r="F258" s="416"/>
      <c r="G258" s="416"/>
      <c r="H258" s="416"/>
      <c r="I258" s="416"/>
      <c r="J258" s="416"/>
      <c r="K258" s="416"/>
      <c r="L258" s="416"/>
      <c r="M258" s="416"/>
      <c r="N258" s="416"/>
      <c r="Q258" s="234"/>
      <c r="R258" s="416"/>
      <c r="S258" s="416"/>
      <c r="T258" s="416"/>
      <c r="U258" s="416"/>
      <c r="V258" s="416"/>
      <c r="W258" s="415"/>
      <c r="X258" s="415"/>
      <c r="Y258" s="415"/>
      <c r="Z258" s="234"/>
      <c r="AA258" s="234"/>
      <c r="AB258" s="234"/>
      <c r="AC258" s="415"/>
      <c r="AD258" s="415"/>
      <c r="AE258" s="415"/>
      <c r="AF258" s="415"/>
    </row>
    <row r="259" spans="2:32" ht="15" customHeight="1">
      <c r="B259" s="416"/>
      <c r="C259" s="416"/>
      <c r="D259" s="562"/>
      <c r="E259" s="416"/>
      <c r="F259" s="416"/>
      <c r="G259" s="416"/>
      <c r="H259" s="416"/>
      <c r="I259" s="416"/>
      <c r="J259" s="416"/>
      <c r="K259" s="416"/>
      <c r="L259" s="416"/>
      <c r="M259" s="416"/>
      <c r="N259" s="416"/>
      <c r="Q259" s="234"/>
      <c r="R259" s="416"/>
      <c r="S259" s="416"/>
      <c r="T259" s="416"/>
      <c r="U259" s="416"/>
      <c r="V259" s="416"/>
      <c r="W259" s="415"/>
      <c r="X259" s="415"/>
      <c r="Y259" s="415"/>
      <c r="Z259" s="234"/>
      <c r="AA259" s="234"/>
      <c r="AB259" s="234"/>
      <c r="AC259" s="415"/>
      <c r="AD259" s="415"/>
      <c r="AE259" s="415"/>
      <c r="AF259" s="415"/>
    </row>
    <row r="260" spans="2:32" ht="15" customHeight="1">
      <c r="B260" s="416"/>
      <c r="C260" s="416"/>
      <c r="D260" s="562"/>
      <c r="E260" s="416"/>
      <c r="F260" s="416"/>
      <c r="G260" s="416"/>
      <c r="H260" s="416"/>
      <c r="I260" s="416"/>
      <c r="J260" s="416"/>
      <c r="K260" s="416"/>
      <c r="L260" s="416"/>
      <c r="M260" s="416"/>
      <c r="N260" s="416"/>
      <c r="Q260" s="234"/>
      <c r="R260" s="416"/>
      <c r="S260" s="416"/>
      <c r="T260" s="416"/>
      <c r="U260" s="416"/>
      <c r="V260" s="416"/>
      <c r="W260" s="415"/>
      <c r="X260" s="415"/>
      <c r="Y260" s="415"/>
      <c r="Z260" s="234"/>
      <c r="AA260" s="234"/>
      <c r="AB260" s="234"/>
      <c r="AC260" s="415"/>
      <c r="AD260" s="415"/>
      <c r="AE260" s="415"/>
      <c r="AF260" s="415"/>
    </row>
    <row r="261" spans="2:32" ht="15" customHeight="1">
      <c r="B261" s="416"/>
      <c r="C261" s="416"/>
      <c r="D261" s="562"/>
      <c r="E261" s="416"/>
      <c r="F261" s="416"/>
      <c r="G261" s="416"/>
      <c r="H261" s="416"/>
      <c r="I261" s="416"/>
      <c r="J261" s="416"/>
      <c r="K261" s="416"/>
      <c r="L261" s="416"/>
      <c r="M261" s="416"/>
      <c r="N261" s="416"/>
      <c r="Q261" s="234"/>
      <c r="R261" s="416"/>
      <c r="S261" s="416"/>
      <c r="T261" s="416"/>
      <c r="U261" s="416"/>
      <c r="V261" s="416"/>
      <c r="W261" s="415"/>
      <c r="X261" s="415"/>
      <c r="Y261" s="415"/>
      <c r="Z261" s="234"/>
      <c r="AA261" s="234"/>
      <c r="AB261" s="234"/>
      <c r="AC261" s="415"/>
      <c r="AD261" s="415"/>
      <c r="AE261" s="415"/>
      <c r="AF261" s="415"/>
    </row>
    <row r="262" spans="2:32" ht="15" customHeight="1">
      <c r="B262" s="416"/>
      <c r="C262" s="416"/>
      <c r="D262" s="562"/>
      <c r="E262" s="416"/>
      <c r="F262" s="416"/>
      <c r="G262" s="416"/>
      <c r="H262" s="416"/>
      <c r="I262" s="416"/>
      <c r="J262" s="416"/>
      <c r="K262" s="416"/>
      <c r="L262" s="416"/>
      <c r="M262" s="416"/>
      <c r="N262" s="416"/>
      <c r="Q262" s="234"/>
      <c r="R262" s="416"/>
      <c r="S262" s="416"/>
      <c r="T262" s="416"/>
      <c r="U262" s="416"/>
      <c r="V262" s="416"/>
      <c r="W262" s="415"/>
      <c r="X262" s="415"/>
      <c r="Y262" s="415"/>
      <c r="Z262" s="234"/>
      <c r="AA262" s="234"/>
      <c r="AB262" s="234"/>
      <c r="AC262" s="415"/>
      <c r="AD262" s="415"/>
      <c r="AE262" s="415"/>
      <c r="AF262" s="415"/>
    </row>
    <row r="263" spans="2:32" ht="15" customHeight="1">
      <c r="B263" s="416"/>
      <c r="C263" s="416"/>
      <c r="D263" s="562"/>
      <c r="E263" s="416"/>
      <c r="F263" s="416"/>
      <c r="G263" s="416"/>
      <c r="H263" s="416"/>
      <c r="I263" s="416"/>
      <c r="J263" s="416"/>
      <c r="K263" s="416"/>
      <c r="L263" s="416"/>
      <c r="M263" s="416"/>
      <c r="N263" s="416"/>
      <c r="Q263" s="234"/>
      <c r="R263" s="416"/>
      <c r="S263" s="416"/>
      <c r="T263" s="416"/>
      <c r="U263" s="416"/>
      <c r="V263" s="416"/>
      <c r="W263" s="415"/>
      <c r="X263" s="415"/>
      <c r="Y263" s="415"/>
      <c r="Z263" s="234"/>
      <c r="AA263" s="234"/>
      <c r="AB263" s="234"/>
      <c r="AC263" s="415"/>
      <c r="AD263" s="415"/>
      <c r="AE263" s="415"/>
      <c r="AF263" s="415"/>
    </row>
    <row r="264" spans="2:32" ht="15" customHeight="1">
      <c r="B264" s="416"/>
      <c r="C264" s="416"/>
      <c r="D264" s="562"/>
      <c r="E264" s="416"/>
      <c r="F264" s="416"/>
      <c r="G264" s="416"/>
      <c r="H264" s="416"/>
      <c r="I264" s="416"/>
      <c r="J264" s="416"/>
      <c r="K264" s="416"/>
      <c r="L264" s="416"/>
      <c r="M264" s="416"/>
      <c r="N264" s="416"/>
      <c r="Q264" s="234"/>
      <c r="R264" s="416"/>
      <c r="S264" s="416"/>
      <c r="T264" s="416"/>
      <c r="U264" s="416"/>
      <c r="V264" s="416"/>
      <c r="W264" s="415"/>
      <c r="X264" s="415"/>
      <c r="Y264" s="415"/>
      <c r="Z264" s="234"/>
      <c r="AA264" s="234"/>
      <c r="AB264" s="234"/>
      <c r="AC264" s="415"/>
      <c r="AD264" s="415"/>
      <c r="AE264" s="415"/>
      <c r="AF264" s="415"/>
    </row>
    <row r="265" spans="2:32" ht="15" customHeight="1">
      <c r="B265" s="416"/>
      <c r="C265" s="416"/>
      <c r="D265" s="562"/>
      <c r="E265" s="416"/>
      <c r="F265" s="416"/>
      <c r="G265" s="416"/>
      <c r="H265" s="416"/>
      <c r="I265" s="416"/>
      <c r="J265" s="416"/>
      <c r="K265" s="416"/>
      <c r="L265" s="416"/>
      <c r="M265" s="416"/>
      <c r="N265" s="416"/>
      <c r="Q265" s="234"/>
      <c r="R265" s="416"/>
      <c r="S265" s="416"/>
      <c r="T265" s="416"/>
      <c r="U265" s="416"/>
      <c r="V265" s="416"/>
      <c r="W265" s="415"/>
      <c r="X265" s="415"/>
      <c r="Y265" s="415"/>
      <c r="Z265" s="234"/>
      <c r="AA265" s="234"/>
      <c r="AB265" s="234"/>
      <c r="AC265" s="415"/>
      <c r="AD265" s="415"/>
      <c r="AE265" s="415"/>
      <c r="AF265" s="415"/>
    </row>
    <row r="266" spans="2:32" ht="15" customHeight="1">
      <c r="B266" s="416"/>
      <c r="C266" s="416"/>
      <c r="D266" s="562"/>
      <c r="E266" s="416"/>
      <c r="F266" s="416"/>
      <c r="G266" s="416"/>
      <c r="H266" s="416"/>
      <c r="I266" s="416"/>
      <c r="J266" s="416"/>
      <c r="K266" s="416"/>
      <c r="L266" s="416"/>
      <c r="M266" s="416"/>
      <c r="N266" s="416"/>
      <c r="Q266" s="234"/>
      <c r="R266" s="416"/>
      <c r="S266" s="416"/>
      <c r="T266" s="416"/>
      <c r="U266" s="416"/>
      <c r="V266" s="416"/>
      <c r="W266" s="415"/>
      <c r="X266" s="415"/>
      <c r="Y266" s="415"/>
      <c r="Z266" s="234"/>
      <c r="AA266" s="234"/>
      <c r="AB266" s="234"/>
      <c r="AC266" s="415"/>
      <c r="AD266" s="415"/>
      <c r="AE266" s="415"/>
      <c r="AF266" s="415"/>
    </row>
    <row r="267" spans="2:32" ht="15" customHeight="1">
      <c r="B267" s="416"/>
      <c r="C267" s="416"/>
      <c r="D267" s="562"/>
      <c r="E267" s="416"/>
      <c r="F267" s="416"/>
      <c r="G267" s="416"/>
      <c r="H267" s="416"/>
      <c r="I267" s="416"/>
      <c r="J267" s="416"/>
      <c r="K267" s="416"/>
      <c r="L267" s="416"/>
      <c r="M267" s="416"/>
      <c r="N267" s="416"/>
      <c r="Q267" s="234"/>
      <c r="R267" s="416"/>
      <c r="S267" s="416"/>
      <c r="T267" s="416"/>
      <c r="U267" s="416"/>
      <c r="V267" s="416"/>
      <c r="W267" s="415"/>
      <c r="X267" s="415"/>
      <c r="Y267" s="415"/>
      <c r="Z267" s="234"/>
      <c r="AA267" s="234"/>
      <c r="AB267" s="234"/>
      <c r="AC267" s="415"/>
      <c r="AD267" s="415"/>
      <c r="AE267" s="415"/>
      <c r="AF267" s="415"/>
    </row>
    <row r="268" spans="2:32" ht="15" customHeight="1">
      <c r="B268" s="416"/>
      <c r="C268" s="416"/>
      <c r="D268" s="562"/>
      <c r="E268" s="416"/>
      <c r="F268" s="416"/>
      <c r="G268" s="416"/>
      <c r="H268" s="416"/>
      <c r="I268" s="416"/>
      <c r="J268" s="416"/>
      <c r="K268" s="416"/>
      <c r="L268" s="416"/>
      <c r="M268" s="416"/>
      <c r="N268" s="416"/>
      <c r="Q268" s="234"/>
      <c r="R268" s="416"/>
      <c r="S268" s="416"/>
      <c r="T268" s="416"/>
      <c r="U268" s="416"/>
      <c r="V268" s="416"/>
      <c r="W268" s="415"/>
      <c r="X268" s="415"/>
      <c r="Y268" s="415"/>
      <c r="Z268" s="234"/>
      <c r="AA268" s="234"/>
      <c r="AB268" s="234"/>
      <c r="AC268" s="415"/>
      <c r="AD268" s="415"/>
      <c r="AE268" s="415"/>
      <c r="AF268" s="415"/>
    </row>
    <row r="269" spans="2:32" ht="15" customHeight="1">
      <c r="B269" s="416"/>
      <c r="C269" s="416"/>
      <c r="D269" s="562"/>
      <c r="E269" s="416"/>
      <c r="F269" s="416"/>
      <c r="G269" s="416"/>
      <c r="H269" s="416"/>
      <c r="I269" s="416"/>
      <c r="J269" s="416"/>
      <c r="K269" s="416"/>
      <c r="L269" s="416"/>
      <c r="M269" s="416"/>
      <c r="N269" s="416"/>
      <c r="Q269" s="234"/>
      <c r="R269" s="416"/>
      <c r="S269" s="416"/>
      <c r="T269" s="416"/>
      <c r="U269" s="416"/>
      <c r="V269" s="416"/>
      <c r="W269" s="415"/>
      <c r="X269" s="415"/>
      <c r="Y269" s="415"/>
      <c r="Z269" s="234"/>
      <c r="AA269" s="234"/>
      <c r="AB269" s="234"/>
      <c r="AC269" s="415"/>
      <c r="AD269" s="415"/>
      <c r="AE269" s="415"/>
      <c r="AF269" s="415"/>
    </row>
    <row r="270" spans="2:32" ht="15" customHeight="1">
      <c r="B270" s="416"/>
      <c r="C270" s="416"/>
      <c r="D270" s="562"/>
      <c r="E270" s="416"/>
      <c r="F270" s="416"/>
      <c r="G270" s="416"/>
      <c r="H270" s="416"/>
      <c r="I270" s="416"/>
      <c r="J270" s="416"/>
      <c r="K270" s="416"/>
      <c r="L270" s="416"/>
      <c r="M270" s="416"/>
      <c r="N270" s="416"/>
      <c r="Q270" s="234"/>
      <c r="R270" s="416"/>
      <c r="S270" s="416"/>
      <c r="T270" s="416"/>
      <c r="U270" s="416"/>
      <c r="V270" s="416"/>
      <c r="W270" s="415"/>
      <c r="X270" s="415"/>
      <c r="Y270" s="415"/>
      <c r="Z270" s="234"/>
      <c r="AA270" s="234"/>
      <c r="AB270" s="234"/>
      <c r="AC270" s="415"/>
      <c r="AD270" s="415"/>
      <c r="AE270" s="415"/>
      <c r="AF270" s="415"/>
    </row>
    <row r="271" spans="2:32" ht="15" customHeight="1">
      <c r="B271" s="416"/>
      <c r="C271" s="416"/>
      <c r="D271" s="562"/>
      <c r="E271" s="416"/>
      <c r="F271" s="416"/>
      <c r="G271" s="416"/>
      <c r="H271" s="416"/>
      <c r="I271" s="416"/>
      <c r="J271" s="416"/>
      <c r="K271" s="416"/>
      <c r="L271" s="416"/>
      <c r="M271" s="416"/>
      <c r="N271" s="416"/>
      <c r="Q271" s="234"/>
      <c r="R271" s="416"/>
      <c r="S271" s="416"/>
      <c r="T271" s="416"/>
      <c r="U271" s="416"/>
      <c r="V271" s="416"/>
      <c r="W271" s="415"/>
      <c r="X271" s="415"/>
      <c r="Y271" s="415"/>
      <c r="Z271" s="234"/>
      <c r="AA271" s="234"/>
      <c r="AB271" s="234"/>
      <c r="AC271" s="415"/>
      <c r="AD271" s="415"/>
      <c r="AE271" s="415"/>
      <c r="AF271" s="415"/>
    </row>
    <row r="272" spans="2:32" ht="15" customHeight="1">
      <c r="B272" s="416"/>
      <c r="C272" s="416"/>
      <c r="D272" s="562"/>
      <c r="E272" s="416"/>
      <c r="F272" s="416"/>
      <c r="G272" s="416"/>
      <c r="H272" s="416"/>
      <c r="I272" s="416"/>
      <c r="J272" s="416"/>
      <c r="K272" s="416"/>
      <c r="L272" s="416"/>
      <c r="M272" s="416"/>
      <c r="N272" s="416"/>
      <c r="Q272" s="234"/>
      <c r="R272" s="416"/>
      <c r="S272" s="416"/>
      <c r="T272" s="416"/>
      <c r="U272" s="416"/>
      <c r="V272" s="416"/>
      <c r="W272" s="415"/>
      <c r="X272" s="415"/>
      <c r="Y272" s="415"/>
      <c r="Z272" s="234"/>
      <c r="AA272" s="234"/>
      <c r="AB272" s="234"/>
      <c r="AC272" s="415"/>
      <c r="AD272" s="415"/>
      <c r="AE272" s="415"/>
      <c r="AF272" s="415"/>
    </row>
    <row r="273" spans="2:32" ht="15" customHeight="1">
      <c r="B273" s="416"/>
      <c r="C273" s="416"/>
      <c r="D273" s="562"/>
      <c r="E273" s="416"/>
      <c r="F273" s="416"/>
      <c r="G273" s="416"/>
      <c r="H273" s="416"/>
      <c r="I273" s="416"/>
      <c r="J273" s="416"/>
      <c r="K273" s="416"/>
      <c r="L273" s="416"/>
      <c r="M273" s="416"/>
      <c r="N273" s="416"/>
      <c r="Q273" s="234"/>
      <c r="R273" s="416"/>
      <c r="S273" s="416"/>
      <c r="T273" s="416"/>
      <c r="U273" s="416"/>
      <c r="V273" s="416"/>
      <c r="W273" s="415"/>
      <c r="X273" s="415"/>
      <c r="Y273" s="415"/>
      <c r="Z273" s="234"/>
      <c r="AA273" s="234"/>
      <c r="AB273" s="234"/>
      <c r="AC273" s="415"/>
      <c r="AD273" s="415"/>
      <c r="AE273" s="415"/>
      <c r="AF273" s="415"/>
    </row>
    <row r="274" spans="2:32" ht="15" customHeight="1">
      <c r="B274" s="416"/>
      <c r="C274" s="416"/>
      <c r="D274" s="562"/>
      <c r="E274" s="416"/>
      <c r="F274" s="416"/>
      <c r="G274" s="416"/>
      <c r="H274" s="416"/>
      <c r="I274" s="416"/>
      <c r="J274" s="416"/>
      <c r="K274" s="416"/>
      <c r="L274" s="416"/>
      <c r="M274" s="416"/>
      <c r="N274" s="416"/>
      <c r="Q274" s="234"/>
      <c r="R274" s="416"/>
      <c r="S274" s="416"/>
      <c r="T274" s="416"/>
      <c r="U274" s="416"/>
      <c r="V274" s="416"/>
      <c r="W274" s="415"/>
      <c r="X274" s="415"/>
      <c r="Y274" s="415"/>
      <c r="Z274" s="234"/>
      <c r="AA274" s="234"/>
      <c r="AB274" s="234"/>
      <c r="AC274" s="415"/>
      <c r="AD274" s="415"/>
      <c r="AE274" s="415"/>
      <c r="AF274" s="415"/>
    </row>
    <row r="275" spans="2:32" ht="15" customHeight="1">
      <c r="B275" s="416"/>
      <c r="C275" s="416"/>
      <c r="D275" s="562"/>
      <c r="E275" s="416"/>
      <c r="F275" s="416"/>
      <c r="G275" s="416"/>
      <c r="H275" s="416"/>
      <c r="I275" s="416"/>
      <c r="J275" s="416"/>
      <c r="K275" s="416"/>
      <c r="L275" s="416"/>
      <c r="M275" s="416"/>
      <c r="N275" s="416"/>
      <c r="Q275" s="234"/>
      <c r="R275" s="416"/>
      <c r="S275" s="416"/>
      <c r="T275" s="416"/>
      <c r="U275" s="416"/>
      <c r="V275" s="416"/>
      <c r="W275" s="415"/>
      <c r="X275" s="415"/>
      <c r="Y275" s="415"/>
      <c r="Z275" s="234"/>
      <c r="AA275" s="234"/>
      <c r="AB275" s="234"/>
      <c r="AC275" s="415"/>
      <c r="AD275" s="415"/>
      <c r="AE275" s="415"/>
      <c r="AF275" s="415"/>
    </row>
    <row r="276" spans="2:32" ht="15" customHeight="1">
      <c r="B276" s="416"/>
      <c r="C276" s="416"/>
      <c r="D276" s="562"/>
      <c r="E276" s="416"/>
      <c r="F276" s="416"/>
      <c r="G276" s="416"/>
      <c r="H276" s="416"/>
      <c r="I276" s="416"/>
      <c r="J276" s="416"/>
      <c r="K276" s="416"/>
      <c r="L276" s="416"/>
      <c r="M276" s="416"/>
      <c r="N276" s="416"/>
      <c r="Q276" s="234"/>
      <c r="R276" s="416"/>
      <c r="S276" s="416"/>
      <c r="T276" s="416"/>
      <c r="U276" s="416"/>
      <c r="V276" s="416"/>
      <c r="W276" s="415"/>
      <c r="X276" s="415"/>
      <c r="Y276" s="415"/>
      <c r="Z276" s="234"/>
      <c r="AA276" s="234"/>
      <c r="AB276" s="234"/>
      <c r="AC276" s="415"/>
      <c r="AD276" s="415"/>
      <c r="AE276" s="415"/>
      <c r="AF276" s="415"/>
    </row>
    <row r="277" spans="2:32" ht="15" customHeight="1">
      <c r="B277" s="416"/>
      <c r="C277" s="416"/>
      <c r="D277" s="562"/>
      <c r="E277" s="416"/>
      <c r="F277" s="416"/>
      <c r="G277" s="416"/>
      <c r="H277" s="416"/>
      <c r="I277" s="416"/>
      <c r="J277" s="416"/>
      <c r="K277" s="416"/>
      <c r="L277" s="416"/>
      <c r="M277" s="416"/>
      <c r="N277" s="416"/>
      <c r="Q277" s="234"/>
      <c r="R277" s="416"/>
      <c r="S277" s="416"/>
      <c r="T277" s="416"/>
      <c r="U277" s="416"/>
      <c r="V277" s="416"/>
      <c r="W277" s="415"/>
      <c r="X277" s="415"/>
      <c r="Y277" s="415"/>
      <c r="Z277" s="234"/>
      <c r="AA277" s="234"/>
      <c r="AB277" s="234"/>
      <c r="AC277" s="415"/>
      <c r="AD277" s="415"/>
      <c r="AE277" s="415"/>
      <c r="AF277" s="415"/>
    </row>
    <row r="278" spans="2:32" s="234" customFormat="1" ht="15" customHeight="1">
      <c r="B278" s="416"/>
      <c r="C278" s="416"/>
      <c r="D278" s="562"/>
      <c r="E278" s="416"/>
      <c r="F278" s="416"/>
      <c r="G278" s="416"/>
      <c r="H278" s="416"/>
      <c r="I278" s="416"/>
      <c r="J278" s="416"/>
      <c r="K278" s="416"/>
      <c r="L278" s="416"/>
      <c r="M278" s="416"/>
      <c r="N278" s="416"/>
      <c r="P278" s="236"/>
      <c r="R278" s="416"/>
      <c r="S278" s="416"/>
      <c r="T278" s="416"/>
      <c r="U278" s="416"/>
      <c r="V278" s="416"/>
      <c r="W278" s="415"/>
      <c r="X278" s="415"/>
      <c r="Y278" s="415"/>
      <c r="AC278" s="415"/>
      <c r="AD278" s="415"/>
      <c r="AE278" s="415"/>
      <c r="AF278" s="415"/>
    </row>
    <row r="279" spans="2:32" s="234" customFormat="1" ht="15" customHeight="1">
      <c r="B279" s="416"/>
      <c r="C279" s="416"/>
      <c r="D279" s="562"/>
      <c r="E279" s="416"/>
      <c r="F279" s="416"/>
      <c r="G279" s="416"/>
      <c r="H279" s="416"/>
      <c r="I279" s="416"/>
      <c r="J279" s="416"/>
      <c r="K279" s="416"/>
      <c r="L279" s="416"/>
      <c r="M279" s="416"/>
      <c r="N279" s="416"/>
      <c r="P279" s="236"/>
      <c r="R279" s="416"/>
      <c r="S279" s="416"/>
      <c r="T279" s="416"/>
      <c r="U279" s="416"/>
      <c r="V279" s="416"/>
      <c r="W279" s="415"/>
      <c r="X279" s="415"/>
      <c r="Y279" s="415"/>
      <c r="AC279" s="415"/>
      <c r="AD279" s="415"/>
      <c r="AE279" s="415"/>
      <c r="AF279" s="415"/>
    </row>
    <row r="280" spans="2:32" s="234" customFormat="1" ht="15" customHeight="1">
      <c r="B280" s="416"/>
      <c r="C280" s="416"/>
      <c r="D280" s="562"/>
      <c r="E280" s="416"/>
      <c r="F280" s="416"/>
      <c r="G280" s="416"/>
      <c r="H280" s="416"/>
      <c r="I280" s="416"/>
      <c r="J280" s="416"/>
      <c r="K280" s="416"/>
      <c r="L280" s="416"/>
      <c r="M280" s="416"/>
      <c r="N280" s="416"/>
      <c r="P280" s="236"/>
      <c r="R280" s="416"/>
      <c r="S280" s="416"/>
      <c r="T280" s="416"/>
      <c r="U280" s="416"/>
      <c r="V280" s="416"/>
      <c r="W280" s="415"/>
      <c r="X280" s="415"/>
      <c r="Y280" s="415"/>
      <c r="AC280" s="415"/>
      <c r="AD280" s="415"/>
      <c r="AE280" s="415"/>
      <c r="AF280" s="415"/>
    </row>
    <row r="281" spans="2:32" s="234" customFormat="1" ht="15" customHeight="1">
      <c r="B281" s="416"/>
      <c r="C281" s="416"/>
      <c r="D281" s="562"/>
      <c r="E281" s="416"/>
      <c r="F281" s="416"/>
      <c r="G281" s="416"/>
      <c r="H281" s="416"/>
      <c r="I281" s="416"/>
      <c r="J281" s="416"/>
      <c r="K281" s="416"/>
      <c r="L281" s="416"/>
      <c r="M281" s="416"/>
      <c r="N281" s="416"/>
      <c r="P281" s="236"/>
      <c r="R281" s="416"/>
      <c r="S281" s="416"/>
      <c r="T281" s="416"/>
      <c r="U281" s="416"/>
      <c r="V281" s="416"/>
      <c r="W281" s="415"/>
      <c r="X281" s="415"/>
      <c r="Y281" s="415"/>
      <c r="AC281" s="415"/>
      <c r="AD281" s="415"/>
      <c r="AE281" s="415"/>
      <c r="AF281" s="415"/>
    </row>
    <row r="282" spans="2:32" s="234" customFormat="1" ht="15" customHeight="1">
      <c r="B282" s="416"/>
      <c r="C282" s="416"/>
      <c r="D282" s="562"/>
      <c r="E282" s="416"/>
      <c r="F282" s="416"/>
      <c r="G282" s="416"/>
      <c r="H282" s="416"/>
      <c r="I282" s="416"/>
      <c r="J282" s="416"/>
      <c r="K282" s="416"/>
      <c r="L282" s="416"/>
      <c r="M282" s="416"/>
      <c r="N282" s="416"/>
      <c r="P282" s="236"/>
      <c r="R282" s="416"/>
      <c r="S282" s="416"/>
      <c r="T282" s="416"/>
      <c r="U282" s="416"/>
      <c r="V282" s="416"/>
      <c r="W282" s="415"/>
      <c r="X282" s="415"/>
      <c r="Y282" s="415"/>
      <c r="AC282" s="415"/>
      <c r="AD282" s="415"/>
      <c r="AE282" s="415"/>
      <c r="AF282" s="415"/>
    </row>
    <row r="283" spans="2:32" s="234" customFormat="1" ht="15" customHeight="1">
      <c r="B283" s="416"/>
      <c r="C283" s="416"/>
      <c r="D283" s="562"/>
      <c r="E283" s="416"/>
      <c r="F283" s="416"/>
      <c r="G283" s="416"/>
      <c r="H283" s="416"/>
      <c r="I283" s="416"/>
      <c r="J283" s="416"/>
      <c r="K283" s="416"/>
      <c r="L283" s="416"/>
      <c r="M283" s="416"/>
      <c r="N283" s="416"/>
      <c r="P283" s="236"/>
      <c r="R283" s="416"/>
      <c r="S283" s="416"/>
      <c r="T283" s="416"/>
      <c r="U283" s="416"/>
      <c r="V283" s="416"/>
      <c r="W283" s="415"/>
      <c r="X283" s="415"/>
      <c r="Y283" s="415"/>
      <c r="AC283" s="415"/>
      <c r="AD283" s="415"/>
      <c r="AE283" s="415"/>
      <c r="AF283" s="415"/>
    </row>
    <row r="284" spans="2:32" s="234" customFormat="1" ht="15" customHeight="1">
      <c r="B284" s="416"/>
      <c r="C284" s="416"/>
      <c r="D284" s="562"/>
      <c r="E284" s="416"/>
      <c r="F284" s="416"/>
      <c r="G284" s="416"/>
      <c r="H284" s="416"/>
      <c r="I284" s="416"/>
      <c r="J284" s="416"/>
      <c r="K284" s="416"/>
      <c r="L284" s="416"/>
      <c r="M284" s="416"/>
      <c r="N284" s="416"/>
      <c r="P284" s="236"/>
      <c r="R284" s="416"/>
      <c r="S284" s="416"/>
      <c r="T284" s="416"/>
      <c r="U284" s="416"/>
      <c r="V284" s="416"/>
      <c r="W284" s="415"/>
      <c r="X284" s="415"/>
      <c r="Y284" s="415"/>
      <c r="AC284" s="415"/>
      <c r="AD284" s="415"/>
      <c r="AE284" s="415"/>
      <c r="AF284" s="415"/>
    </row>
    <row r="285" spans="2:32" s="234" customFormat="1" ht="15" customHeight="1">
      <c r="B285" s="416"/>
      <c r="C285" s="416"/>
      <c r="D285" s="562"/>
      <c r="E285" s="416"/>
      <c r="F285" s="416"/>
      <c r="G285" s="416"/>
      <c r="H285" s="416"/>
      <c r="I285" s="416"/>
      <c r="J285" s="416"/>
      <c r="K285" s="416"/>
      <c r="L285" s="416"/>
      <c r="M285" s="416"/>
      <c r="N285" s="416"/>
      <c r="P285" s="236"/>
      <c r="R285" s="416"/>
      <c r="S285" s="416"/>
      <c r="T285" s="416"/>
      <c r="U285" s="416"/>
      <c r="V285" s="416"/>
      <c r="W285" s="415"/>
      <c r="X285" s="415"/>
      <c r="Y285" s="415"/>
      <c r="AC285" s="415"/>
      <c r="AD285" s="415"/>
      <c r="AE285" s="415"/>
      <c r="AF285" s="415"/>
    </row>
    <row r="286" spans="2:32" s="234" customFormat="1" ht="15" customHeight="1">
      <c r="B286" s="416"/>
      <c r="C286" s="416"/>
      <c r="D286" s="562"/>
      <c r="E286" s="416"/>
      <c r="F286" s="416"/>
      <c r="G286" s="416"/>
      <c r="H286" s="416"/>
      <c r="I286" s="416"/>
      <c r="J286" s="416"/>
      <c r="K286" s="416"/>
      <c r="L286" s="416"/>
      <c r="M286" s="416"/>
      <c r="N286" s="416"/>
      <c r="P286" s="236"/>
      <c r="R286" s="416"/>
      <c r="S286" s="416"/>
      <c r="T286" s="416"/>
      <c r="U286" s="416"/>
      <c r="V286" s="416"/>
      <c r="W286" s="415"/>
      <c r="X286" s="415"/>
      <c r="Y286" s="415"/>
      <c r="AC286" s="415"/>
      <c r="AD286" s="415"/>
      <c r="AE286" s="415"/>
      <c r="AF286" s="415"/>
    </row>
    <row r="287" spans="2:32" s="234" customFormat="1" ht="15" customHeight="1">
      <c r="B287" s="416"/>
      <c r="C287" s="416"/>
      <c r="D287" s="562"/>
      <c r="E287" s="416"/>
      <c r="F287" s="416"/>
      <c r="G287" s="416"/>
      <c r="H287" s="416"/>
      <c r="I287" s="416"/>
      <c r="J287" s="416"/>
      <c r="K287" s="416"/>
      <c r="L287" s="416"/>
      <c r="M287" s="416"/>
      <c r="N287" s="416"/>
      <c r="P287" s="236"/>
      <c r="R287" s="416"/>
      <c r="S287" s="416"/>
      <c r="T287" s="416"/>
      <c r="U287" s="416"/>
      <c r="V287" s="416"/>
      <c r="W287" s="415"/>
      <c r="X287" s="415"/>
      <c r="Y287" s="415"/>
      <c r="AC287" s="415"/>
      <c r="AD287" s="415"/>
      <c r="AE287" s="415"/>
      <c r="AF287" s="415"/>
    </row>
    <row r="288" spans="2:32" s="234" customFormat="1" ht="15" customHeight="1">
      <c r="B288" s="416"/>
      <c r="C288" s="416"/>
      <c r="D288" s="562"/>
      <c r="E288" s="416"/>
      <c r="F288" s="416"/>
      <c r="G288" s="416"/>
      <c r="H288" s="416"/>
      <c r="I288" s="416"/>
      <c r="J288" s="416"/>
      <c r="K288" s="416"/>
      <c r="L288" s="416"/>
      <c r="M288" s="416"/>
      <c r="N288" s="416"/>
      <c r="P288" s="236"/>
      <c r="R288" s="416"/>
      <c r="S288" s="416"/>
      <c r="T288" s="416"/>
      <c r="U288" s="416"/>
      <c r="V288" s="416"/>
      <c r="W288" s="415"/>
      <c r="X288" s="415"/>
      <c r="Y288" s="415"/>
      <c r="AC288" s="415"/>
      <c r="AD288" s="415"/>
      <c r="AE288" s="415"/>
      <c r="AF288" s="415"/>
    </row>
    <row r="289" spans="2:32" s="234" customFormat="1" ht="15" customHeight="1">
      <c r="B289" s="416"/>
      <c r="C289" s="416"/>
      <c r="D289" s="562"/>
      <c r="E289" s="416"/>
      <c r="F289" s="416"/>
      <c r="G289" s="416"/>
      <c r="H289" s="416"/>
      <c r="I289" s="416"/>
      <c r="J289" s="416"/>
      <c r="K289" s="416"/>
      <c r="L289" s="416"/>
      <c r="M289" s="416"/>
      <c r="N289" s="416"/>
      <c r="P289" s="236"/>
      <c r="R289" s="416"/>
      <c r="S289" s="416"/>
      <c r="T289" s="416"/>
      <c r="U289" s="416"/>
      <c r="V289" s="416"/>
      <c r="W289" s="415"/>
      <c r="X289" s="415"/>
      <c r="Y289" s="415"/>
      <c r="AC289" s="415"/>
      <c r="AD289" s="415"/>
      <c r="AE289" s="415"/>
      <c r="AF289" s="415"/>
    </row>
    <row r="290" spans="2:32" s="234" customFormat="1" ht="15" customHeight="1">
      <c r="B290" s="416"/>
      <c r="C290" s="416"/>
      <c r="D290" s="562"/>
      <c r="E290" s="416"/>
      <c r="F290" s="416"/>
      <c r="G290" s="416"/>
      <c r="H290" s="416"/>
      <c r="I290" s="416"/>
      <c r="J290" s="416"/>
      <c r="K290" s="416"/>
      <c r="L290" s="416"/>
      <c r="M290" s="416"/>
      <c r="N290" s="416"/>
      <c r="P290" s="236"/>
      <c r="R290" s="416"/>
      <c r="S290" s="416"/>
      <c r="T290" s="416"/>
      <c r="U290" s="416"/>
      <c r="V290" s="416"/>
      <c r="W290" s="415"/>
      <c r="X290" s="415"/>
      <c r="Y290" s="415"/>
      <c r="AC290" s="415"/>
      <c r="AD290" s="415"/>
      <c r="AE290" s="415"/>
      <c r="AF290" s="415"/>
    </row>
    <row r="291" spans="2:32" s="234" customFormat="1" ht="15" customHeight="1">
      <c r="B291" s="416"/>
      <c r="C291" s="416"/>
      <c r="D291" s="562"/>
      <c r="E291" s="416"/>
      <c r="F291" s="416"/>
      <c r="G291" s="416"/>
      <c r="H291" s="416"/>
      <c r="I291" s="416"/>
      <c r="J291" s="416"/>
      <c r="K291" s="416"/>
      <c r="L291" s="416"/>
      <c r="M291" s="416"/>
      <c r="N291" s="416"/>
      <c r="P291" s="236"/>
      <c r="R291" s="416"/>
      <c r="S291" s="416"/>
      <c r="T291" s="416"/>
      <c r="U291" s="416"/>
      <c r="V291" s="416"/>
      <c r="W291" s="415"/>
      <c r="X291" s="415"/>
      <c r="Y291" s="415"/>
      <c r="AC291" s="415"/>
      <c r="AD291" s="415"/>
      <c r="AE291" s="415"/>
      <c r="AF291" s="415"/>
    </row>
    <row r="292" spans="2:32" s="234" customFormat="1" ht="15" customHeight="1">
      <c r="B292" s="416"/>
      <c r="C292" s="416"/>
      <c r="D292" s="562"/>
      <c r="E292" s="416"/>
      <c r="F292" s="416"/>
      <c r="G292" s="416"/>
      <c r="H292" s="416"/>
      <c r="I292" s="416"/>
      <c r="J292" s="416"/>
      <c r="K292" s="416"/>
      <c r="L292" s="416"/>
      <c r="M292" s="416"/>
      <c r="N292" s="416"/>
      <c r="P292" s="236"/>
      <c r="R292" s="416"/>
      <c r="S292" s="416"/>
      <c r="T292" s="416"/>
      <c r="U292" s="416"/>
      <c r="V292" s="416"/>
      <c r="W292" s="415"/>
      <c r="X292" s="415"/>
      <c r="Y292" s="415"/>
      <c r="AC292" s="415"/>
      <c r="AD292" s="415"/>
      <c r="AE292" s="415"/>
      <c r="AF292" s="415"/>
    </row>
    <row r="293" spans="2:32" s="234" customFormat="1" ht="15" customHeight="1">
      <c r="B293" s="416"/>
      <c r="C293" s="416"/>
      <c r="D293" s="562"/>
      <c r="E293" s="416"/>
      <c r="F293" s="416"/>
      <c r="G293" s="416"/>
      <c r="H293" s="416"/>
      <c r="I293" s="416"/>
      <c r="J293" s="416"/>
      <c r="K293" s="416"/>
      <c r="L293" s="416"/>
      <c r="M293" s="416"/>
      <c r="N293" s="416"/>
      <c r="P293" s="236"/>
      <c r="R293" s="416"/>
      <c r="S293" s="416"/>
      <c r="T293" s="416"/>
      <c r="U293" s="416"/>
      <c r="V293" s="416"/>
      <c r="W293" s="415"/>
      <c r="X293" s="415"/>
      <c r="Y293" s="415"/>
      <c r="AC293" s="415"/>
      <c r="AD293" s="415"/>
      <c r="AE293" s="415"/>
      <c r="AF293" s="415"/>
    </row>
    <row r="294" spans="2:32" s="234" customFormat="1" ht="15" customHeight="1">
      <c r="B294" s="416"/>
      <c r="C294" s="416"/>
      <c r="D294" s="562"/>
      <c r="E294" s="416"/>
      <c r="F294" s="416"/>
      <c r="G294" s="416"/>
      <c r="H294" s="416"/>
      <c r="I294" s="416"/>
      <c r="J294" s="416"/>
      <c r="K294" s="416"/>
      <c r="L294" s="416"/>
      <c r="M294" s="416"/>
      <c r="N294" s="416"/>
      <c r="P294" s="236"/>
      <c r="R294" s="416"/>
      <c r="S294" s="416"/>
      <c r="T294" s="416"/>
      <c r="U294" s="416"/>
      <c r="V294" s="416"/>
      <c r="W294" s="415"/>
      <c r="X294" s="415"/>
      <c r="Y294" s="415"/>
      <c r="AC294" s="415"/>
      <c r="AD294" s="415"/>
      <c r="AE294" s="415"/>
      <c r="AF294" s="415"/>
    </row>
    <row r="295" spans="2:32" s="234" customFormat="1" ht="15" customHeight="1">
      <c r="B295" s="416"/>
      <c r="C295" s="416"/>
      <c r="D295" s="562"/>
      <c r="E295" s="416"/>
      <c r="F295" s="416"/>
      <c r="G295" s="416"/>
      <c r="H295" s="416"/>
      <c r="I295" s="416"/>
      <c r="J295" s="416"/>
      <c r="K295" s="416"/>
      <c r="L295" s="416"/>
      <c r="M295" s="416"/>
      <c r="N295" s="416"/>
      <c r="P295" s="236"/>
      <c r="R295" s="416"/>
      <c r="S295" s="416"/>
      <c r="T295" s="416"/>
      <c r="U295" s="416"/>
      <c r="V295" s="416"/>
      <c r="W295" s="415"/>
      <c r="X295" s="415"/>
      <c r="Y295" s="415"/>
      <c r="AC295" s="415"/>
      <c r="AD295" s="415"/>
      <c r="AE295" s="415"/>
      <c r="AF295" s="415"/>
    </row>
    <row r="296" spans="2:32" s="234" customFormat="1" ht="15" customHeight="1">
      <c r="B296" s="416"/>
      <c r="C296" s="416"/>
      <c r="D296" s="562"/>
      <c r="E296" s="416"/>
      <c r="F296" s="416"/>
      <c r="G296" s="416"/>
      <c r="H296" s="416"/>
      <c r="I296" s="416"/>
      <c r="J296" s="416"/>
      <c r="K296" s="416"/>
      <c r="L296" s="416"/>
      <c r="M296" s="416"/>
      <c r="N296" s="416"/>
      <c r="P296" s="236"/>
      <c r="R296" s="416"/>
      <c r="S296" s="416"/>
      <c r="T296" s="416"/>
      <c r="U296" s="416"/>
      <c r="V296" s="416"/>
      <c r="W296" s="415"/>
      <c r="X296" s="415"/>
      <c r="Y296" s="415"/>
      <c r="AC296" s="415"/>
      <c r="AD296" s="415"/>
      <c r="AE296" s="415"/>
      <c r="AF296" s="415"/>
    </row>
    <row r="297" spans="2:32" s="234" customFormat="1" ht="15" customHeight="1">
      <c r="B297" s="416"/>
      <c r="C297" s="416"/>
      <c r="D297" s="562"/>
      <c r="E297" s="416"/>
      <c r="F297" s="416"/>
      <c r="G297" s="416"/>
      <c r="H297" s="416"/>
      <c r="I297" s="416"/>
      <c r="J297" s="416"/>
      <c r="K297" s="416"/>
      <c r="L297" s="416"/>
      <c r="M297" s="416"/>
      <c r="N297" s="416"/>
      <c r="P297" s="236"/>
      <c r="R297" s="416"/>
      <c r="S297" s="416"/>
      <c r="T297" s="416"/>
      <c r="U297" s="416"/>
      <c r="V297" s="416"/>
      <c r="W297" s="415"/>
      <c r="X297" s="415"/>
      <c r="Y297" s="415"/>
      <c r="AC297" s="415"/>
      <c r="AD297" s="415"/>
      <c r="AE297" s="415"/>
      <c r="AF297" s="415"/>
    </row>
    <row r="298" spans="2:32" s="234" customFormat="1" ht="15" customHeight="1">
      <c r="B298" s="416"/>
      <c r="C298" s="416"/>
      <c r="D298" s="562"/>
      <c r="E298" s="416"/>
      <c r="F298" s="416"/>
      <c r="G298" s="416"/>
      <c r="H298" s="416"/>
      <c r="I298" s="416"/>
      <c r="J298" s="416"/>
      <c r="K298" s="416"/>
      <c r="L298" s="416"/>
      <c r="M298" s="416"/>
      <c r="N298" s="416"/>
      <c r="P298" s="236"/>
      <c r="R298" s="416"/>
      <c r="S298" s="416"/>
      <c r="T298" s="416"/>
      <c r="U298" s="416"/>
      <c r="V298" s="416"/>
      <c r="W298" s="415"/>
      <c r="X298" s="415"/>
      <c r="Y298" s="415"/>
      <c r="AC298" s="415"/>
      <c r="AD298" s="415"/>
      <c r="AE298" s="415"/>
      <c r="AF298" s="415"/>
    </row>
    <row r="299" spans="2:32" s="234" customFormat="1" ht="15" customHeight="1">
      <c r="B299" s="416"/>
      <c r="C299" s="416"/>
      <c r="D299" s="562"/>
      <c r="E299" s="416"/>
      <c r="F299" s="416"/>
      <c r="G299" s="416"/>
      <c r="H299" s="416"/>
      <c r="I299" s="416"/>
      <c r="J299" s="416"/>
      <c r="K299" s="416"/>
      <c r="L299" s="416"/>
      <c r="M299" s="416"/>
      <c r="N299" s="416"/>
      <c r="P299" s="236"/>
      <c r="R299" s="416"/>
      <c r="S299" s="416"/>
      <c r="T299" s="416"/>
      <c r="U299" s="416"/>
      <c r="V299" s="416"/>
      <c r="W299" s="415"/>
      <c r="X299" s="415"/>
      <c r="Y299" s="415"/>
      <c r="AC299" s="415"/>
      <c r="AD299" s="415"/>
      <c r="AE299" s="415"/>
      <c r="AF299" s="415"/>
    </row>
    <row r="300" spans="2:32" s="234" customFormat="1" ht="15" customHeight="1">
      <c r="B300" s="416"/>
      <c r="C300" s="416"/>
      <c r="D300" s="562"/>
      <c r="E300" s="416"/>
      <c r="F300" s="416"/>
      <c r="G300" s="416"/>
      <c r="H300" s="416"/>
      <c r="I300" s="416"/>
      <c r="J300" s="416"/>
      <c r="K300" s="416"/>
      <c r="L300" s="416"/>
      <c r="M300" s="416"/>
      <c r="N300" s="416"/>
      <c r="P300" s="236"/>
      <c r="R300" s="416"/>
      <c r="S300" s="416"/>
      <c r="T300" s="416"/>
      <c r="U300" s="416"/>
      <c r="V300" s="416"/>
      <c r="W300" s="415"/>
      <c r="X300" s="415"/>
      <c r="Y300" s="415"/>
      <c r="AC300" s="415"/>
      <c r="AD300" s="415"/>
      <c r="AE300" s="415"/>
      <c r="AF300" s="415"/>
    </row>
    <row r="301" spans="2:32" s="234" customFormat="1" ht="15" customHeight="1">
      <c r="B301" s="416"/>
      <c r="C301" s="416"/>
      <c r="D301" s="562"/>
      <c r="E301" s="416"/>
      <c r="F301" s="416"/>
      <c r="G301" s="416"/>
      <c r="H301" s="416"/>
      <c r="I301" s="416"/>
      <c r="J301" s="416"/>
      <c r="K301" s="416"/>
      <c r="L301" s="416"/>
      <c r="M301" s="416"/>
      <c r="N301" s="416"/>
      <c r="P301" s="236"/>
      <c r="R301" s="416"/>
      <c r="S301" s="416"/>
      <c r="T301" s="416"/>
      <c r="U301" s="416"/>
      <c r="V301" s="416"/>
      <c r="W301" s="415"/>
      <c r="X301" s="415"/>
      <c r="Y301" s="415"/>
      <c r="AC301" s="415"/>
      <c r="AD301" s="415"/>
      <c r="AE301" s="415"/>
      <c r="AF301" s="415"/>
    </row>
    <row r="302" spans="2:32" s="234" customFormat="1" ht="15" customHeight="1">
      <c r="B302" s="416"/>
      <c r="C302" s="416"/>
      <c r="D302" s="562"/>
      <c r="E302" s="416"/>
      <c r="F302" s="416"/>
      <c r="G302" s="416"/>
      <c r="H302" s="416"/>
      <c r="I302" s="416"/>
      <c r="J302" s="416"/>
      <c r="K302" s="416"/>
      <c r="L302" s="416"/>
      <c r="M302" s="416"/>
      <c r="N302" s="416"/>
      <c r="P302" s="236"/>
      <c r="R302" s="416"/>
      <c r="S302" s="416"/>
      <c r="T302" s="416"/>
      <c r="U302" s="416"/>
      <c r="V302" s="416"/>
      <c r="W302" s="415"/>
      <c r="X302" s="415"/>
      <c r="Y302" s="415"/>
      <c r="AC302" s="415"/>
      <c r="AD302" s="415"/>
      <c r="AE302" s="415"/>
      <c r="AF302" s="415"/>
    </row>
    <row r="303" spans="2:32" s="234" customFormat="1" ht="15" customHeight="1">
      <c r="B303" s="416"/>
      <c r="C303" s="416"/>
      <c r="D303" s="562"/>
      <c r="E303" s="416"/>
      <c r="F303" s="416"/>
      <c r="G303" s="416"/>
      <c r="H303" s="416"/>
      <c r="I303" s="416"/>
      <c r="J303" s="416"/>
      <c r="K303" s="416"/>
      <c r="L303" s="416"/>
      <c r="M303" s="416"/>
      <c r="N303" s="416"/>
      <c r="P303" s="236"/>
      <c r="R303" s="416"/>
      <c r="S303" s="416"/>
      <c r="T303" s="416"/>
      <c r="U303" s="416"/>
      <c r="V303" s="416"/>
      <c r="W303" s="415"/>
      <c r="X303" s="415"/>
      <c r="Y303" s="415"/>
      <c r="AC303" s="415"/>
      <c r="AD303" s="415"/>
      <c r="AE303" s="415"/>
      <c r="AF303" s="415"/>
    </row>
    <row r="304" spans="2:32" s="234" customFormat="1" ht="15" customHeight="1">
      <c r="B304" s="416"/>
      <c r="C304" s="416"/>
      <c r="D304" s="562"/>
      <c r="E304" s="416"/>
      <c r="F304" s="416"/>
      <c r="G304" s="416"/>
      <c r="H304" s="416"/>
      <c r="I304" s="416"/>
      <c r="J304" s="416"/>
      <c r="K304" s="416"/>
      <c r="L304" s="416"/>
      <c r="M304" s="416"/>
      <c r="N304" s="416"/>
      <c r="P304" s="236"/>
      <c r="R304" s="416"/>
      <c r="S304" s="416"/>
      <c r="T304" s="416"/>
      <c r="U304" s="416"/>
      <c r="V304" s="416"/>
      <c r="W304" s="415"/>
      <c r="X304" s="415"/>
      <c r="Y304" s="415"/>
      <c r="AC304" s="415"/>
      <c r="AD304" s="415"/>
      <c r="AE304" s="415"/>
      <c r="AF304" s="415"/>
    </row>
    <row r="305" spans="2:32" s="234" customFormat="1" ht="15" customHeight="1">
      <c r="B305" s="416"/>
      <c r="C305" s="416"/>
      <c r="D305" s="562"/>
      <c r="E305" s="416"/>
      <c r="F305" s="416"/>
      <c r="G305" s="416"/>
      <c r="H305" s="416"/>
      <c r="I305" s="416"/>
      <c r="J305" s="416"/>
      <c r="K305" s="416"/>
      <c r="L305" s="416"/>
      <c r="M305" s="416"/>
      <c r="N305" s="416"/>
      <c r="P305" s="236"/>
      <c r="R305" s="416"/>
      <c r="S305" s="416"/>
      <c r="T305" s="416"/>
      <c r="U305" s="416"/>
      <c r="V305" s="416"/>
      <c r="W305" s="415"/>
      <c r="X305" s="415"/>
      <c r="Y305" s="415"/>
      <c r="AC305" s="415"/>
      <c r="AD305" s="415"/>
      <c r="AE305" s="415"/>
      <c r="AF305" s="415"/>
    </row>
    <row r="306" spans="2:32" s="234" customFormat="1" ht="15" customHeight="1">
      <c r="B306" s="416"/>
      <c r="C306" s="416"/>
      <c r="D306" s="562"/>
      <c r="E306" s="416"/>
      <c r="F306" s="416"/>
      <c r="G306" s="416"/>
      <c r="H306" s="416"/>
      <c r="I306" s="416"/>
      <c r="J306" s="416"/>
      <c r="K306" s="416"/>
      <c r="L306" s="416"/>
      <c r="M306" s="416"/>
      <c r="N306" s="416"/>
      <c r="P306" s="236"/>
      <c r="R306" s="416"/>
      <c r="S306" s="416"/>
      <c r="T306" s="416"/>
      <c r="U306" s="416"/>
      <c r="V306" s="416"/>
      <c r="W306" s="415"/>
      <c r="X306" s="415"/>
      <c r="Y306" s="415"/>
      <c r="AC306" s="415"/>
      <c r="AD306" s="415"/>
      <c r="AE306" s="415"/>
      <c r="AF306" s="415"/>
    </row>
    <row r="307" spans="2:32" s="234" customFormat="1" ht="15" customHeight="1">
      <c r="B307" s="416"/>
      <c r="C307" s="416"/>
      <c r="D307" s="562"/>
      <c r="E307" s="416"/>
      <c r="F307" s="416"/>
      <c r="G307" s="416"/>
      <c r="H307" s="416"/>
      <c r="I307" s="416"/>
      <c r="J307" s="416"/>
      <c r="K307" s="416"/>
      <c r="L307" s="416"/>
      <c r="M307" s="416"/>
      <c r="N307" s="416"/>
      <c r="P307" s="236"/>
      <c r="R307" s="416"/>
      <c r="S307" s="416"/>
      <c r="T307" s="416"/>
      <c r="U307" s="416"/>
      <c r="V307" s="416"/>
      <c r="W307" s="415"/>
      <c r="X307" s="415"/>
      <c r="Y307" s="415"/>
      <c r="AC307" s="415"/>
      <c r="AD307" s="415"/>
      <c r="AE307" s="415"/>
      <c r="AF307" s="415"/>
    </row>
    <row r="308" spans="2:32" s="234" customFormat="1" ht="15" customHeight="1">
      <c r="B308" s="416"/>
      <c r="C308" s="416"/>
      <c r="D308" s="562"/>
      <c r="E308" s="416"/>
      <c r="F308" s="416"/>
      <c r="G308" s="416"/>
      <c r="H308" s="416"/>
      <c r="I308" s="416"/>
      <c r="J308" s="416"/>
      <c r="K308" s="416"/>
      <c r="L308" s="416"/>
      <c r="M308" s="416"/>
      <c r="N308" s="416"/>
      <c r="P308" s="236"/>
      <c r="R308" s="416"/>
      <c r="S308" s="416"/>
      <c r="T308" s="416"/>
      <c r="U308" s="416"/>
      <c r="V308" s="416"/>
      <c r="W308" s="415"/>
      <c r="X308" s="415"/>
      <c r="Y308" s="415"/>
      <c r="AC308" s="415"/>
      <c r="AD308" s="415"/>
      <c r="AE308" s="415"/>
      <c r="AF308" s="415"/>
    </row>
    <row r="309" spans="2:32" s="234" customFormat="1" ht="15" customHeight="1">
      <c r="B309" s="416"/>
      <c r="C309" s="416"/>
      <c r="D309" s="562"/>
      <c r="E309" s="416"/>
      <c r="F309" s="416"/>
      <c r="G309" s="416"/>
      <c r="H309" s="416"/>
      <c r="I309" s="416"/>
      <c r="J309" s="416"/>
      <c r="K309" s="416"/>
      <c r="L309" s="416"/>
      <c r="M309" s="416"/>
      <c r="N309" s="416"/>
      <c r="P309" s="236"/>
      <c r="R309" s="416"/>
      <c r="S309" s="416"/>
      <c r="T309" s="416"/>
      <c r="U309" s="416"/>
      <c r="V309" s="416"/>
      <c r="W309" s="415"/>
      <c r="X309" s="415"/>
      <c r="Y309" s="415"/>
      <c r="AC309" s="415"/>
      <c r="AD309" s="415"/>
      <c r="AE309" s="415"/>
      <c r="AF309" s="415"/>
    </row>
    <row r="310" spans="2:32" s="234" customFormat="1" ht="15" customHeight="1">
      <c r="B310" s="416"/>
      <c r="C310" s="416"/>
      <c r="D310" s="562"/>
      <c r="E310" s="416"/>
      <c r="F310" s="416"/>
      <c r="G310" s="416"/>
      <c r="H310" s="416"/>
      <c r="I310" s="416"/>
      <c r="J310" s="416"/>
      <c r="K310" s="416"/>
      <c r="L310" s="416"/>
      <c r="M310" s="416"/>
      <c r="N310" s="416"/>
      <c r="P310" s="236"/>
      <c r="R310" s="416"/>
      <c r="S310" s="416"/>
      <c r="T310" s="416"/>
      <c r="U310" s="416"/>
      <c r="V310" s="416"/>
      <c r="W310" s="415"/>
      <c r="X310" s="415"/>
      <c r="Y310" s="415"/>
      <c r="Z310" s="225"/>
      <c r="AA310" s="225"/>
      <c r="AB310" s="225"/>
      <c r="AC310" s="415"/>
      <c r="AD310" s="415"/>
      <c r="AE310" s="415"/>
      <c r="AF310" s="415"/>
    </row>
    <row r="311" spans="2:32" s="234" customFormat="1" ht="15" customHeight="1">
      <c r="B311" s="416"/>
      <c r="C311" s="416"/>
      <c r="D311" s="562"/>
      <c r="E311" s="416"/>
      <c r="F311" s="416"/>
      <c r="G311" s="416"/>
      <c r="H311" s="416"/>
      <c r="I311" s="416"/>
      <c r="J311" s="416"/>
      <c r="K311" s="416"/>
      <c r="L311" s="416"/>
      <c r="M311" s="416"/>
      <c r="N311" s="416"/>
      <c r="P311" s="236"/>
      <c r="R311" s="416"/>
      <c r="S311" s="416"/>
      <c r="T311" s="416"/>
      <c r="U311" s="416"/>
      <c r="V311" s="416"/>
      <c r="W311" s="415"/>
      <c r="X311" s="415"/>
      <c r="Y311" s="415"/>
      <c r="Z311" s="225"/>
      <c r="AA311" s="225"/>
      <c r="AB311" s="225"/>
      <c r="AC311" s="415"/>
      <c r="AD311" s="415"/>
      <c r="AE311" s="415"/>
      <c r="AF311" s="415"/>
    </row>
    <row r="312" spans="2:32" s="234" customFormat="1" ht="15" customHeight="1">
      <c r="B312" s="416"/>
      <c r="C312" s="416"/>
      <c r="D312" s="562"/>
      <c r="E312" s="416"/>
      <c r="F312" s="416"/>
      <c r="G312" s="416"/>
      <c r="H312" s="416"/>
      <c r="I312" s="416"/>
      <c r="J312" s="416"/>
      <c r="K312" s="416"/>
      <c r="L312" s="416"/>
      <c r="M312" s="416"/>
      <c r="N312" s="416"/>
      <c r="P312" s="236"/>
      <c r="R312" s="416"/>
      <c r="S312" s="416"/>
      <c r="T312" s="416"/>
      <c r="U312" s="416"/>
      <c r="V312" s="416"/>
      <c r="W312" s="415"/>
      <c r="X312" s="415"/>
      <c r="Y312" s="415"/>
      <c r="Z312" s="225"/>
      <c r="AA312" s="225"/>
      <c r="AB312" s="225"/>
      <c r="AC312" s="415"/>
      <c r="AD312" s="415"/>
      <c r="AE312" s="415"/>
      <c r="AF312" s="415"/>
    </row>
    <row r="313" spans="2:32" s="234" customFormat="1" ht="15" customHeight="1">
      <c r="B313" s="416"/>
      <c r="C313" s="416"/>
      <c r="D313" s="562"/>
      <c r="E313" s="416"/>
      <c r="F313" s="416"/>
      <c r="G313" s="416"/>
      <c r="H313" s="416"/>
      <c r="I313" s="416"/>
      <c r="J313" s="416"/>
      <c r="K313" s="416"/>
      <c r="L313" s="416"/>
      <c r="M313" s="416"/>
      <c r="N313" s="416"/>
      <c r="P313" s="236"/>
      <c r="R313" s="416"/>
      <c r="S313" s="416"/>
      <c r="T313" s="416"/>
      <c r="U313" s="416"/>
      <c r="V313" s="416"/>
      <c r="W313" s="415"/>
      <c r="X313" s="415"/>
      <c r="Y313" s="415"/>
      <c r="Z313" s="225"/>
      <c r="AA313" s="225"/>
      <c r="AB313" s="225"/>
      <c r="AC313" s="415"/>
      <c r="AD313" s="415"/>
      <c r="AE313" s="415"/>
      <c r="AF313" s="415"/>
    </row>
    <row r="314" spans="2:32" s="234" customFormat="1" ht="15" customHeight="1">
      <c r="B314" s="416"/>
      <c r="C314" s="416"/>
      <c r="D314" s="562"/>
      <c r="E314" s="416"/>
      <c r="F314" s="416"/>
      <c r="G314" s="416"/>
      <c r="H314" s="416"/>
      <c r="I314" s="416"/>
      <c r="J314" s="416"/>
      <c r="K314" s="416"/>
      <c r="L314" s="416"/>
      <c r="M314" s="416"/>
      <c r="N314" s="416"/>
      <c r="P314" s="236"/>
      <c r="R314" s="416"/>
      <c r="S314" s="416"/>
      <c r="T314" s="416"/>
      <c r="U314" s="416"/>
      <c r="V314" s="416"/>
      <c r="W314" s="415"/>
      <c r="X314" s="415"/>
      <c r="Y314" s="415"/>
      <c r="Z314" s="225"/>
      <c r="AA314" s="225"/>
      <c r="AB314" s="225"/>
      <c r="AC314" s="415"/>
      <c r="AD314" s="415"/>
      <c r="AE314" s="415"/>
      <c r="AF314" s="415"/>
    </row>
    <row r="315" spans="2:32" s="234" customFormat="1" ht="15" customHeight="1">
      <c r="B315" s="416"/>
      <c r="C315" s="416"/>
      <c r="D315" s="562"/>
      <c r="E315" s="416"/>
      <c r="F315" s="416"/>
      <c r="G315" s="416"/>
      <c r="H315" s="416"/>
      <c r="I315" s="416"/>
      <c r="J315" s="416"/>
      <c r="K315" s="416"/>
      <c r="L315" s="416"/>
      <c r="M315" s="416"/>
      <c r="N315" s="416"/>
      <c r="P315" s="236"/>
      <c r="R315" s="416"/>
      <c r="S315" s="416"/>
      <c r="T315" s="416"/>
      <c r="U315" s="416"/>
      <c r="V315" s="416"/>
      <c r="W315" s="415"/>
      <c r="X315" s="415"/>
      <c r="Y315" s="415"/>
      <c r="Z315" s="225"/>
      <c r="AA315" s="225"/>
      <c r="AB315" s="225"/>
      <c r="AC315" s="415"/>
      <c r="AD315" s="415"/>
      <c r="AE315" s="415"/>
      <c r="AF315" s="415"/>
    </row>
    <row r="316" spans="2:32" s="234" customFormat="1" ht="15" customHeight="1">
      <c r="B316" s="416"/>
      <c r="C316" s="416"/>
      <c r="D316" s="562"/>
      <c r="E316" s="416"/>
      <c r="F316" s="416"/>
      <c r="G316" s="416"/>
      <c r="H316" s="416"/>
      <c r="I316" s="416"/>
      <c r="J316" s="416"/>
      <c r="K316" s="416"/>
      <c r="L316" s="416"/>
      <c r="M316" s="416"/>
      <c r="N316" s="416"/>
      <c r="P316" s="236"/>
      <c r="R316" s="416"/>
      <c r="S316" s="416"/>
      <c r="T316" s="416"/>
      <c r="U316" s="416"/>
      <c r="V316" s="416"/>
      <c r="W316" s="415"/>
      <c r="X316" s="415"/>
      <c r="Y316" s="415"/>
      <c r="Z316" s="225"/>
      <c r="AA316" s="225"/>
      <c r="AB316" s="225"/>
      <c r="AC316" s="415"/>
      <c r="AD316" s="415"/>
      <c r="AE316" s="415"/>
      <c r="AF316" s="415"/>
    </row>
    <row r="317" spans="2:32" s="234" customFormat="1" ht="15" customHeight="1">
      <c r="B317" s="416"/>
      <c r="C317" s="416"/>
      <c r="D317" s="562"/>
      <c r="E317" s="416"/>
      <c r="F317" s="416"/>
      <c r="G317" s="416"/>
      <c r="H317" s="416"/>
      <c r="I317" s="416"/>
      <c r="J317" s="416"/>
      <c r="K317" s="416"/>
      <c r="L317" s="416"/>
      <c r="M317" s="416"/>
      <c r="N317" s="416"/>
      <c r="P317" s="236"/>
      <c r="R317" s="416"/>
      <c r="S317" s="416"/>
      <c r="T317" s="416"/>
      <c r="U317" s="416"/>
      <c r="V317" s="416"/>
      <c r="W317" s="415"/>
      <c r="X317" s="415"/>
      <c r="Y317" s="415"/>
      <c r="Z317" s="225"/>
      <c r="AA317" s="225"/>
      <c r="AB317" s="225"/>
      <c r="AC317" s="415"/>
      <c r="AD317" s="415"/>
      <c r="AE317" s="415"/>
      <c r="AF317" s="415"/>
    </row>
    <row r="318" spans="2:32" s="234" customFormat="1" ht="15" customHeight="1">
      <c r="B318" s="416"/>
      <c r="C318" s="416"/>
      <c r="D318" s="562"/>
      <c r="E318" s="416"/>
      <c r="F318" s="416"/>
      <c r="G318" s="416"/>
      <c r="H318" s="416"/>
      <c r="I318" s="416"/>
      <c r="J318" s="416"/>
      <c r="K318" s="416"/>
      <c r="L318" s="416"/>
      <c r="M318" s="416"/>
      <c r="N318" s="416"/>
      <c r="P318" s="236"/>
      <c r="R318" s="416"/>
      <c r="S318" s="416"/>
      <c r="T318" s="416"/>
      <c r="U318" s="416"/>
      <c r="V318" s="416"/>
      <c r="W318" s="415"/>
      <c r="X318" s="415"/>
      <c r="Y318" s="415"/>
      <c r="Z318" s="225"/>
      <c r="AA318" s="225"/>
      <c r="AB318" s="225"/>
      <c r="AC318" s="415"/>
      <c r="AD318" s="415"/>
      <c r="AE318" s="415"/>
      <c r="AF318" s="415"/>
    </row>
    <row r="319" spans="2:32" s="234" customFormat="1" ht="15" customHeight="1">
      <c r="B319" s="416"/>
      <c r="C319" s="416"/>
      <c r="D319" s="562"/>
      <c r="E319" s="416"/>
      <c r="F319" s="416"/>
      <c r="G319" s="416"/>
      <c r="H319" s="416"/>
      <c r="I319" s="416"/>
      <c r="J319" s="416"/>
      <c r="K319" s="416"/>
      <c r="L319" s="416"/>
      <c r="M319" s="416"/>
      <c r="N319" s="416"/>
      <c r="P319" s="236"/>
      <c r="R319" s="416"/>
      <c r="S319" s="416"/>
      <c r="T319" s="416"/>
      <c r="U319" s="416"/>
      <c r="V319" s="416"/>
      <c r="W319" s="415"/>
      <c r="X319" s="415"/>
      <c r="Y319" s="415"/>
      <c r="Z319" s="225"/>
      <c r="AA319" s="225"/>
      <c r="AB319" s="225"/>
      <c r="AC319" s="415"/>
      <c r="AD319" s="415"/>
      <c r="AE319" s="415"/>
      <c r="AF319" s="415"/>
    </row>
    <row r="320" spans="2:32" s="234" customFormat="1" ht="15" customHeight="1">
      <c r="B320" s="416"/>
      <c r="C320" s="416"/>
      <c r="D320" s="562"/>
      <c r="E320" s="416"/>
      <c r="F320" s="416"/>
      <c r="G320" s="416"/>
      <c r="H320" s="416"/>
      <c r="I320" s="416"/>
      <c r="J320" s="416"/>
      <c r="K320" s="416"/>
      <c r="L320" s="416"/>
      <c r="M320" s="416"/>
      <c r="N320" s="416"/>
      <c r="P320" s="236"/>
      <c r="R320" s="416"/>
      <c r="S320" s="416"/>
      <c r="T320" s="416"/>
      <c r="U320" s="416"/>
      <c r="V320" s="416"/>
      <c r="W320" s="415"/>
      <c r="X320" s="415"/>
      <c r="Y320" s="415"/>
      <c r="Z320" s="225"/>
      <c r="AA320" s="225"/>
      <c r="AB320" s="225"/>
      <c r="AC320" s="415"/>
      <c r="AD320" s="415"/>
      <c r="AE320" s="415"/>
      <c r="AF320" s="415"/>
    </row>
    <row r="321" spans="2:32" s="234" customFormat="1" ht="15" customHeight="1">
      <c r="B321" s="416"/>
      <c r="C321" s="416"/>
      <c r="D321" s="562"/>
      <c r="E321" s="416"/>
      <c r="F321" s="416"/>
      <c r="G321" s="416"/>
      <c r="H321" s="416"/>
      <c r="I321" s="416"/>
      <c r="J321" s="416"/>
      <c r="K321" s="416"/>
      <c r="L321" s="416"/>
      <c r="M321" s="416"/>
      <c r="N321" s="416"/>
      <c r="P321" s="236"/>
      <c r="R321" s="416"/>
      <c r="S321" s="416"/>
      <c r="T321" s="416"/>
      <c r="U321" s="416"/>
      <c r="V321" s="416"/>
      <c r="W321" s="415"/>
      <c r="X321" s="415"/>
      <c r="Y321" s="415"/>
      <c r="Z321" s="225"/>
      <c r="AA321" s="225"/>
      <c r="AB321" s="225"/>
      <c r="AC321" s="415"/>
      <c r="AD321" s="415"/>
      <c r="AE321" s="415"/>
      <c r="AF321" s="415"/>
    </row>
    <row r="322" spans="2:32" s="234" customFormat="1" ht="15" customHeight="1">
      <c r="B322" s="416"/>
      <c r="C322" s="416"/>
      <c r="D322" s="562"/>
      <c r="E322" s="416"/>
      <c r="F322" s="416"/>
      <c r="G322" s="416"/>
      <c r="H322" s="416"/>
      <c r="I322" s="416"/>
      <c r="J322" s="416"/>
      <c r="K322" s="416"/>
      <c r="L322" s="416"/>
      <c r="M322" s="416"/>
      <c r="N322" s="416"/>
      <c r="P322" s="236"/>
      <c r="R322" s="416"/>
      <c r="S322" s="416"/>
      <c r="T322" s="416"/>
      <c r="U322" s="416"/>
      <c r="V322" s="416"/>
      <c r="W322" s="415"/>
      <c r="X322" s="415"/>
      <c r="Y322" s="415"/>
      <c r="Z322" s="225"/>
      <c r="AA322" s="225"/>
      <c r="AB322" s="225"/>
      <c r="AC322" s="415"/>
      <c r="AD322" s="415"/>
      <c r="AE322" s="415"/>
      <c r="AF322" s="415"/>
    </row>
    <row r="323" spans="2:32" s="234" customFormat="1" ht="15" customHeight="1">
      <c r="B323" s="416"/>
      <c r="C323" s="416"/>
      <c r="D323" s="562"/>
      <c r="E323" s="416"/>
      <c r="F323" s="416"/>
      <c r="G323" s="416"/>
      <c r="H323" s="416"/>
      <c r="I323" s="416"/>
      <c r="J323" s="416"/>
      <c r="K323" s="416"/>
      <c r="L323" s="416"/>
      <c r="M323" s="416"/>
      <c r="N323" s="416"/>
      <c r="P323" s="236"/>
      <c r="R323" s="416"/>
      <c r="S323" s="416"/>
      <c r="T323" s="416"/>
      <c r="U323" s="416"/>
      <c r="V323" s="416"/>
      <c r="W323" s="415"/>
      <c r="X323" s="415"/>
      <c r="Y323" s="415"/>
      <c r="Z323" s="225"/>
      <c r="AA323" s="225"/>
      <c r="AB323" s="225"/>
      <c r="AC323" s="415"/>
      <c r="AD323" s="415"/>
      <c r="AE323" s="415"/>
      <c r="AF323" s="415"/>
    </row>
    <row r="324" spans="2:32" s="234" customFormat="1" ht="15" customHeight="1">
      <c r="B324" s="416"/>
      <c r="C324" s="416"/>
      <c r="D324" s="562"/>
      <c r="E324" s="416"/>
      <c r="F324" s="416"/>
      <c r="G324" s="416"/>
      <c r="H324" s="416"/>
      <c r="I324" s="416"/>
      <c r="J324" s="416"/>
      <c r="K324" s="416"/>
      <c r="L324" s="416"/>
      <c r="M324" s="416"/>
      <c r="N324" s="416"/>
      <c r="P324" s="236"/>
      <c r="R324" s="416"/>
      <c r="S324" s="416"/>
      <c r="T324" s="416"/>
      <c r="U324" s="416"/>
      <c r="V324" s="416"/>
      <c r="W324" s="415"/>
      <c r="X324" s="415"/>
      <c r="Y324" s="415"/>
      <c r="Z324" s="225"/>
      <c r="AA324" s="225"/>
      <c r="AB324" s="225"/>
      <c r="AC324" s="415"/>
      <c r="AD324" s="415"/>
      <c r="AE324" s="415"/>
      <c r="AF324" s="415"/>
    </row>
    <row r="325" spans="2:32" s="234" customFormat="1" ht="15" customHeight="1">
      <c r="B325" s="416"/>
      <c r="C325" s="416"/>
      <c r="D325" s="562"/>
      <c r="E325" s="416"/>
      <c r="F325" s="416"/>
      <c r="G325" s="416"/>
      <c r="H325" s="416"/>
      <c r="I325" s="416"/>
      <c r="J325" s="416"/>
      <c r="K325" s="416"/>
      <c r="L325" s="416"/>
      <c r="M325" s="416"/>
      <c r="N325" s="416"/>
      <c r="P325" s="236"/>
      <c r="R325" s="416"/>
      <c r="S325" s="416"/>
      <c r="T325" s="416"/>
      <c r="U325" s="416"/>
      <c r="V325" s="416"/>
      <c r="W325" s="415"/>
      <c r="X325" s="415"/>
      <c r="Y325" s="415"/>
      <c r="Z325" s="225"/>
      <c r="AA325" s="225"/>
      <c r="AB325" s="225"/>
      <c r="AC325" s="415"/>
      <c r="AD325" s="415"/>
      <c r="AE325" s="415"/>
      <c r="AF325" s="415"/>
    </row>
    <row r="326" spans="2:32" s="234" customFormat="1" ht="15" customHeight="1">
      <c r="B326" s="416"/>
      <c r="C326" s="416"/>
      <c r="D326" s="562"/>
      <c r="E326" s="416"/>
      <c r="F326" s="416"/>
      <c r="G326" s="416"/>
      <c r="H326" s="416"/>
      <c r="I326" s="416"/>
      <c r="J326" s="416"/>
      <c r="K326" s="416"/>
      <c r="L326" s="416"/>
      <c r="M326" s="416"/>
      <c r="N326" s="416"/>
      <c r="P326" s="236"/>
      <c r="R326" s="416"/>
      <c r="S326" s="416"/>
      <c r="T326" s="416"/>
      <c r="U326" s="416"/>
      <c r="V326" s="416"/>
      <c r="W326" s="415"/>
      <c r="X326" s="415"/>
      <c r="Y326" s="415"/>
      <c r="Z326" s="225"/>
      <c r="AA326" s="225"/>
      <c r="AB326" s="225"/>
      <c r="AC326" s="415"/>
      <c r="AD326" s="415"/>
      <c r="AE326" s="415"/>
      <c r="AF326" s="415"/>
    </row>
    <row r="327" spans="2:32" s="234" customFormat="1" ht="15" customHeight="1">
      <c r="B327" s="416"/>
      <c r="C327" s="416"/>
      <c r="D327" s="562"/>
      <c r="E327" s="416"/>
      <c r="F327" s="416"/>
      <c r="G327" s="416"/>
      <c r="H327" s="416"/>
      <c r="I327" s="416"/>
      <c r="J327" s="416"/>
      <c r="K327" s="416"/>
      <c r="L327" s="416"/>
      <c r="M327" s="416"/>
      <c r="N327" s="416"/>
      <c r="P327" s="236"/>
      <c r="R327" s="416"/>
      <c r="S327" s="416"/>
      <c r="T327" s="416"/>
      <c r="U327" s="416"/>
      <c r="V327" s="416"/>
      <c r="W327" s="415"/>
      <c r="X327" s="415"/>
      <c r="Y327" s="415"/>
      <c r="Z327" s="225"/>
      <c r="AA327" s="225"/>
      <c r="AB327" s="225"/>
      <c r="AC327" s="415"/>
      <c r="AD327" s="415"/>
      <c r="AE327" s="415"/>
      <c r="AF327" s="415"/>
    </row>
    <row r="328" spans="2:32" s="234" customFormat="1" ht="15" customHeight="1">
      <c r="B328" s="416"/>
      <c r="C328" s="416"/>
      <c r="D328" s="562"/>
      <c r="E328" s="416"/>
      <c r="F328" s="416"/>
      <c r="G328" s="416"/>
      <c r="H328" s="416"/>
      <c r="I328" s="416"/>
      <c r="J328" s="416"/>
      <c r="K328" s="416"/>
      <c r="L328" s="416"/>
      <c r="M328" s="416"/>
      <c r="N328" s="416"/>
      <c r="P328" s="236"/>
      <c r="R328" s="416"/>
      <c r="S328" s="416"/>
      <c r="T328" s="416"/>
      <c r="U328" s="416"/>
      <c r="V328" s="416"/>
      <c r="W328" s="415"/>
      <c r="X328" s="415"/>
      <c r="Y328" s="415"/>
      <c r="Z328" s="225"/>
      <c r="AA328" s="225"/>
      <c r="AB328" s="225"/>
      <c r="AC328" s="415"/>
      <c r="AD328" s="415"/>
      <c r="AE328" s="415"/>
      <c r="AF328" s="415"/>
    </row>
    <row r="329" spans="2:32" s="234" customFormat="1" ht="15" customHeight="1">
      <c r="B329" s="416"/>
      <c r="C329" s="416"/>
      <c r="D329" s="562"/>
      <c r="E329" s="416"/>
      <c r="F329" s="416"/>
      <c r="G329" s="416"/>
      <c r="H329" s="416"/>
      <c r="I329" s="416"/>
      <c r="J329" s="416"/>
      <c r="K329" s="416"/>
      <c r="L329" s="416"/>
      <c r="M329" s="416"/>
      <c r="N329" s="416"/>
      <c r="P329" s="236"/>
      <c r="R329" s="416"/>
      <c r="S329" s="416"/>
      <c r="T329" s="416"/>
      <c r="U329" s="416"/>
      <c r="V329" s="416"/>
      <c r="W329" s="415"/>
      <c r="X329" s="415"/>
      <c r="Y329" s="415"/>
      <c r="Z329" s="225"/>
      <c r="AA329" s="225"/>
      <c r="AB329" s="225"/>
      <c r="AC329" s="415"/>
      <c r="AD329" s="415"/>
      <c r="AE329" s="415"/>
      <c r="AF329" s="415"/>
    </row>
    <row r="330" spans="2:32" s="234" customFormat="1" ht="15" customHeight="1">
      <c r="B330" s="416"/>
      <c r="C330" s="416"/>
      <c r="D330" s="562"/>
      <c r="E330" s="416"/>
      <c r="F330" s="416"/>
      <c r="G330" s="416"/>
      <c r="H330" s="416"/>
      <c r="I330" s="416"/>
      <c r="J330" s="416"/>
      <c r="K330" s="416"/>
      <c r="L330" s="416"/>
      <c r="M330" s="416"/>
      <c r="N330" s="416"/>
      <c r="P330" s="236"/>
      <c r="R330" s="416"/>
      <c r="S330" s="416"/>
      <c r="T330" s="416"/>
      <c r="U330" s="416"/>
      <c r="V330" s="416"/>
      <c r="W330" s="415"/>
      <c r="X330" s="415"/>
      <c r="Y330" s="415"/>
      <c r="Z330" s="225"/>
      <c r="AA330" s="225"/>
      <c r="AB330" s="225"/>
      <c r="AC330" s="415"/>
      <c r="AD330" s="415"/>
      <c r="AE330" s="415"/>
      <c r="AF330" s="415"/>
    </row>
    <row r="331" spans="2:32" s="234" customFormat="1" ht="15" customHeight="1">
      <c r="B331" s="416"/>
      <c r="C331" s="416"/>
      <c r="D331" s="562"/>
      <c r="E331" s="416"/>
      <c r="F331" s="416"/>
      <c r="G331" s="416"/>
      <c r="H331" s="416"/>
      <c r="I331" s="416"/>
      <c r="J331" s="416"/>
      <c r="K331" s="416"/>
      <c r="L331" s="416"/>
      <c r="M331" s="416"/>
      <c r="N331" s="416"/>
      <c r="P331" s="236"/>
      <c r="R331" s="416"/>
      <c r="S331" s="416"/>
      <c r="T331" s="416"/>
      <c r="U331" s="416"/>
      <c r="V331" s="416"/>
      <c r="W331" s="415"/>
      <c r="X331" s="415"/>
      <c r="Y331" s="415"/>
      <c r="Z331" s="225"/>
      <c r="AA331" s="225"/>
      <c r="AB331" s="225"/>
      <c r="AC331" s="415"/>
      <c r="AD331" s="415"/>
      <c r="AE331" s="415"/>
      <c r="AF331" s="415"/>
    </row>
    <row r="332" spans="2:32" s="234" customFormat="1" ht="15" customHeight="1">
      <c r="B332" s="416"/>
      <c r="C332" s="416"/>
      <c r="D332" s="562"/>
      <c r="E332" s="416"/>
      <c r="F332" s="416"/>
      <c r="G332" s="416"/>
      <c r="H332" s="416"/>
      <c r="I332" s="416"/>
      <c r="J332" s="416"/>
      <c r="K332" s="416"/>
      <c r="L332" s="416"/>
      <c r="M332" s="416"/>
      <c r="N332" s="416"/>
      <c r="P332" s="236"/>
      <c r="R332" s="416"/>
      <c r="S332" s="416"/>
      <c r="T332" s="416"/>
      <c r="U332" s="416"/>
      <c r="V332" s="416"/>
      <c r="W332" s="415"/>
      <c r="X332" s="415"/>
      <c r="Y332" s="415"/>
      <c r="Z332" s="225"/>
      <c r="AA332" s="225"/>
      <c r="AB332" s="225"/>
      <c r="AC332" s="415"/>
      <c r="AD332" s="415"/>
      <c r="AE332" s="415"/>
      <c r="AF332" s="415"/>
    </row>
    <row r="333" spans="2:32" s="234" customFormat="1" ht="15" customHeight="1">
      <c r="B333" s="416"/>
      <c r="C333" s="416"/>
      <c r="D333" s="562"/>
      <c r="E333" s="416"/>
      <c r="F333" s="416"/>
      <c r="G333" s="416"/>
      <c r="H333" s="416"/>
      <c r="I333" s="416"/>
      <c r="J333" s="416"/>
      <c r="K333" s="416"/>
      <c r="L333" s="416"/>
      <c r="M333" s="416"/>
      <c r="N333" s="416"/>
      <c r="P333" s="236"/>
      <c r="R333" s="416"/>
      <c r="S333" s="416"/>
      <c r="T333" s="416"/>
      <c r="U333" s="416"/>
      <c r="V333" s="416"/>
      <c r="W333" s="415"/>
      <c r="X333" s="415"/>
      <c r="Y333" s="415"/>
      <c r="Z333" s="225"/>
      <c r="AA333" s="225"/>
      <c r="AB333" s="225"/>
      <c r="AC333" s="415"/>
      <c r="AD333" s="415"/>
      <c r="AE333" s="415"/>
      <c r="AF333" s="415"/>
    </row>
    <row r="334" spans="2:32" s="234" customFormat="1" ht="15" customHeight="1">
      <c r="B334" s="416"/>
      <c r="C334" s="416"/>
      <c r="D334" s="562"/>
      <c r="E334" s="416"/>
      <c r="F334" s="416"/>
      <c r="G334" s="416"/>
      <c r="H334" s="416"/>
      <c r="I334" s="416"/>
      <c r="J334" s="416"/>
      <c r="K334" s="416"/>
      <c r="L334" s="416"/>
      <c r="M334" s="416"/>
      <c r="N334" s="416"/>
      <c r="P334" s="236"/>
      <c r="R334" s="416"/>
      <c r="S334" s="416"/>
      <c r="T334" s="416"/>
      <c r="U334" s="416"/>
      <c r="V334" s="416"/>
      <c r="W334" s="415"/>
      <c r="X334" s="415"/>
      <c r="Y334" s="415"/>
      <c r="Z334" s="225"/>
      <c r="AA334" s="225"/>
      <c r="AB334" s="225"/>
      <c r="AC334" s="415"/>
      <c r="AD334" s="415"/>
      <c r="AE334" s="415"/>
      <c r="AF334" s="415"/>
    </row>
    <row r="335" spans="2:32" s="234" customFormat="1" ht="15" customHeight="1">
      <c r="B335" s="416"/>
      <c r="C335" s="416"/>
      <c r="D335" s="562"/>
      <c r="E335" s="416"/>
      <c r="F335" s="416"/>
      <c r="G335" s="416"/>
      <c r="H335" s="416"/>
      <c r="I335" s="416"/>
      <c r="J335" s="416"/>
      <c r="K335" s="416"/>
      <c r="L335" s="416"/>
      <c r="M335" s="416"/>
      <c r="N335" s="416"/>
      <c r="P335" s="236"/>
      <c r="R335" s="416"/>
      <c r="S335" s="416"/>
      <c r="T335" s="416"/>
      <c r="U335" s="416"/>
      <c r="V335" s="416"/>
      <c r="W335" s="415"/>
      <c r="X335" s="415"/>
      <c r="Y335" s="415"/>
      <c r="Z335" s="225"/>
      <c r="AA335" s="225"/>
      <c r="AB335" s="225"/>
      <c r="AC335" s="415"/>
      <c r="AD335" s="415"/>
      <c r="AE335" s="415"/>
      <c r="AF335" s="415"/>
    </row>
    <row r="336" spans="2:32" s="234" customFormat="1" ht="15" customHeight="1">
      <c r="B336" s="416"/>
      <c r="C336" s="416"/>
      <c r="D336" s="562"/>
      <c r="E336" s="416"/>
      <c r="F336" s="416"/>
      <c r="G336" s="416"/>
      <c r="H336" s="416"/>
      <c r="I336" s="416"/>
      <c r="J336" s="416"/>
      <c r="K336" s="416"/>
      <c r="L336" s="416"/>
      <c r="M336" s="416"/>
      <c r="N336" s="416"/>
      <c r="P336" s="236"/>
      <c r="R336" s="416"/>
      <c r="S336" s="416"/>
      <c r="T336" s="416"/>
      <c r="U336" s="416"/>
      <c r="V336" s="416"/>
      <c r="W336" s="415"/>
      <c r="X336" s="415"/>
      <c r="Y336" s="415"/>
      <c r="Z336" s="225"/>
      <c r="AA336" s="225"/>
      <c r="AB336" s="225"/>
      <c r="AC336" s="415"/>
      <c r="AD336" s="415"/>
      <c r="AE336" s="415"/>
      <c r="AF336" s="415"/>
    </row>
    <row r="337" spans="2:32" s="234" customFormat="1" ht="15" customHeight="1">
      <c r="B337" s="416"/>
      <c r="C337" s="416"/>
      <c r="D337" s="562"/>
      <c r="E337" s="416"/>
      <c r="F337" s="416"/>
      <c r="G337" s="416"/>
      <c r="H337" s="416"/>
      <c r="I337" s="416"/>
      <c r="J337" s="416"/>
      <c r="K337" s="416"/>
      <c r="L337" s="416"/>
      <c r="M337" s="416"/>
      <c r="N337" s="416"/>
      <c r="P337" s="236"/>
      <c r="R337" s="416"/>
      <c r="S337" s="416"/>
      <c r="T337" s="416"/>
      <c r="U337" s="416"/>
      <c r="V337" s="416"/>
      <c r="W337" s="415"/>
      <c r="X337" s="415"/>
      <c r="Y337" s="415"/>
      <c r="Z337" s="225"/>
      <c r="AA337" s="225"/>
      <c r="AB337" s="225"/>
      <c r="AC337" s="415"/>
      <c r="AD337" s="415"/>
      <c r="AE337" s="415"/>
      <c r="AF337" s="415"/>
    </row>
    <row r="338" spans="2:32" s="234" customFormat="1" ht="15" customHeight="1">
      <c r="B338" s="416"/>
      <c r="C338" s="416"/>
      <c r="D338" s="562"/>
      <c r="E338" s="416"/>
      <c r="F338" s="416"/>
      <c r="G338" s="416"/>
      <c r="H338" s="416"/>
      <c r="I338" s="416"/>
      <c r="J338" s="416"/>
      <c r="K338" s="416"/>
      <c r="L338" s="416"/>
      <c r="M338" s="416"/>
      <c r="N338" s="416"/>
      <c r="P338" s="236"/>
      <c r="R338" s="416"/>
      <c r="S338" s="416"/>
      <c r="T338" s="416"/>
      <c r="U338" s="416"/>
      <c r="V338" s="416"/>
      <c r="W338" s="415"/>
      <c r="X338" s="415"/>
      <c r="Y338" s="415"/>
      <c r="Z338" s="225"/>
      <c r="AA338" s="225"/>
      <c r="AB338" s="225"/>
      <c r="AC338" s="415"/>
      <c r="AD338" s="415"/>
      <c r="AE338" s="415"/>
      <c r="AF338" s="415"/>
    </row>
    <row r="339" spans="2:32" s="234" customFormat="1" ht="15" customHeight="1">
      <c r="B339" s="416"/>
      <c r="C339" s="416"/>
      <c r="D339" s="562"/>
      <c r="E339" s="416"/>
      <c r="F339" s="416"/>
      <c r="G339" s="416"/>
      <c r="H339" s="416"/>
      <c r="I339" s="416"/>
      <c r="J339" s="416"/>
      <c r="K339" s="416"/>
      <c r="L339" s="416"/>
      <c r="M339" s="416"/>
      <c r="N339" s="416"/>
      <c r="P339" s="236"/>
      <c r="R339" s="416"/>
      <c r="S339" s="416"/>
      <c r="T339" s="416"/>
      <c r="U339" s="416"/>
      <c r="V339" s="416"/>
      <c r="W339" s="415"/>
      <c r="X339" s="415"/>
      <c r="Y339" s="415"/>
      <c r="Z339" s="225"/>
      <c r="AA339" s="225"/>
      <c r="AB339" s="225"/>
      <c r="AC339" s="415"/>
      <c r="AD339" s="415"/>
      <c r="AE339" s="415"/>
      <c r="AF339" s="415"/>
    </row>
    <row r="340" spans="2:32" s="234" customFormat="1" ht="15" customHeight="1">
      <c r="B340" s="416"/>
      <c r="C340" s="416"/>
      <c r="D340" s="562"/>
      <c r="E340" s="416"/>
      <c r="F340" s="416"/>
      <c r="G340" s="416"/>
      <c r="H340" s="416"/>
      <c r="I340" s="416"/>
      <c r="J340" s="416"/>
      <c r="K340" s="416"/>
      <c r="L340" s="416"/>
      <c r="M340" s="416"/>
      <c r="N340" s="416"/>
      <c r="P340" s="236"/>
      <c r="R340" s="416"/>
      <c r="S340" s="416"/>
      <c r="T340" s="416"/>
      <c r="U340" s="416"/>
      <c r="V340" s="416"/>
      <c r="W340" s="415"/>
      <c r="X340" s="415"/>
      <c r="Y340" s="415"/>
      <c r="Z340" s="225"/>
      <c r="AA340" s="225"/>
      <c r="AB340" s="225"/>
      <c r="AC340" s="415"/>
      <c r="AD340" s="415"/>
      <c r="AE340" s="415"/>
      <c r="AF340" s="415"/>
    </row>
    <row r="341" spans="2:32" s="234" customFormat="1" ht="15" customHeight="1">
      <c r="B341" s="416"/>
      <c r="C341" s="416"/>
      <c r="D341" s="562"/>
      <c r="E341" s="416"/>
      <c r="F341" s="416"/>
      <c r="G341" s="416"/>
      <c r="H341" s="416"/>
      <c r="I341" s="416"/>
      <c r="J341" s="416"/>
      <c r="K341" s="416"/>
      <c r="L341" s="416"/>
      <c r="M341" s="416"/>
      <c r="N341" s="416"/>
      <c r="P341" s="236"/>
      <c r="R341" s="416"/>
      <c r="S341" s="416"/>
      <c r="T341" s="416"/>
      <c r="U341" s="416"/>
      <c r="V341" s="416"/>
      <c r="W341" s="415"/>
      <c r="X341" s="415"/>
      <c r="Y341" s="415"/>
      <c r="Z341" s="225"/>
      <c r="AA341" s="225"/>
      <c r="AB341" s="225"/>
      <c r="AC341" s="415"/>
      <c r="AD341" s="415"/>
      <c r="AE341" s="415"/>
      <c r="AF341" s="415"/>
    </row>
    <row r="342" spans="2:32" s="234" customFormat="1" ht="15" customHeight="1">
      <c r="B342" s="416"/>
      <c r="C342" s="416"/>
      <c r="D342" s="562"/>
      <c r="E342" s="416"/>
      <c r="F342" s="416"/>
      <c r="G342" s="416"/>
      <c r="H342" s="416"/>
      <c r="I342" s="416"/>
      <c r="J342" s="416"/>
      <c r="K342" s="416"/>
      <c r="L342" s="416"/>
      <c r="M342" s="416"/>
      <c r="N342" s="416"/>
      <c r="P342" s="236"/>
      <c r="R342" s="416"/>
      <c r="S342" s="416"/>
      <c r="T342" s="416"/>
      <c r="U342" s="416"/>
      <c r="V342" s="416"/>
      <c r="W342" s="415"/>
      <c r="X342" s="415"/>
      <c r="Y342" s="415"/>
      <c r="Z342" s="225"/>
      <c r="AA342" s="225"/>
      <c r="AB342" s="225"/>
      <c r="AC342" s="415"/>
      <c r="AD342" s="415"/>
      <c r="AE342" s="415"/>
      <c r="AF342" s="415"/>
    </row>
    <row r="343" spans="2:32" s="234" customFormat="1" ht="15" customHeight="1">
      <c r="B343" s="416"/>
      <c r="C343" s="416"/>
      <c r="D343" s="562"/>
      <c r="E343" s="416"/>
      <c r="F343" s="416"/>
      <c r="G343" s="416"/>
      <c r="H343" s="416"/>
      <c r="I343" s="416"/>
      <c r="J343" s="416"/>
      <c r="K343" s="416"/>
      <c r="L343" s="416"/>
      <c r="M343" s="416"/>
      <c r="N343" s="416"/>
      <c r="P343" s="236"/>
      <c r="R343" s="416"/>
      <c r="S343" s="416"/>
      <c r="T343" s="416"/>
      <c r="U343" s="416"/>
      <c r="V343" s="416"/>
      <c r="W343" s="415"/>
      <c r="X343" s="415"/>
      <c r="Y343" s="415"/>
      <c r="Z343" s="225"/>
      <c r="AA343" s="225"/>
      <c r="AB343" s="225"/>
      <c r="AC343" s="415"/>
      <c r="AD343" s="415"/>
      <c r="AE343" s="415"/>
      <c r="AF343" s="415"/>
    </row>
    <row r="344" spans="2:32" s="234" customFormat="1" ht="15" customHeight="1">
      <c r="B344" s="416"/>
      <c r="C344" s="416"/>
      <c r="D344" s="562"/>
      <c r="E344" s="416"/>
      <c r="F344" s="416"/>
      <c r="G344" s="416"/>
      <c r="H344" s="416"/>
      <c r="I344" s="416"/>
      <c r="J344" s="416"/>
      <c r="K344" s="416"/>
      <c r="L344" s="416"/>
      <c r="M344" s="416"/>
      <c r="N344" s="416"/>
      <c r="P344" s="236"/>
      <c r="R344" s="416"/>
      <c r="S344" s="416"/>
      <c r="T344" s="416"/>
      <c r="U344" s="416"/>
      <c r="V344" s="416"/>
      <c r="W344" s="415"/>
      <c r="X344" s="415"/>
      <c r="Y344" s="415"/>
      <c r="Z344" s="225"/>
      <c r="AA344" s="225"/>
      <c r="AB344" s="225"/>
      <c r="AC344" s="415"/>
      <c r="AD344" s="415"/>
      <c r="AE344" s="415"/>
      <c r="AF344" s="415"/>
    </row>
    <row r="345" spans="2:32" s="234" customFormat="1" ht="15" customHeight="1">
      <c r="B345" s="416"/>
      <c r="C345" s="416"/>
      <c r="D345" s="562"/>
      <c r="E345" s="416"/>
      <c r="F345" s="416"/>
      <c r="G345" s="416"/>
      <c r="H345" s="416"/>
      <c r="I345" s="416"/>
      <c r="J345" s="416"/>
      <c r="K345" s="416"/>
      <c r="L345" s="416"/>
      <c r="M345" s="416"/>
      <c r="N345" s="416"/>
      <c r="P345" s="236"/>
      <c r="R345" s="416"/>
      <c r="S345" s="416"/>
      <c r="T345" s="416"/>
      <c r="U345" s="416"/>
      <c r="V345" s="416"/>
      <c r="W345" s="415"/>
      <c r="X345" s="415"/>
      <c r="Y345" s="415"/>
      <c r="Z345" s="225"/>
      <c r="AA345" s="225"/>
      <c r="AB345" s="225"/>
      <c r="AC345" s="415"/>
      <c r="AD345" s="415"/>
      <c r="AE345" s="415"/>
      <c r="AF345" s="415"/>
    </row>
    <row r="346" spans="2:32" s="234" customFormat="1" ht="15" customHeight="1">
      <c r="B346" s="416"/>
      <c r="C346" s="416"/>
      <c r="D346" s="562"/>
      <c r="E346" s="416"/>
      <c r="F346" s="416"/>
      <c r="G346" s="416"/>
      <c r="H346" s="416"/>
      <c r="I346" s="416"/>
      <c r="J346" s="416"/>
      <c r="K346" s="416"/>
      <c r="L346" s="416"/>
      <c r="M346" s="416"/>
      <c r="N346" s="416"/>
      <c r="P346" s="236"/>
      <c r="R346" s="416"/>
      <c r="S346" s="416"/>
      <c r="T346" s="416"/>
      <c r="U346" s="416"/>
      <c r="V346" s="416"/>
      <c r="W346" s="415"/>
      <c r="X346" s="415"/>
      <c r="Y346" s="415"/>
      <c r="Z346" s="225"/>
      <c r="AA346" s="225"/>
      <c r="AB346" s="225"/>
      <c r="AC346" s="415"/>
      <c r="AD346" s="415"/>
      <c r="AE346" s="415"/>
      <c r="AF346" s="415"/>
    </row>
    <row r="347" spans="2:32" s="234" customFormat="1" ht="15" customHeight="1">
      <c r="B347" s="416"/>
      <c r="C347" s="416"/>
      <c r="D347" s="562"/>
      <c r="E347" s="416"/>
      <c r="F347" s="416"/>
      <c r="G347" s="416"/>
      <c r="H347" s="416"/>
      <c r="I347" s="416"/>
      <c r="J347" s="416"/>
      <c r="K347" s="416"/>
      <c r="L347" s="416"/>
      <c r="M347" s="416"/>
      <c r="N347" s="416"/>
      <c r="P347" s="236"/>
      <c r="R347" s="416"/>
      <c r="S347" s="416"/>
      <c r="T347" s="416"/>
      <c r="U347" s="416"/>
      <c r="V347" s="416"/>
      <c r="W347" s="415"/>
      <c r="X347" s="415"/>
      <c r="Y347" s="415"/>
      <c r="Z347" s="225"/>
      <c r="AA347" s="225"/>
      <c r="AB347" s="225"/>
      <c r="AC347" s="415"/>
      <c r="AD347" s="415"/>
      <c r="AE347" s="415"/>
      <c r="AF347" s="415"/>
    </row>
    <row r="348" spans="2:32" s="234" customFormat="1" ht="15" customHeight="1">
      <c r="B348" s="416"/>
      <c r="C348" s="416"/>
      <c r="D348" s="562"/>
      <c r="E348" s="416"/>
      <c r="F348" s="416"/>
      <c r="G348" s="416"/>
      <c r="H348" s="416"/>
      <c r="I348" s="416"/>
      <c r="J348" s="416"/>
      <c r="K348" s="416"/>
      <c r="L348" s="416"/>
      <c r="M348" s="416"/>
      <c r="N348" s="416"/>
      <c r="P348" s="236"/>
      <c r="R348" s="416"/>
      <c r="S348" s="416"/>
      <c r="T348" s="416"/>
      <c r="U348" s="416"/>
      <c r="V348" s="416"/>
      <c r="W348" s="415"/>
      <c r="X348" s="415"/>
      <c r="Y348" s="415"/>
      <c r="Z348" s="225"/>
      <c r="AA348" s="225"/>
      <c r="AB348" s="225"/>
      <c r="AC348" s="415"/>
      <c r="AD348" s="415"/>
      <c r="AE348" s="415"/>
      <c r="AF348" s="415"/>
    </row>
    <row r="349" spans="2:32" s="234" customFormat="1" ht="15" customHeight="1">
      <c r="B349" s="416"/>
      <c r="C349" s="416"/>
      <c r="D349" s="562"/>
      <c r="E349" s="416"/>
      <c r="F349" s="416"/>
      <c r="G349" s="416"/>
      <c r="H349" s="416"/>
      <c r="I349" s="416"/>
      <c r="J349" s="416"/>
      <c r="K349" s="416"/>
      <c r="L349" s="416"/>
      <c r="M349" s="416"/>
      <c r="N349" s="416"/>
      <c r="P349" s="236"/>
      <c r="R349" s="416"/>
      <c r="S349" s="416"/>
      <c r="T349" s="416"/>
      <c r="U349" s="416"/>
      <c r="V349" s="416"/>
      <c r="W349" s="415"/>
      <c r="X349" s="415"/>
      <c r="Y349" s="415"/>
      <c r="Z349" s="225"/>
      <c r="AA349" s="225"/>
      <c r="AB349" s="225"/>
      <c r="AC349" s="415"/>
      <c r="AD349" s="415"/>
      <c r="AE349" s="415"/>
      <c r="AF349" s="415"/>
    </row>
    <row r="350" spans="2:32" s="234" customFormat="1" ht="15" customHeight="1">
      <c r="B350" s="416"/>
      <c r="C350" s="416"/>
      <c r="D350" s="562"/>
      <c r="E350" s="416"/>
      <c r="F350" s="416"/>
      <c r="G350" s="416"/>
      <c r="H350" s="416"/>
      <c r="I350" s="416"/>
      <c r="J350" s="416"/>
      <c r="K350" s="416"/>
      <c r="L350" s="416"/>
      <c r="M350" s="416"/>
      <c r="N350" s="416"/>
      <c r="P350" s="236"/>
      <c r="R350" s="416"/>
      <c r="S350" s="416"/>
      <c r="T350" s="416"/>
      <c r="U350" s="416"/>
      <c r="V350" s="416"/>
      <c r="W350" s="415"/>
      <c r="X350" s="415"/>
      <c r="Y350" s="415"/>
      <c r="Z350" s="225"/>
      <c r="AA350" s="225"/>
      <c r="AB350" s="225"/>
      <c r="AC350" s="415"/>
      <c r="AD350" s="415"/>
      <c r="AE350" s="415"/>
      <c r="AF350" s="415"/>
    </row>
    <row r="351" spans="2:32" s="234" customFormat="1" ht="15" customHeight="1">
      <c r="B351" s="416"/>
      <c r="C351" s="416"/>
      <c r="D351" s="562"/>
      <c r="E351" s="416"/>
      <c r="F351" s="416"/>
      <c r="G351" s="416"/>
      <c r="H351" s="416"/>
      <c r="I351" s="416"/>
      <c r="J351" s="416"/>
      <c r="K351" s="416"/>
      <c r="L351" s="416"/>
      <c r="M351" s="416"/>
      <c r="N351" s="416"/>
      <c r="P351" s="236"/>
      <c r="R351" s="416"/>
      <c r="S351" s="416"/>
      <c r="T351" s="416"/>
      <c r="U351" s="416"/>
      <c r="V351" s="416"/>
      <c r="W351" s="415"/>
      <c r="X351" s="415"/>
      <c r="Y351" s="415"/>
      <c r="Z351" s="225"/>
      <c r="AA351" s="225"/>
      <c r="AB351" s="225"/>
      <c r="AC351" s="415"/>
      <c r="AD351" s="415"/>
      <c r="AE351" s="415"/>
      <c r="AF351" s="415"/>
    </row>
    <row r="352" spans="2:32" s="234" customFormat="1" ht="15" customHeight="1">
      <c r="B352" s="416"/>
      <c r="C352" s="416"/>
      <c r="D352" s="562"/>
      <c r="E352" s="416"/>
      <c r="F352" s="416"/>
      <c r="G352" s="416"/>
      <c r="H352" s="416"/>
      <c r="I352" s="416"/>
      <c r="J352" s="416"/>
      <c r="K352" s="416"/>
      <c r="L352" s="416"/>
      <c r="M352" s="416"/>
      <c r="N352" s="416"/>
      <c r="P352" s="236"/>
      <c r="R352" s="416"/>
      <c r="S352" s="416"/>
      <c r="T352" s="416"/>
      <c r="U352" s="416"/>
      <c r="V352" s="416"/>
      <c r="W352" s="415"/>
      <c r="X352" s="415"/>
      <c r="Y352" s="415"/>
      <c r="Z352" s="225"/>
      <c r="AA352" s="225"/>
      <c r="AB352" s="225"/>
      <c r="AC352" s="415"/>
      <c r="AD352" s="415"/>
      <c r="AE352" s="415"/>
      <c r="AF352" s="415"/>
    </row>
    <row r="353" spans="2:32" s="234" customFormat="1" ht="15" customHeight="1">
      <c r="B353" s="416"/>
      <c r="C353" s="416"/>
      <c r="D353" s="562"/>
      <c r="E353" s="416"/>
      <c r="F353" s="416"/>
      <c r="G353" s="416"/>
      <c r="H353" s="416"/>
      <c r="I353" s="416"/>
      <c r="J353" s="416"/>
      <c r="K353" s="416"/>
      <c r="L353" s="416"/>
      <c r="M353" s="416"/>
      <c r="N353" s="416"/>
      <c r="P353" s="236"/>
      <c r="R353" s="416"/>
      <c r="S353" s="416"/>
      <c r="T353" s="416"/>
      <c r="U353" s="416"/>
      <c r="V353" s="416"/>
      <c r="W353" s="415"/>
      <c r="X353" s="415"/>
      <c r="Y353" s="415"/>
      <c r="Z353" s="225"/>
      <c r="AA353" s="225"/>
      <c r="AB353" s="225"/>
      <c r="AC353" s="415"/>
      <c r="AD353" s="415"/>
      <c r="AE353" s="415"/>
      <c r="AF353" s="415"/>
    </row>
    <row r="354" spans="2:32" s="234" customFormat="1" ht="15" customHeight="1">
      <c r="B354" s="416"/>
      <c r="C354" s="416"/>
      <c r="D354" s="562"/>
      <c r="E354" s="416"/>
      <c r="F354" s="416"/>
      <c r="G354" s="416"/>
      <c r="H354" s="416"/>
      <c r="I354" s="416"/>
      <c r="J354" s="416"/>
      <c r="K354" s="416"/>
      <c r="L354" s="416"/>
      <c r="M354" s="416"/>
      <c r="N354" s="416"/>
      <c r="P354" s="236"/>
      <c r="R354" s="416"/>
      <c r="S354" s="416"/>
      <c r="T354" s="416"/>
      <c r="U354" s="416"/>
      <c r="V354" s="416"/>
      <c r="W354" s="415"/>
      <c r="X354" s="415"/>
      <c r="Y354" s="415"/>
      <c r="Z354" s="225"/>
      <c r="AA354" s="225"/>
      <c r="AB354" s="225"/>
      <c r="AC354" s="415"/>
      <c r="AD354" s="415"/>
      <c r="AE354" s="415"/>
      <c r="AF354" s="415"/>
    </row>
    <row r="355" spans="2:32" s="234" customFormat="1" ht="15" customHeight="1">
      <c r="B355" s="416"/>
      <c r="C355" s="416"/>
      <c r="D355" s="562"/>
      <c r="E355" s="416"/>
      <c r="F355" s="416"/>
      <c r="G355" s="416"/>
      <c r="H355" s="416"/>
      <c r="I355" s="416"/>
      <c r="J355" s="416"/>
      <c r="K355" s="416"/>
      <c r="L355" s="416"/>
      <c r="M355" s="416"/>
      <c r="N355" s="416"/>
      <c r="P355" s="236"/>
      <c r="R355" s="416"/>
      <c r="S355" s="416"/>
      <c r="T355" s="416"/>
      <c r="U355" s="416"/>
      <c r="V355" s="416"/>
      <c r="W355" s="415"/>
      <c r="X355" s="415"/>
      <c r="Y355" s="415"/>
      <c r="Z355" s="225"/>
      <c r="AA355" s="225"/>
      <c r="AB355" s="225"/>
      <c r="AC355" s="415"/>
      <c r="AD355" s="415"/>
      <c r="AE355" s="415"/>
      <c r="AF355" s="415"/>
    </row>
    <row r="356" spans="2:32" s="234" customFormat="1" ht="15" customHeight="1">
      <c r="B356" s="416"/>
      <c r="C356" s="416"/>
      <c r="D356" s="562"/>
      <c r="E356" s="416"/>
      <c r="F356" s="416"/>
      <c r="G356" s="416"/>
      <c r="H356" s="416"/>
      <c r="I356" s="416"/>
      <c r="J356" s="416"/>
      <c r="K356" s="416"/>
      <c r="L356" s="416"/>
      <c r="M356" s="416"/>
      <c r="N356" s="416"/>
      <c r="P356" s="236"/>
      <c r="R356" s="416"/>
      <c r="S356" s="416"/>
      <c r="T356" s="416"/>
      <c r="U356" s="416"/>
      <c r="V356" s="416"/>
      <c r="W356" s="415"/>
      <c r="X356" s="415"/>
      <c r="Y356" s="415"/>
      <c r="Z356" s="225"/>
      <c r="AA356" s="225"/>
      <c r="AB356" s="225"/>
      <c r="AC356" s="415"/>
      <c r="AD356" s="415"/>
      <c r="AE356" s="415"/>
      <c r="AF356" s="415"/>
    </row>
    <row r="357" spans="2:32" s="234" customFormat="1" ht="15" customHeight="1">
      <c r="B357" s="416"/>
      <c r="C357" s="416"/>
      <c r="D357" s="562"/>
      <c r="E357" s="416"/>
      <c r="F357" s="416"/>
      <c r="G357" s="416"/>
      <c r="H357" s="416"/>
      <c r="I357" s="416"/>
      <c r="J357" s="416"/>
      <c r="K357" s="416"/>
      <c r="L357" s="416"/>
      <c r="M357" s="416"/>
      <c r="N357" s="416"/>
      <c r="P357" s="236"/>
      <c r="R357" s="416"/>
      <c r="S357" s="416"/>
      <c r="T357" s="416"/>
      <c r="U357" s="416"/>
      <c r="V357" s="416"/>
      <c r="W357" s="415"/>
      <c r="X357" s="415"/>
      <c r="Y357" s="415"/>
      <c r="Z357" s="225"/>
      <c r="AA357" s="225"/>
      <c r="AB357" s="225"/>
      <c r="AC357" s="415"/>
      <c r="AD357" s="415"/>
      <c r="AE357" s="415"/>
      <c r="AF357" s="415"/>
    </row>
    <row r="358" spans="2:32" s="234" customFormat="1" ht="15" customHeight="1">
      <c r="B358" s="416"/>
      <c r="C358" s="416"/>
      <c r="D358" s="562"/>
      <c r="E358" s="416"/>
      <c r="F358" s="416"/>
      <c r="G358" s="416"/>
      <c r="H358" s="416"/>
      <c r="I358" s="416"/>
      <c r="J358" s="416"/>
      <c r="K358" s="416"/>
      <c r="L358" s="416"/>
      <c r="M358" s="416"/>
      <c r="N358" s="416"/>
      <c r="P358" s="236"/>
      <c r="R358" s="416"/>
      <c r="S358" s="416"/>
      <c r="T358" s="416"/>
      <c r="U358" s="416"/>
      <c r="V358" s="416"/>
      <c r="W358" s="415"/>
      <c r="X358" s="415"/>
      <c r="Y358" s="415"/>
      <c r="Z358" s="225"/>
      <c r="AA358" s="225"/>
      <c r="AB358" s="225"/>
      <c r="AC358" s="415"/>
      <c r="AD358" s="415"/>
      <c r="AE358" s="415"/>
      <c r="AF358" s="415"/>
    </row>
    <row r="359" spans="2:32" s="234" customFormat="1" ht="15" customHeight="1">
      <c r="B359" s="416"/>
      <c r="C359" s="416"/>
      <c r="D359" s="562"/>
      <c r="E359" s="416"/>
      <c r="F359" s="416"/>
      <c r="G359" s="416"/>
      <c r="H359" s="416"/>
      <c r="I359" s="416"/>
      <c r="J359" s="416"/>
      <c r="K359" s="416"/>
      <c r="L359" s="416"/>
      <c r="M359" s="416"/>
      <c r="N359" s="416"/>
      <c r="P359" s="236"/>
      <c r="R359" s="416"/>
      <c r="S359" s="416"/>
      <c r="T359" s="416"/>
      <c r="U359" s="416"/>
      <c r="V359" s="416"/>
      <c r="W359" s="415"/>
      <c r="X359" s="415"/>
      <c r="Y359" s="415"/>
      <c r="Z359" s="225"/>
      <c r="AA359" s="225"/>
      <c r="AB359" s="225"/>
      <c r="AC359" s="415"/>
      <c r="AD359" s="415"/>
      <c r="AE359" s="415"/>
      <c r="AF359" s="415"/>
    </row>
    <row r="360" spans="2:32" s="234" customFormat="1" ht="15" customHeight="1">
      <c r="B360" s="416"/>
      <c r="C360" s="416"/>
      <c r="D360" s="562"/>
      <c r="E360" s="416"/>
      <c r="F360" s="416"/>
      <c r="G360" s="416"/>
      <c r="H360" s="416"/>
      <c r="I360" s="416"/>
      <c r="J360" s="416"/>
      <c r="K360" s="416"/>
      <c r="L360" s="416"/>
      <c r="M360" s="416"/>
      <c r="N360" s="416"/>
      <c r="P360" s="236"/>
      <c r="R360" s="416"/>
      <c r="S360" s="416"/>
      <c r="T360" s="416"/>
      <c r="U360" s="416"/>
      <c r="V360" s="416"/>
      <c r="W360" s="415"/>
      <c r="X360" s="415"/>
      <c r="Y360" s="415"/>
      <c r="Z360" s="225"/>
      <c r="AA360" s="225"/>
      <c r="AB360" s="225"/>
      <c r="AC360" s="415"/>
      <c r="AD360" s="415"/>
      <c r="AE360" s="415"/>
      <c r="AF360" s="415"/>
    </row>
    <row r="361" spans="2:32" s="234" customFormat="1" ht="15" customHeight="1">
      <c r="B361" s="416"/>
      <c r="C361" s="416"/>
      <c r="D361" s="562"/>
      <c r="E361" s="416"/>
      <c r="F361" s="416"/>
      <c r="G361" s="416"/>
      <c r="H361" s="416"/>
      <c r="I361" s="416"/>
      <c r="J361" s="416"/>
      <c r="K361" s="416"/>
      <c r="L361" s="416"/>
      <c r="M361" s="416"/>
      <c r="N361" s="416"/>
      <c r="P361" s="236"/>
      <c r="R361" s="416"/>
      <c r="S361" s="416"/>
      <c r="T361" s="416"/>
      <c r="U361" s="416"/>
      <c r="V361" s="416"/>
      <c r="W361" s="415"/>
      <c r="X361" s="415"/>
      <c r="Y361" s="415"/>
      <c r="Z361" s="225"/>
      <c r="AA361" s="225"/>
      <c r="AB361" s="225"/>
      <c r="AC361" s="415"/>
      <c r="AD361" s="415"/>
      <c r="AE361" s="415"/>
      <c r="AF361" s="415"/>
    </row>
    <row r="362" spans="2:32" s="234" customFormat="1" ht="15" customHeight="1">
      <c r="B362" s="416"/>
      <c r="C362" s="416"/>
      <c r="D362" s="562"/>
      <c r="E362" s="416"/>
      <c r="F362" s="416"/>
      <c r="G362" s="416"/>
      <c r="H362" s="416"/>
      <c r="I362" s="416"/>
      <c r="J362" s="416"/>
      <c r="K362" s="416"/>
      <c r="L362" s="416"/>
      <c r="M362" s="416"/>
      <c r="N362" s="416"/>
      <c r="P362" s="236"/>
      <c r="R362" s="416"/>
      <c r="S362" s="416"/>
      <c r="T362" s="416"/>
      <c r="U362" s="416"/>
      <c r="V362" s="416"/>
      <c r="W362" s="415"/>
      <c r="X362" s="415"/>
      <c r="Y362" s="415"/>
      <c r="Z362" s="225"/>
      <c r="AA362" s="225"/>
      <c r="AB362" s="225"/>
      <c r="AC362" s="415"/>
      <c r="AD362" s="415"/>
      <c r="AE362" s="415"/>
      <c r="AF362" s="415"/>
    </row>
    <row r="363" spans="2:32" s="234" customFormat="1" ht="15" customHeight="1">
      <c r="B363" s="416"/>
      <c r="C363" s="416"/>
      <c r="D363" s="562"/>
      <c r="E363" s="416"/>
      <c r="F363" s="416"/>
      <c r="G363" s="416"/>
      <c r="H363" s="416"/>
      <c r="I363" s="416"/>
      <c r="J363" s="416"/>
      <c r="K363" s="416"/>
      <c r="L363" s="416"/>
      <c r="M363" s="416"/>
      <c r="N363" s="416"/>
      <c r="P363" s="236"/>
      <c r="R363" s="416"/>
      <c r="S363" s="416"/>
      <c r="T363" s="416"/>
      <c r="U363" s="416"/>
      <c r="V363" s="416"/>
      <c r="W363" s="415"/>
      <c r="X363" s="415"/>
      <c r="Y363" s="415"/>
      <c r="Z363" s="225"/>
      <c r="AA363" s="225"/>
      <c r="AB363" s="225"/>
      <c r="AC363" s="415"/>
      <c r="AD363" s="415"/>
      <c r="AE363" s="415"/>
      <c r="AF363" s="415"/>
    </row>
    <row r="364" spans="2:32" s="234" customFormat="1" ht="15" customHeight="1">
      <c r="B364" s="416"/>
      <c r="C364" s="416"/>
      <c r="D364" s="562"/>
      <c r="E364" s="416"/>
      <c r="F364" s="416"/>
      <c r="G364" s="416"/>
      <c r="H364" s="416"/>
      <c r="I364" s="416"/>
      <c r="J364" s="416"/>
      <c r="K364" s="416"/>
      <c r="L364" s="416"/>
      <c r="M364" s="416"/>
      <c r="N364" s="416"/>
      <c r="P364" s="236"/>
      <c r="R364" s="416"/>
      <c r="S364" s="416"/>
      <c r="T364" s="416"/>
      <c r="U364" s="416"/>
      <c r="V364" s="416"/>
      <c r="W364" s="415"/>
      <c r="X364" s="415"/>
      <c r="Y364" s="415"/>
      <c r="Z364" s="225"/>
      <c r="AA364" s="225"/>
      <c r="AB364" s="225"/>
      <c r="AC364" s="415"/>
      <c r="AD364" s="415"/>
      <c r="AE364" s="415"/>
      <c r="AF364" s="415"/>
    </row>
    <row r="365" spans="2:32" s="234" customFormat="1" ht="15" customHeight="1">
      <c r="B365" s="416"/>
      <c r="C365" s="416"/>
      <c r="D365" s="562"/>
      <c r="E365" s="416"/>
      <c r="F365" s="416"/>
      <c r="G365" s="416"/>
      <c r="H365" s="416"/>
      <c r="I365" s="416"/>
      <c r="J365" s="416"/>
      <c r="K365" s="416"/>
      <c r="L365" s="416"/>
      <c r="M365" s="416"/>
      <c r="N365" s="416"/>
      <c r="P365" s="236"/>
      <c r="R365" s="416"/>
      <c r="S365" s="416"/>
      <c r="T365" s="416"/>
      <c r="U365" s="416"/>
      <c r="V365" s="416"/>
      <c r="W365" s="415"/>
      <c r="X365" s="415"/>
      <c r="Y365" s="415"/>
      <c r="Z365" s="225"/>
      <c r="AA365" s="225"/>
      <c r="AB365" s="225"/>
      <c r="AC365" s="415"/>
      <c r="AD365" s="415"/>
      <c r="AE365" s="415"/>
      <c r="AF365" s="415"/>
    </row>
    <row r="366" spans="2:32" s="234" customFormat="1" ht="15" customHeight="1">
      <c r="B366" s="416"/>
      <c r="C366" s="416"/>
      <c r="D366" s="562"/>
      <c r="E366" s="416"/>
      <c r="F366" s="416"/>
      <c r="G366" s="416"/>
      <c r="H366" s="416"/>
      <c r="I366" s="416"/>
      <c r="J366" s="416"/>
      <c r="K366" s="416"/>
      <c r="L366" s="416"/>
      <c r="M366" s="416"/>
      <c r="N366" s="416"/>
      <c r="P366" s="236"/>
      <c r="R366" s="416"/>
      <c r="S366" s="416"/>
      <c r="T366" s="416"/>
      <c r="U366" s="416"/>
      <c r="V366" s="416"/>
      <c r="W366" s="415"/>
      <c r="X366" s="415"/>
      <c r="Y366" s="415"/>
      <c r="Z366" s="225"/>
      <c r="AA366" s="225"/>
      <c r="AB366" s="225"/>
      <c r="AC366" s="415"/>
      <c r="AD366" s="415"/>
      <c r="AE366" s="415"/>
      <c r="AF366" s="415"/>
    </row>
    <row r="367" spans="2:32" s="234" customFormat="1" ht="15" customHeight="1">
      <c r="B367" s="416"/>
      <c r="C367" s="416"/>
      <c r="D367" s="562"/>
      <c r="E367" s="416"/>
      <c r="F367" s="416"/>
      <c r="G367" s="416"/>
      <c r="H367" s="416"/>
      <c r="I367" s="416"/>
      <c r="J367" s="416"/>
      <c r="K367" s="416"/>
      <c r="L367" s="416"/>
      <c r="M367" s="416"/>
      <c r="N367" s="416"/>
      <c r="P367" s="236"/>
      <c r="R367" s="416"/>
      <c r="S367" s="416"/>
      <c r="T367" s="416"/>
      <c r="U367" s="416"/>
      <c r="V367" s="416"/>
      <c r="W367" s="415"/>
      <c r="X367" s="415"/>
      <c r="Y367" s="415"/>
      <c r="Z367" s="225"/>
      <c r="AA367" s="225"/>
      <c r="AB367" s="225"/>
      <c r="AC367" s="415"/>
      <c r="AD367" s="415"/>
      <c r="AE367" s="415"/>
      <c r="AF367" s="415"/>
    </row>
    <row r="368" spans="2:32" s="234" customFormat="1" ht="15" customHeight="1">
      <c r="B368" s="416"/>
      <c r="C368" s="416"/>
      <c r="D368" s="562"/>
      <c r="E368" s="416"/>
      <c r="F368" s="416"/>
      <c r="G368" s="416"/>
      <c r="H368" s="416"/>
      <c r="I368" s="416"/>
      <c r="J368" s="416"/>
      <c r="K368" s="416"/>
      <c r="L368" s="416"/>
      <c r="M368" s="416"/>
      <c r="N368" s="416"/>
      <c r="P368" s="236"/>
      <c r="R368" s="416"/>
      <c r="S368" s="416"/>
      <c r="T368" s="416"/>
      <c r="U368" s="416"/>
      <c r="V368" s="416"/>
      <c r="W368" s="415"/>
      <c r="X368" s="415"/>
      <c r="Y368" s="415"/>
      <c r="Z368" s="225"/>
      <c r="AA368" s="225"/>
      <c r="AB368" s="225"/>
      <c r="AC368" s="415"/>
      <c r="AD368" s="415"/>
      <c r="AE368" s="415"/>
      <c r="AF368" s="415"/>
    </row>
    <row r="369" spans="2:32" s="234" customFormat="1" ht="15" customHeight="1">
      <c r="B369" s="416"/>
      <c r="C369" s="416"/>
      <c r="D369" s="562"/>
      <c r="E369" s="416"/>
      <c r="F369" s="416"/>
      <c r="G369" s="416"/>
      <c r="H369" s="416"/>
      <c r="I369" s="416"/>
      <c r="J369" s="416"/>
      <c r="K369" s="416"/>
      <c r="L369" s="416"/>
      <c r="M369" s="416"/>
      <c r="N369" s="416"/>
      <c r="P369" s="236"/>
      <c r="R369" s="416"/>
      <c r="S369" s="416"/>
      <c r="T369" s="416"/>
      <c r="U369" s="416"/>
      <c r="V369" s="416"/>
      <c r="W369" s="415"/>
      <c r="X369" s="415"/>
      <c r="Y369" s="415"/>
      <c r="Z369" s="225"/>
      <c r="AA369" s="225"/>
      <c r="AB369" s="225"/>
      <c r="AC369" s="415"/>
      <c r="AD369" s="415"/>
      <c r="AE369" s="415"/>
      <c r="AF369" s="415"/>
    </row>
    <row r="370" spans="2:32" s="234" customFormat="1" ht="15" customHeight="1">
      <c r="B370" s="416"/>
      <c r="C370" s="416"/>
      <c r="D370" s="562"/>
      <c r="E370" s="416"/>
      <c r="F370" s="416"/>
      <c r="G370" s="416"/>
      <c r="H370" s="416"/>
      <c r="I370" s="416"/>
      <c r="J370" s="416"/>
      <c r="K370" s="416"/>
      <c r="L370" s="416"/>
      <c r="M370" s="416"/>
      <c r="N370" s="416"/>
      <c r="P370" s="236"/>
      <c r="R370" s="416"/>
      <c r="S370" s="416"/>
      <c r="T370" s="416"/>
      <c r="U370" s="416"/>
      <c r="V370" s="416"/>
      <c r="W370" s="415"/>
      <c r="X370" s="415"/>
      <c r="Y370" s="415"/>
      <c r="Z370" s="225"/>
      <c r="AA370" s="225"/>
      <c r="AB370" s="225"/>
      <c r="AC370" s="415"/>
      <c r="AD370" s="415"/>
      <c r="AE370" s="415"/>
      <c r="AF370" s="415"/>
    </row>
    <row r="371" spans="2:32" s="234" customFormat="1" ht="15" customHeight="1">
      <c r="B371" s="416"/>
      <c r="C371" s="416"/>
      <c r="D371" s="562"/>
      <c r="E371" s="416"/>
      <c r="F371" s="416"/>
      <c r="G371" s="416"/>
      <c r="H371" s="416"/>
      <c r="I371" s="416"/>
      <c r="J371" s="416"/>
      <c r="K371" s="416"/>
      <c r="L371" s="416"/>
      <c r="M371" s="416"/>
      <c r="N371" s="416"/>
      <c r="P371" s="236"/>
      <c r="R371" s="416"/>
      <c r="S371" s="416"/>
      <c r="T371" s="416"/>
      <c r="U371" s="416"/>
      <c r="V371" s="416"/>
      <c r="W371" s="415"/>
      <c r="X371" s="415"/>
      <c r="Y371" s="415"/>
      <c r="Z371" s="225"/>
      <c r="AA371" s="225"/>
      <c r="AB371" s="225"/>
      <c r="AC371" s="415"/>
      <c r="AD371" s="415"/>
      <c r="AE371" s="415"/>
      <c r="AF371" s="415"/>
    </row>
    <row r="372" spans="2:32" s="234" customFormat="1" ht="15" customHeight="1">
      <c r="B372" s="416"/>
      <c r="C372" s="416"/>
      <c r="D372" s="562"/>
      <c r="E372" s="416"/>
      <c r="F372" s="416"/>
      <c r="G372" s="416"/>
      <c r="H372" s="416"/>
      <c r="I372" s="416"/>
      <c r="J372" s="416"/>
      <c r="K372" s="416"/>
      <c r="L372" s="416"/>
      <c r="M372" s="416"/>
      <c r="N372" s="416"/>
      <c r="P372" s="236"/>
      <c r="R372" s="416"/>
      <c r="S372" s="416"/>
      <c r="T372" s="416"/>
      <c r="U372" s="416"/>
      <c r="V372" s="416"/>
      <c r="W372" s="415"/>
      <c r="X372" s="415"/>
      <c r="Y372" s="415"/>
      <c r="Z372" s="225"/>
      <c r="AA372" s="225"/>
      <c r="AB372" s="225"/>
      <c r="AC372" s="415"/>
      <c r="AD372" s="415"/>
      <c r="AE372" s="415"/>
      <c r="AF372" s="415"/>
    </row>
    <row r="373" spans="2:32" s="234" customFormat="1" ht="15" customHeight="1">
      <c r="B373" s="416"/>
      <c r="C373" s="416"/>
      <c r="D373" s="562"/>
      <c r="E373" s="416"/>
      <c r="F373" s="416"/>
      <c r="G373" s="416"/>
      <c r="H373" s="416"/>
      <c r="I373" s="416"/>
      <c r="J373" s="416"/>
      <c r="K373" s="416"/>
      <c r="L373" s="416"/>
      <c r="M373" s="416"/>
      <c r="N373" s="416"/>
      <c r="P373" s="236"/>
      <c r="R373" s="416"/>
      <c r="S373" s="416"/>
      <c r="T373" s="416"/>
      <c r="U373" s="416"/>
      <c r="V373" s="416"/>
      <c r="W373" s="415"/>
      <c r="X373" s="415"/>
      <c r="Y373" s="415"/>
      <c r="Z373" s="225"/>
      <c r="AA373" s="225"/>
      <c r="AB373" s="225"/>
      <c r="AC373" s="415"/>
      <c r="AD373" s="415"/>
      <c r="AE373" s="415"/>
      <c r="AF373" s="415"/>
    </row>
    <row r="374" spans="2:32" s="234" customFormat="1" ht="15" customHeight="1">
      <c r="B374" s="416"/>
      <c r="C374" s="416"/>
      <c r="D374" s="562"/>
      <c r="E374" s="416"/>
      <c r="F374" s="416"/>
      <c r="G374" s="416"/>
      <c r="H374" s="416"/>
      <c r="I374" s="416"/>
      <c r="J374" s="416"/>
      <c r="K374" s="416"/>
      <c r="L374" s="416"/>
      <c r="M374" s="416"/>
      <c r="N374" s="416"/>
      <c r="P374" s="236"/>
      <c r="R374" s="416"/>
      <c r="S374" s="416"/>
      <c r="T374" s="416"/>
      <c r="U374" s="416"/>
      <c r="V374" s="416"/>
      <c r="W374" s="415"/>
      <c r="X374" s="415"/>
      <c r="Y374" s="415"/>
      <c r="Z374" s="225"/>
      <c r="AA374" s="225"/>
      <c r="AB374" s="225"/>
      <c r="AC374" s="415"/>
      <c r="AD374" s="415"/>
      <c r="AE374" s="415"/>
      <c r="AF374" s="415"/>
    </row>
    <row r="375" spans="2:32" s="234" customFormat="1" ht="15" customHeight="1">
      <c r="B375" s="416"/>
      <c r="C375" s="416"/>
      <c r="D375" s="562"/>
      <c r="E375" s="416"/>
      <c r="F375" s="416"/>
      <c r="G375" s="416"/>
      <c r="H375" s="416"/>
      <c r="I375" s="416"/>
      <c r="J375" s="416"/>
      <c r="K375" s="416"/>
      <c r="L375" s="416"/>
      <c r="M375" s="416"/>
      <c r="N375" s="416"/>
      <c r="P375" s="236"/>
      <c r="R375" s="416"/>
      <c r="S375" s="416"/>
      <c r="T375" s="416"/>
      <c r="U375" s="416"/>
      <c r="V375" s="416"/>
      <c r="W375" s="415"/>
      <c r="X375" s="415"/>
      <c r="Y375" s="415"/>
      <c r="Z375" s="225"/>
      <c r="AA375" s="225"/>
      <c r="AB375" s="225"/>
      <c r="AC375" s="415"/>
      <c r="AD375" s="415"/>
      <c r="AE375" s="415"/>
      <c r="AF375" s="415"/>
    </row>
    <row r="376" spans="2:32" s="234" customFormat="1" ht="15" customHeight="1">
      <c r="B376" s="416"/>
      <c r="C376" s="416"/>
      <c r="D376" s="562"/>
      <c r="E376" s="416"/>
      <c r="F376" s="416"/>
      <c r="G376" s="416"/>
      <c r="H376" s="416"/>
      <c r="I376" s="416"/>
      <c r="J376" s="416"/>
      <c r="K376" s="416"/>
      <c r="L376" s="416"/>
      <c r="M376" s="416"/>
      <c r="N376" s="416"/>
      <c r="P376" s="236"/>
      <c r="R376" s="416"/>
      <c r="S376" s="416"/>
      <c r="T376" s="416"/>
      <c r="U376" s="416"/>
      <c r="V376" s="416"/>
      <c r="W376" s="415"/>
      <c r="X376" s="415"/>
      <c r="Y376" s="415"/>
      <c r="Z376" s="225"/>
      <c r="AA376" s="225"/>
      <c r="AB376" s="225"/>
      <c r="AC376" s="415"/>
      <c r="AD376" s="415"/>
      <c r="AE376" s="415"/>
      <c r="AF376" s="415"/>
    </row>
    <row r="377" spans="2:32" s="234" customFormat="1" ht="15" customHeight="1">
      <c r="B377" s="416"/>
      <c r="C377" s="416"/>
      <c r="D377" s="562"/>
      <c r="E377" s="416"/>
      <c r="F377" s="416"/>
      <c r="G377" s="416"/>
      <c r="H377" s="416"/>
      <c r="I377" s="416"/>
      <c r="J377" s="416"/>
      <c r="K377" s="416"/>
      <c r="L377" s="416"/>
      <c r="M377" s="416"/>
      <c r="N377" s="416"/>
      <c r="P377" s="236"/>
      <c r="R377" s="416"/>
      <c r="S377" s="416"/>
      <c r="T377" s="416"/>
      <c r="U377" s="416"/>
      <c r="V377" s="416"/>
      <c r="W377" s="415"/>
      <c r="X377" s="415"/>
      <c r="Y377" s="415"/>
      <c r="Z377" s="225"/>
      <c r="AA377" s="225"/>
      <c r="AB377" s="225"/>
      <c r="AC377" s="415"/>
      <c r="AD377" s="415"/>
      <c r="AE377" s="415"/>
      <c r="AF377" s="415"/>
    </row>
    <row r="378" spans="2:32" s="234" customFormat="1" ht="15" customHeight="1">
      <c r="B378" s="416"/>
      <c r="C378" s="416"/>
      <c r="D378" s="562"/>
      <c r="E378" s="416"/>
      <c r="F378" s="416"/>
      <c r="G378" s="416"/>
      <c r="H378" s="416"/>
      <c r="I378" s="416"/>
      <c r="J378" s="416"/>
      <c r="K378" s="416"/>
      <c r="L378" s="416"/>
      <c r="M378" s="416"/>
      <c r="N378" s="416"/>
      <c r="P378" s="236"/>
      <c r="R378" s="416"/>
      <c r="S378" s="416"/>
      <c r="T378" s="416"/>
      <c r="U378" s="416"/>
      <c r="V378" s="416"/>
      <c r="W378" s="415"/>
      <c r="X378" s="415"/>
      <c r="Y378" s="415"/>
      <c r="Z378" s="225"/>
      <c r="AA378" s="225"/>
      <c r="AB378" s="225"/>
      <c r="AC378" s="415"/>
      <c r="AD378" s="415"/>
      <c r="AE378" s="415"/>
      <c r="AF378" s="415"/>
    </row>
    <row r="379" spans="2:32" s="234" customFormat="1" ht="15" customHeight="1">
      <c r="B379" s="416"/>
      <c r="C379" s="416"/>
      <c r="D379" s="562"/>
      <c r="E379" s="416"/>
      <c r="F379" s="416"/>
      <c r="G379" s="416"/>
      <c r="H379" s="416"/>
      <c r="I379" s="416"/>
      <c r="J379" s="416"/>
      <c r="K379" s="416"/>
      <c r="L379" s="416"/>
      <c r="M379" s="416"/>
      <c r="N379" s="416"/>
      <c r="P379" s="236"/>
      <c r="R379" s="416"/>
      <c r="S379" s="416"/>
      <c r="T379" s="416"/>
      <c r="U379" s="416"/>
      <c r="V379" s="416"/>
      <c r="W379" s="415"/>
      <c r="X379" s="415"/>
      <c r="Y379" s="415"/>
      <c r="Z379" s="225"/>
      <c r="AA379" s="225"/>
      <c r="AB379" s="225"/>
      <c r="AC379" s="415"/>
      <c r="AD379" s="415"/>
      <c r="AE379" s="415"/>
      <c r="AF379" s="415"/>
    </row>
    <row r="380" spans="2:32" s="234" customFormat="1" ht="15" customHeight="1">
      <c r="B380" s="416"/>
      <c r="C380" s="416"/>
      <c r="D380" s="562"/>
      <c r="E380" s="416"/>
      <c r="F380" s="416"/>
      <c r="G380" s="416"/>
      <c r="H380" s="416"/>
      <c r="I380" s="416"/>
      <c r="J380" s="416"/>
      <c r="K380" s="416"/>
      <c r="L380" s="416"/>
      <c r="M380" s="416"/>
      <c r="N380" s="416"/>
      <c r="P380" s="236"/>
      <c r="R380" s="416"/>
      <c r="S380" s="416"/>
      <c r="T380" s="416"/>
      <c r="U380" s="416"/>
      <c r="V380" s="416"/>
      <c r="W380" s="415"/>
      <c r="X380" s="415"/>
      <c r="Y380" s="415"/>
      <c r="Z380" s="225"/>
      <c r="AA380" s="225"/>
      <c r="AB380" s="225"/>
      <c r="AC380" s="415"/>
      <c r="AD380" s="415"/>
      <c r="AE380" s="415"/>
      <c r="AF380" s="415"/>
    </row>
    <row r="381" spans="2:32" s="234" customFormat="1" ht="15" customHeight="1">
      <c r="B381" s="416"/>
      <c r="C381" s="416"/>
      <c r="D381" s="562"/>
      <c r="E381" s="416"/>
      <c r="F381" s="416"/>
      <c r="G381" s="416"/>
      <c r="H381" s="416"/>
      <c r="I381" s="416"/>
      <c r="J381" s="416"/>
      <c r="K381" s="416"/>
      <c r="L381" s="416"/>
      <c r="M381" s="416"/>
      <c r="N381" s="416"/>
      <c r="P381" s="236"/>
      <c r="R381" s="416"/>
      <c r="S381" s="416"/>
      <c r="T381" s="416"/>
      <c r="U381" s="416"/>
      <c r="V381" s="416"/>
      <c r="W381" s="415"/>
      <c r="X381" s="415"/>
      <c r="Y381" s="415"/>
      <c r="Z381" s="225"/>
      <c r="AA381" s="225"/>
      <c r="AB381" s="225"/>
      <c r="AC381" s="415"/>
      <c r="AD381" s="415"/>
      <c r="AE381" s="415"/>
      <c r="AF381" s="415"/>
    </row>
    <row r="382" spans="2:32" s="234" customFormat="1" ht="15" customHeight="1">
      <c r="B382" s="416"/>
      <c r="C382" s="416"/>
      <c r="D382" s="562"/>
      <c r="E382" s="416"/>
      <c r="F382" s="416"/>
      <c r="G382" s="416"/>
      <c r="H382" s="416"/>
      <c r="I382" s="416"/>
      <c r="J382" s="416"/>
      <c r="K382" s="416"/>
      <c r="L382" s="416"/>
      <c r="M382" s="416"/>
      <c r="N382" s="416"/>
      <c r="P382" s="236"/>
      <c r="R382" s="416"/>
      <c r="S382" s="416"/>
      <c r="T382" s="416"/>
      <c r="U382" s="416"/>
      <c r="V382" s="416"/>
      <c r="W382" s="415"/>
      <c r="X382" s="415"/>
      <c r="Y382" s="415"/>
      <c r="Z382" s="225"/>
      <c r="AA382" s="225"/>
      <c r="AB382" s="225"/>
      <c r="AC382" s="415"/>
      <c r="AD382" s="415"/>
      <c r="AE382" s="415"/>
      <c r="AF382" s="415"/>
    </row>
    <row r="383" spans="2:32" s="234" customFormat="1" ht="15" customHeight="1">
      <c r="B383" s="416"/>
      <c r="C383" s="416"/>
      <c r="D383" s="562"/>
      <c r="E383" s="416"/>
      <c r="F383" s="416"/>
      <c r="G383" s="416"/>
      <c r="H383" s="416"/>
      <c r="I383" s="416"/>
      <c r="J383" s="416"/>
      <c r="K383" s="416"/>
      <c r="L383" s="416"/>
      <c r="M383" s="416"/>
      <c r="N383" s="416"/>
      <c r="P383" s="236"/>
      <c r="R383" s="416"/>
      <c r="S383" s="416"/>
      <c r="T383" s="416"/>
      <c r="U383" s="416"/>
      <c r="V383" s="416"/>
      <c r="W383" s="415"/>
      <c r="X383" s="415"/>
      <c r="Y383" s="415"/>
      <c r="Z383" s="225"/>
      <c r="AA383" s="225"/>
      <c r="AB383" s="225"/>
      <c r="AC383" s="415"/>
      <c r="AD383" s="415"/>
      <c r="AE383" s="415"/>
      <c r="AF383" s="415"/>
    </row>
    <row r="384" spans="2:32" s="234" customFormat="1" ht="15" customHeight="1">
      <c r="B384" s="416"/>
      <c r="C384" s="416"/>
      <c r="D384" s="562"/>
      <c r="E384" s="416"/>
      <c r="F384" s="416"/>
      <c r="G384" s="416"/>
      <c r="H384" s="416"/>
      <c r="I384" s="416"/>
      <c r="J384" s="416"/>
      <c r="K384" s="416"/>
      <c r="L384" s="416"/>
      <c r="M384" s="416"/>
      <c r="N384" s="416"/>
      <c r="P384" s="236"/>
      <c r="R384" s="416"/>
      <c r="S384" s="416"/>
      <c r="T384" s="416"/>
      <c r="U384" s="416"/>
      <c r="V384" s="416"/>
      <c r="W384" s="415"/>
      <c r="X384" s="415"/>
      <c r="Y384" s="415"/>
      <c r="Z384" s="225"/>
      <c r="AA384" s="225"/>
      <c r="AB384" s="225"/>
      <c r="AC384" s="415"/>
      <c r="AD384" s="415"/>
      <c r="AE384" s="415"/>
      <c r="AF384" s="415"/>
    </row>
    <row r="385" spans="2:32" s="234" customFormat="1" ht="15" customHeight="1">
      <c r="B385" s="416"/>
      <c r="C385" s="416"/>
      <c r="D385" s="562"/>
      <c r="E385" s="416"/>
      <c r="F385" s="416"/>
      <c r="G385" s="416"/>
      <c r="H385" s="416"/>
      <c r="I385" s="416"/>
      <c r="J385" s="416"/>
      <c r="K385" s="416"/>
      <c r="L385" s="416"/>
      <c r="M385" s="416"/>
      <c r="N385" s="416"/>
      <c r="P385" s="236"/>
      <c r="R385" s="416"/>
      <c r="S385" s="416"/>
      <c r="T385" s="416"/>
      <c r="U385" s="416"/>
      <c r="V385" s="416"/>
      <c r="W385" s="415"/>
      <c r="X385" s="415"/>
      <c r="Y385" s="415"/>
      <c r="Z385" s="225"/>
      <c r="AA385" s="225"/>
      <c r="AB385" s="225"/>
      <c r="AC385" s="415"/>
      <c r="AD385" s="415"/>
      <c r="AE385" s="415"/>
      <c r="AF385" s="415"/>
    </row>
    <row r="386" spans="2:32" s="234" customFormat="1" ht="15" customHeight="1">
      <c r="B386" s="416"/>
      <c r="C386" s="416"/>
      <c r="D386" s="562"/>
      <c r="E386" s="416"/>
      <c r="F386" s="416"/>
      <c r="G386" s="416"/>
      <c r="H386" s="416"/>
      <c r="I386" s="416"/>
      <c r="J386" s="416"/>
      <c r="K386" s="416"/>
      <c r="L386" s="416"/>
      <c r="M386" s="416"/>
      <c r="N386" s="416"/>
      <c r="P386" s="236"/>
      <c r="R386" s="416"/>
      <c r="S386" s="416"/>
      <c r="T386" s="416"/>
      <c r="U386" s="416"/>
      <c r="V386" s="416"/>
      <c r="W386" s="415"/>
      <c r="X386" s="415"/>
      <c r="Y386" s="415"/>
      <c r="Z386" s="225"/>
      <c r="AA386" s="225"/>
      <c r="AB386" s="225"/>
      <c r="AC386" s="415"/>
      <c r="AD386" s="415"/>
      <c r="AE386" s="415"/>
      <c r="AF386" s="415"/>
    </row>
    <row r="387" spans="2:32" s="234" customFormat="1" ht="15" customHeight="1">
      <c r="B387" s="416"/>
      <c r="C387" s="416"/>
      <c r="D387" s="562"/>
      <c r="E387" s="416"/>
      <c r="F387" s="416"/>
      <c r="G387" s="416"/>
      <c r="H387" s="416"/>
      <c r="I387" s="416"/>
      <c r="J387" s="416"/>
      <c r="K387" s="416"/>
      <c r="L387" s="416"/>
      <c r="M387" s="416"/>
      <c r="N387" s="416"/>
      <c r="P387" s="236"/>
      <c r="R387" s="416"/>
      <c r="S387" s="416"/>
      <c r="T387" s="416"/>
      <c r="U387" s="416"/>
      <c r="V387" s="416"/>
      <c r="W387" s="415"/>
      <c r="X387" s="415"/>
      <c r="Y387" s="415"/>
      <c r="Z387" s="225"/>
      <c r="AA387" s="225"/>
      <c r="AB387" s="225"/>
      <c r="AC387" s="415"/>
      <c r="AD387" s="415"/>
      <c r="AE387" s="415"/>
      <c r="AF387" s="415"/>
    </row>
    <row r="388" spans="2:32" s="234" customFormat="1" ht="15" customHeight="1">
      <c r="B388" s="416"/>
      <c r="C388" s="416"/>
      <c r="D388" s="562"/>
      <c r="E388" s="416"/>
      <c r="F388" s="416"/>
      <c r="G388" s="416"/>
      <c r="H388" s="416"/>
      <c r="I388" s="416"/>
      <c r="J388" s="416"/>
      <c r="K388" s="416"/>
      <c r="L388" s="416"/>
      <c r="M388" s="416"/>
      <c r="N388" s="416"/>
      <c r="P388" s="236"/>
      <c r="R388" s="416"/>
      <c r="S388" s="416"/>
      <c r="T388" s="416"/>
      <c r="U388" s="416"/>
      <c r="V388" s="416"/>
      <c r="W388" s="415"/>
      <c r="X388" s="415"/>
      <c r="Y388" s="415"/>
      <c r="Z388" s="225"/>
      <c r="AA388" s="225"/>
      <c r="AB388" s="225"/>
      <c r="AC388" s="415"/>
      <c r="AD388" s="415"/>
      <c r="AE388" s="415"/>
      <c r="AF388" s="415"/>
    </row>
    <row r="389" spans="2:32" s="234" customFormat="1" ht="15" customHeight="1">
      <c r="B389" s="416"/>
      <c r="C389" s="416"/>
      <c r="D389" s="562"/>
      <c r="E389" s="416"/>
      <c r="F389" s="416"/>
      <c r="G389" s="416"/>
      <c r="H389" s="416"/>
      <c r="I389" s="416"/>
      <c r="J389" s="416"/>
      <c r="K389" s="416"/>
      <c r="L389" s="416"/>
      <c r="M389" s="416"/>
      <c r="N389" s="416"/>
      <c r="P389" s="236"/>
      <c r="R389" s="416"/>
      <c r="S389" s="416"/>
      <c r="T389" s="416"/>
      <c r="U389" s="416"/>
      <c r="V389" s="416"/>
      <c r="W389" s="415"/>
      <c r="X389" s="415"/>
      <c r="Y389" s="415"/>
      <c r="Z389" s="225"/>
      <c r="AA389" s="225"/>
      <c r="AB389" s="225"/>
      <c r="AC389" s="415"/>
      <c r="AD389" s="415"/>
      <c r="AE389" s="415"/>
      <c r="AF389" s="415"/>
    </row>
    <row r="390" spans="2:32" s="234" customFormat="1" ht="15" customHeight="1">
      <c r="B390" s="416"/>
      <c r="C390" s="416"/>
      <c r="D390" s="562"/>
      <c r="E390" s="416"/>
      <c r="F390" s="416"/>
      <c r="G390" s="416"/>
      <c r="H390" s="416"/>
      <c r="I390" s="416"/>
      <c r="J390" s="416"/>
      <c r="K390" s="416"/>
      <c r="L390" s="416"/>
      <c r="M390" s="416"/>
      <c r="N390" s="416"/>
      <c r="P390" s="236"/>
      <c r="R390" s="416"/>
      <c r="S390" s="416"/>
      <c r="T390" s="416"/>
      <c r="U390" s="416"/>
      <c r="V390" s="416"/>
      <c r="W390" s="415"/>
      <c r="X390" s="415"/>
      <c r="Y390" s="415"/>
      <c r="Z390" s="225"/>
      <c r="AA390" s="225"/>
      <c r="AB390" s="225"/>
      <c r="AC390" s="415"/>
      <c r="AD390" s="415"/>
      <c r="AE390" s="415"/>
      <c r="AF390" s="415"/>
    </row>
    <row r="391" spans="2:32" s="234" customFormat="1" ht="15" customHeight="1">
      <c r="B391" s="416"/>
      <c r="C391" s="416"/>
      <c r="D391" s="562"/>
      <c r="E391" s="416"/>
      <c r="F391" s="416"/>
      <c r="G391" s="416"/>
      <c r="H391" s="416"/>
      <c r="I391" s="416"/>
      <c r="J391" s="416"/>
      <c r="K391" s="416"/>
      <c r="L391" s="416"/>
      <c r="M391" s="416"/>
      <c r="N391" s="416"/>
      <c r="P391" s="236"/>
      <c r="R391" s="416"/>
      <c r="S391" s="416"/>
      <c r="T391" s="416"/>
      <c r="U391" s="416"/>
      <c r="V391" s="416"/>
      <c r="W391" s="415"/>
      <c r="X391" s="415"/>
      <c r="Y391" s="415"/>
      <c r="Z391" s="225"/>
      <c r="AA391" s="225"/>
      <c r="AB391" s="225"/>
      <c r="AC391" s="415"/>
      <c r="AD391" s="415"/>
      <c r="AE391" s="415"/>
      <c r="AF391" s="415"/>
    </row>
    <row r="392" spans="2:32" s="234" customFormat="1" ht="15" customHeight="1">
      <c r="B392" s="416"/>
      <c r="C392" s="416"/>
      <c r="D392" s="562"/>
      <c r="E392" s="416"/>
      <c r="F392" s="416"/>
      <c r="G392" s="416"/>
      <c r="H392" s="416"/>
      <c r="I392" s="416"/>
      <c r="J392" s="416"/>
      <c r="K392" s="416"/>
      <c r="L392" s="416"/>
      <c r="M392" s="416"/>
      <c r="N392" s="416"/>
      <c r="P392" s="236"/>
      <c r="R392" s="416"/>
      <c r="S392" s="416"/>
      <c r="T392" s="416"/>
      <c r="U392" s="416"/>
      <c r="V392" s="416"/>
      <c r="W392" s="415"/>
      <c r="X392" s="415"/>
      <c r="Y392" s="415"/>
      <c r="Z392" s="225"/>
      <c r="AA392" s="225"/>
      <c r="AB392" s="225"/>
      <c r="AC392" s="415"/>
      <c r="AD392" s="415"/>
      <c r="AE392" s="415"/>
      <c r="AF392" s="415"/>
    </row>
    <row r="393" spans="2:32" s="234" customFormat="1" ht="15" customHeight="1">
      <c r="B393" s="416"/>
      <c r="C393" s="416"/>
      <c r="D393" s="562"/>
      <c r="E393" s="416"/>
      <c r="F393" s="416"/>
      <c r="G393" s="416"/>
      <c r="H393" s="416"/>
      <c r="I393" s="416"/>
      <c r="J393" s="416"/>
      <c r="K393" s="416"/>
      <c r="L393" s="416"/>
      <c r="M393" s="416"/>
      <c r="N393" s="416"/>
      <c r="P393" s="236"/>
      <c r="R393" s="416"/>
      <c r="S393" s="416"/>
      <c r="T393" s="416"/>
      <c r="U393" s="416"/>
      <c r="V393" s="416"/>
      <c r="W393" s="415"/>
      <c r="X393" s="415"/>
      <c r="Y393" s="415"/>
      <c r="Z393" s="225"/>
      <c r="AA393" s="225"/>
      <c r="AB393" s="225"/>
      <c r="AC393" s="415"/>
      <c r="AD393" s="415"/>
      <c r="AE393" s="415"/>
      <c r="AF393" s="415"/>
    </row>
    <row r="394" spans="2:32" s="234" customFormat="1" ht="15" customHeight="1">
      <c r="B394" s="416"/>
      <c r="C394" s="416"/>
      <c r="D394" s="562"/>
      <c r="E394" s="416"/>
      <c r="F394" s="416"/>
      <c r="G394" s="416"/>
      <c r="H394" s="416"/>
      <c r="I394" s="416"/>
      <c r="J394" s="416"/>
      <c r="K394" s="416"/>
      <c r="L394" s="416"/>
      <c r="M394" s="416"/>
      <c r="N394" s="416"/>
      <c r="P394" s="236"/>
      <c r="R394" s="416"/>
      <c r="S394" s="416"/>
      <c r="T394" s="416"/>
      <c r="U394" s="416"/>
      <c r="V394" s="416"/>
      <c r="W394" s="415"/>
      <c r="X394" s="415"/>
      <c r="Y394" s="415"/>
      <c r="Z394" s="225"/>
      <c r="AA394" s="225"/>
      <c r="AB394" s="225"/>
      <c r="AC394" s="415"/>
      <c r="AD394" s="415"/>
      <c r="AE394" s="415"/>
      <c r="AF394" s="415"/>
    </row>
    <row r="395" spans="2:32" s="234" customFormat="1" ht="15" customHeight="1">
      <c r="B395" s="416"/>
      <c r="C395" s="416"/>
      <c r="D395" s="562"/>
      <c r="E395" s="416"/>
      <c r="F395" s="416"/>
      <c r="G395" s="416"/>
      <c r="H395" s="416"/>
      <c r="I395" s="416"/>
      <c r="J395" s="416"/>
      <c r="K395" s="416"/>
      <c r="L395" s="416"/>
      <c r="M395" s="416"/>
      <c r="N395" s="416"/>
      <c r="P395" s="236"/>
      <c r="R395" s="416"/>
      <c r="S395" s="416"/>
      <c r="T395" s="416"/>
      <c r="U395" s="416"/>
      <c r="V395" s="416"/>
      <c r="W395" s="415"/>
      <c r="X395" s="415"/>
      <c r="Y395" s="415"/>
      <c r="Z395" s="225"/>
      <c r="AA395" s="225"/>
      <c r="AB395" s="225"/>
      <c r="AC395" s="415"/>
      <c r="AD395" s="415"/>
      <c r="AE395" s="415"/>
      <c r="AF395" s="415"/>
    </row>
    <row r="396" spans="2:32" s="234" customFormat="1" ht="15" customHeight="1">
      <c r="B396" s="416"/>
      <c r="C396" s="416"/>
      <c r="D396" s="562"/>
      <c r="E396" s="416"/>
      <c r="F396" s="416"/>
      <c r="G396" s="416"/>
      <c r="H396" s="416"/>
      <c r="I396" s="416"/>
      <c r="J396" s="416"/>
      <c r="K396" s="416"/>
      <c r="L396" s="416"/>
      <c r="M396" s="416"/>
      <c r="N396" s="416"/>
      <c r="P396" s="236"/>
      <c r="R396" s="416"/>
      <c r="S396" s="416"/>
      <c r="T396" s="416"/>
      <c r="U396" s="416"/>
      <c r="V396" s="416"/>
      <c r="W396" s="415"/>
      <c r="X396" s="415"/>
      <c r="Y396" s="415"/>
      <c r="Z396" s="225"/>
      <c r="AA396" s="225"/>
      <c r="AB396" s="225"/>
      <c r="AC396" s="415"/>
      <c r="AD396" s="415"/>
      <c r="AE396" s="415"/>
      <c r="AF396" s="415"/>
    </row>
    <row r="397" spans="2:32" s="234" customFormat="1" ht="15" customHeight="1">
      <c r="B397" s="416"/>
      <c r="C397" s="416"/>
      <c r="D397" s="562"/>
      <c r="E397" s="416"/>
      <c r="F397" s="416"/>
      <c r="G397" s="416"/>
      <c r="H397" s="416"/>
      <c r="I397" s="416"/>
      <c r="J397" s="416"/>
      <c r="K397" s="416"/>
      <c r="L397" s="416"/>
      <c r="M397" s="416"/>
      <c r="N397" s="416"/>
      <c r="P397" s="236"/>
      <c r="R397" s="416"/>
      <c r="S397" s="416"/>
      <c r="T397" s="416"/>
      <c r="U397" s="416"/>
      <c r="V397" s="416"/>
      <c r="W397" s="415"/>
      <c r="X397" s="415"/>
      <c r="Y397" s="415"/>
      <c r="Z397" s="225"/>
      <c r="AA397" s="225"/>
      <c r="AB397" s="225"/>
      <c r="AC397" s="415"/>
      <c r="AD397" s="415"/>
      <c r="AE397" s="415"/>
      <c r="AF397" s="415"/>
    </row>
    <row r="398" spans="2:32" s="234" customFormat="1" ht="15" customHeight="1">
      <c r="B398" s="416"/>
      <c r="C398" s="416"/>
      <c r="D398" s="562"/>
      <c r="E398" s="416"/>
      <c r="F398" s="416"/>
      <c r="G398" s="416"/>
      <c r="H398" s="416"/>
      <c r="I398" s="416"/>
      <c r="J398" s="416"/>
      <c r="K398" s="416"/>
      <c r="L398" s="416"/>
      <c r="M398" s="416"/>
      <c r="N398" s="416"/>
      <c r="P398" s="236"/>
      <c r="R398" s="416"/>
      <c r="S398" s="416"/>
      <c r="T398" s="416"/>
      <c r="U398" s="416"/>
      <c r="V398" s="416"/>
      <c r="W398" s="415"/>
      <c r="X398" s="415"/>
      <c r="Y398" s="415"/>
      <c r="Z398" s="225"/>
      <c r="AA398" s="225"/>
      <c r="AB398" s="225"/>
      <c r="AC398" s="415"/>
      <c r="AD398" s="415"/>
      <c r="AE398" s="415"/>
      <c r="AF398" s="415"/>
    </row>
    <row r="399" spans="2:32" s="234" customFormat="1" ht="15" customHeight="1">
      <c r="B399" s="416"/>
      <c r="C399" s="416"/>
      <c r="D399" s="562"/>
      <c r="E399" s="416"/>
      <c r="F399" s="416"/>
      <c r="G399" s="416"/>
      <c r="H399" s="416"/>
      <c r="I399" s="416"/>
      <c r="J399" s="416"/>
      <c r="K399" s="416"/>
      <c r="L399" s="416"/>
      <c r="M399" s="416"/>
      <c r="N399" s="416"/>
      <c r="P399" s="236"/>
      <c r="R399" s="416"/>
      <c r="S399" s="416"/>
      <c r="T399" s="416"/>
      <c r="U399" s="416"/>
      <c r="V399" s="416"/>
      <c r="W399" s="415"/>
      <c r="X399" s="415"/>
      <c r="Y399" s="415"/>
      <c r="Z399" s="225"/>
      <c r="AA399" s="225"/>
      <c r="AB399" s="225"/>
      <c r="AC399" s="415"/>
      <c r="AD399" s="415"/>
      <c r="AE399" s="415"/>
      <c r="AF399" s="415"/>
    </row>
    <row r="400" spans="2:32" s="234" customFormat="1" ht="15" customHeight="1">
      <c r="B400" s="416"/>
      <c r="C400" s="416"/>
      <c r="D400" s="562"/>
      <c r="E400" s="416"/>
      <c r="F400" s="416"/>
      <c r="G400" s="416"/>
      <c r="H400" s="416"/>
      <c r="I400" s="416"/>
      <c r="J400" s="416"/>
      <c r="K400" s="416"/>
      <c r="L400" s="416"/>
      <c r="M400" s="416"/>
      <c r="N400" s="416"/>
      <c r="P400" s="236"/>
      <c r="R400" s="416"/>
      <c r="S400" s="416"/>
      <c r="T400" s="416"/>
      <c r="U400" s="416"/>
      <c r="V400" s="416"/>
      <c r="W400" s="415"/>
      <c r="X400" s="415"/>
      <c r="Y400" s="415"/>
      <c r="Z400" s="225"/>
      <c r="AA400" s="225"/>
      <c r="AB400" s="225"/>
      <c r="AC400" s="415"/>
      <c r="AD400" s="415"/>
      <c r="AE400" s="415"/>
      <c r="AF400" s="415"/>
    </row>
    <row r="401" spans="2:32" s="234" customFormat="1" ht="15" customHeight="1">
      <c r="B401" s="416"/>
      <c r="C401" s="416"/>
      <c r="D401" s="562"/>
      <c r="E401" s="416"/>
      <c r="F401" s="416"/>
      <c r="G401" s="416"/>
      <c r="H401" s="416"/>
      <c r="I401" s="416"/>
      <c r="J401" s="416"/>
      <c r="K401" s="416"/>
      <c r="L401" s="416"/>
      <c r="M401" s="416"/>
      <c r="N401" s="416"/>
      <c r="P401" s="236"/>
      <c r="R401" s="416"/>
      <c r="S401" s="416"/>
      <c r="T401" s="416"/>
      <c r="U401" s="416"/>
      <c r="V401" s="416"/>
      <c r="W401" s="415"/>
      <c r="X401" s="415"/>
      <c r="Y401" s="415"/>
      <c r="Z401" s="225"/>
      <c r="AA401" s="225"/>
      <c r="AB401" s="225"/>
      <c r="AC401" s="415"/>
      <c r="AD401" s="415"/>
      <c r="AE401" s="415"/>
      <c r="AF401" s="415"/>
    </row>
    <row r="402" spans="2:32" s="234" customFormat="1" ht="15" customHeight="1">
      <c r="B402" s="416"/>
      <c r="C402" s="416"/>
      <c r="D402" s="562"/>
      <c r="E402" s="416"/>
      <c r="F402" s="416"/>
      <c r="G402" s="416"/>
      <c r="H402" s="416"/>
      <c r="I402" s="416"/>
      <c r="J402" s="416"/>
      <c r="K402" s="416"/>
      <c r="L402" s="416"/>
      <c r="M402" s="416"/>
      <c r="N402" s="416"/>
      <c r="P402" s="236"/>
      <c r="R402" s="416"/>
      <c r="S402" s="416"/>
      <c r="T402" s="416"/>
      <c r="U402" s="416"/>
      <c r="V402" s="416"/>
      <c r="W402" s="415"/>
      <c r="X402" s="415"/>
      <c r="Y402" s="415"/>
      <c r="Z402" s="225"/>
      <c r="AA402" s="225"/>
      <c r="AB402" s="225"/>
      <c r="AC402" s="415"/>
      <c r="AD402" s="415"/>
      <c r="AE402" s="415"/>
      <c r="AF402" s="415"/>
    </row>
    <row r="403" spans="2:32" s="234" customFormat="1" ht="15" customHeight="1">
      <c r="B403" s="416"/>
      <c r="C403" s="416"/>
      <c r="D403" s="562"/>
      <c r="E403" s="416"/>
      <c r="F403" s="416"/>
      <c r="G403" s="416"/>
      <c r="H403" s="416"/>
      <c r="I403" s="416"/>
      <c r="J403" s="416"/>
      <c r="K403" s="416"/>
      <c r="L403" s="416"/>
      <c r="M403" s="416"/>
      <c r="N403" s="416"/>
      <c r="P403" s="236"/>
      <c r="R403" s="416"/>
      <c r="S403" s="416"/>
      <c r="T403" s="416"/>
      <c r="U403" s="416"/>
      <c r="V403" s="416"/>
      <c r="W403" s="415"/>
      <c r="X403" s="415"/>
      <c r="Y403" s="415"/>
      <c r="Z403" s="225"/>
      <c r="AA403" s="225"/>
      <c r="AB403" s="225"/>
      <c r="AC403" s="415"/>
      <c r="AD403" s="415"/>
      <c r="AE403" s="415"/>
      <c r="AF403" s="415"/>
    </row>
    <row r="404" spans="2:32" s="234" customFormat="1" ht="15" customHeight="1">
      <c r="B404" s="416"/>
      <c r="C404" s="416"/>
      <c r="D404" s="562"/>
      <c r="E404" s="416"/>
      <c r="F404" s="416"/>
      <c r="G404" s="416"/>
      <c r="H404" s="416"/>
      <c r="I404" s="416"/>
      <c r="J404" s="416"/>
      <c r="K404" s="416"/>
      <c r="L404" s="416"/>
      <c r="M404" s="416"/>
      <c r="N404" s="416"/>
      <c r="P404" s="236"/>
      <c r="R404" s="416"/>
      <c r="S404" s="416"/>
      <c r="T404" s="416"/>
      <c r="U404" s="416"/>
      <c r="V404" s="416"/>
      <c r="W404" s="415"/>
      <c r="X404" s="415"/>
      <c r="Y404" s="415"/>
      <c r="Z404" s="225"/>
      <c r="AA404" s="225"/>
      <c r="AB404" s="225"/>
      <c r="AC404" s="415"/>
      <c r="AD404" s="415"/>
      <c r="AE404" s="415"/>
      <c r="AF404" s="415"/>
    </row>
    <row r="405" spans="2:32" s="234" customFormat="1" ht="15" customHeight="1">
      <c r="B405" s="416"/>
      <c r="C405" s="416"/>
      <c r="D405" s="562"/>
      <c r="E405" s="416"/>
      <c r="F405" s="416"/>
      <c r="G405" s="416"/>
      <c r="H405" s="416"/>
      <c r="I405" s="416"/>
      <c r="J405" s="416"/>
      <c r="K405" s="416"/>
      <c r="L405" s="416"/>
      <c r="M405" s="416"/>
      <c r="N405" s="416"/>
      <c r="P405" s="236"/>
      <c r="R405" s="416"/>
      <c r="S405" s="416"/>
      <c r="T405" s="416"/>
      <c r="U405" s="416"/>
      <c r="V405" s="416"/>
      <c r="W405" s="415"/>
      <c r="X405" s="415"/>
      <c r="Y405" s="415"/>
      <c r="Z405" s="225"/>
      <c r="AA405" s="225"/>
      <c r="AB405" s="225"/>
      <c r="AC405" s="415"/>
      <c r="AD405" s="415"/>
      <c r="AE405" s="415"/>
      <c r="AF405" s="415"/>
    </row>
    <row r="406" spans="2:32" s="234" customFormat="1" ht="15" customHeight="1">
      <c r="B406" s="416"/>
      <c r="C406" s="416"/>
      <c r="D406" s="562"/>
      <c r="E406" s="416"/>
      <c r="F406" s="416"/>
      <c r="G406" s="416"/>
      <c r="H406" s="416"/>
      <c r="I406" s="416"/>
      <c r="J406" s="416"/>
      <c r="K406" s="416"/>
      <c r="L406" s="416"/>
      <c r="M406" s="416"/>
      <c r="N406" s="416"/>
      <c r="P406" s="236"/>
      <c r="R406" s="416"/>
      <c r="S406" s="416"/>
      <c r="T406" s="416"/>
      <c r="U406" s="416"/>
      <c r="V406" s="416"/>
      <c r="W406" s="415"/>
      <c r="X406" s="415"/>
      <c r="Y406" s="415"/>
      <c r="Z406" s="225"/>
      <c r="AA406" s="225"/>
      <c r="AB406" s="225"/>
      <c r="AC406" s="415"/>
      <c r="AD406" s="415"/>
      <c r="AE406" s="415"/>
      <c r="AF406" s="415"/>
    </row>
    <row r="407" spans="2:32" s="234" customFormat="1" ht="15" customHeight="1">
      <c r="B407" s="416"/>
      <c r="C407" s="416"/>
      <c r="D407" s="562"/>
      <c r="E407" s="416"/>
      <c r="F407" s="416"/>
      <c r="G407" s="416"/>
      <c r="H407" s="416"/>
      <c r="I407" s="416"/>
      <c r="J407" s="416"/>
      <c r="K407" s="416"/>
      <c r="L407" s="416"/>
      <c r="M407" s="416"/>
      <c r="N407" s="416"/>
      <c r="P407" s="236"/>
      <c r="R407" s="416"/>
      <c r="S407" s="416"/>
      <c r="T407" s="416"/>
      <c r="U407" s="416"/>
      <c r="V407" s="416"/>
      <c r="W407" s="415"/>
      <c r="X407" s="415"/>
      <c r="Y407" s="415"/>
      <c r="Z407" s="225"/>
      <c r="AA407" s="225"/>
      <c r="AB407" s="225"/>
      <c r="AC407" s="415"/>
      <c r="AD407" s="415"/>
      <c r="AE407" s="415"/>
      <c r="AF407" s="415"/>
    </row>
    <row r="408" spans="2:32" s="234" customFormat="1" ht="15" customHeight="1">
      <c r="B408" s="416"/>
      <c r="C408" s="416"/>
      <c r="D408" s="562"/>
      <c r="E408" s="416"/>
      <c r="F408" s="416"/>
      <c r="G408" s="416"/>
      <c r="H408" s="416"/>
      <c r="I408" s="416"/>
      <c r="J408" s="416"/>
      <c r="K408" s="416"/>
      <c r="L408" s="416"/>
      <c r="M408" s="416"/>
      <c r="N408" s="416"/>
      <c r="P408" s="236"/>
      <c r="Q408" s="225"/>
      <c r="R408" s="416"/>
      <c r="S408" s="416"/>
      <c r="T408" s="416"/>
      <c r="U408" s="416"/>
      <c r="V408" s="416"/>
      <c r="W408" s="415"/>
      <c r="X408" s="415"/>
      <c r="Y408" s="415"/>
      <c r="Z408" s="225"/>
      <c r="AA408" s="225"/>
      <c r="AB408" s="225"/>
      <c r="AC408" s="415"/>
      <c r="AD408" s="415"/>
      <c r="AE408" s="415"/>
      <c r="AF408" s="415"/>
    </row>
    <row r="409" spans="2:32" s="234" customFormat="1" ht="15" customHeight="1">
      <c r="B409" s="416"/>
      <c r="C409" s="416"/>
      <c r="D409" s="562"/>
      <c r="E409" s="416"/>
      <c r="F409" s="416"/>
      <c r="G409" s="416"/>
      <c r="H409" s="416"/>
      <c r="I409" s="416"/>
      <c r="J409" s="416"/>
      <c r="K409" s="416"/>
      <c r="L409" s="416"/>
      <c r="M409" s="416"/>
      <c r="N409" s="416"/>
      <c r="P409" s="236"/>
      <c r="Q409" s="225"/>
      <c r="R409" s="416"/>
      <c r="S409" s="416"/>
      <c r="T409" s="416"/>
      <c r="U409" s="416"/>
      <c r="V409" s="416"/>
      <c r="W409" s="415"/>
      <c r="X409" s="415"/>
      <c r="Y409" s="415"/>
      <c r="Z409" s="225"/>
      <c r="AA409" s="225"/>
      <c r="AB409" s="225"/>
      <c r="AC409" s="415"/>
      <c r="AD409" s="415"/>
      <c r="AE409" s="415"/>
      <c r="AF409" s="415"/>
    </row>
    <row r="410" spans="2:32" s="234" customFormat="1" ht="15" customHeight="1">
      <c r="B410" s="416"/>
      <c r="C410" s="416"/>
      <c r="D410" s="562"/>
      <c r="E410" s="416"/>
      <c r="F410" s="416"/>
      <c r="G410" s="416"/>
      <c r="H410" s="416"/>
      <c r="I410" s="416"/>
      <c r="J410" s="416"/>
      <c r="K410" s="416"/>
      <c r="L410" s="416"/>
      <c r="M410" s="416"/>
      <c r="N410" s="416"/>
      <c r="P410" s="236"/>
      <c r="Q410" s="225"/>
      <c r="R410" s="416"/>
      <c r="S410" s="416"/>
      <c r="T410" s="416"/>
      <c r="U410" s="416"/>
      <c r="V410" s="416"/>
      <c r="W410" s="415"/>
      <c r="X410" s="415"/>
      <c r="Y410" s="415"/>
      <c r="Z410" s="225"/>
      <c r="AA410" s="225"/>
      <c r="AB410" s="225"/>
      <c r="AC410" s="415"/>
      <c r="AD410" s="415"/>
      <c r="AE410" s="415"/>
      <c r="AF410" s="415"/>
    </row>
    <row r="411" spans="2:32" s="234" customFormat="1" ht="15" customHeight="1">
      <c r="B411" s="416"/>
      <c r="C411" s="416"/>
      <c r="D411" s="562"/>
      <c r="E411" s="416"/>
      <c r="F411" s="416"/>
      <c r="G411" s="416"/>
      <c r="H411" s="416"/>
      <c r="I411" s="416"/>
      <c r="J411" s="416"/>
      <c r="K411" s="416"/>
      <c r="L411" s="416"/>
      <c r="M411" s="416"/>
      <c r="N411" s="416"/>
      <c r="P411" s="236"/>
      <c r="Q411" s="225"/>
      <c r="R411" s="416"/>
      <c r="S411" s="416"/>
      <c r="T411" s="416"/>
      <c r="U411" s="416"/>
      <c r="V411" s="416"/>
      <c r="W411" s="415"/>
      <c r="X411" s="415"/>
      <c r="Y411" s="415"/>
      <c r="Z411" s="225"/>
      <c r="AA411" s="225"/>
      <c r="AB411" s="225"/>
      <c r="AC411" s="415"/>
      <c r="AD411" s="415"/>
      <c r="AE411" s="415"/>
      <c r="AF411" s="415"/>
    </row>
    <row r="412" spans="2:32" s="234" customFormat="1" ht="15" customHeight="1">
      <c r="B412" s="416"/>
      <c r="C412" s="416"/>
      <c r="D412" s="562"/>
      <c r="E412" s="416"/>
      <c r="F412" s="416"/>
      <c r="G412" s="416"/>
      <c r="H412" s="416"/>
      <c r="I412" s="416"/>
      <c r="J412" s="416"/>
      <c r="K412" s="416"/>
      <c r="L412" s="416"/>
      <c r="M412" s="416"/>
      <c r="N412" s="416"/>
      <c r="P412" s="236"/>
      <c r="Q412" s="225"/>
      <c r="R412" s="416"/>
      <c r="S412" s="416"/>
      <c r="T412" s="416"/>
      <c r="U412" s="416"/>
      <c r="V412" s="416"/>
      <c r="W412" s="415"/>
      <c r="X412" s="415"/>
      <c r="Y412" s="415"/>
      <c r="Z412" s="225"/>
      <c r="AA412" s="225"/>
      <c r="AB412" s="225"/>
      <c r="AC412" s="415"/>
      <c r="AD412" s="415"/>
      <c r="AE412" s="415"/>
      <c r="AF412" s="415"/>
    </row>
    <row r="413" spans="2:32" s="234" customFormat="1" ht="15" customHeight="1">
      <c r="B413" s="416"/>
      <c r="C413" s="416"/>
      <c r="D413" s="562"/>
      <c r="E413" s="416"/>
      <c r="F413" s="416"/>
      <c r="G413" s="416"/>
      <c r="H413" s="416"/>
      <c r="I413" s="416"/>
      <c r="J413" s="416"/>
      <c r="K413" s="416"/>
      <c r="L413" s="416"/>
      <c r="M413" s="416"/>
      <c r="N413" s="416"/>
      <c r="P413" s="236"/>
      <c r="Q413" s="225"/>
      <c r="R413" s="416"/>
      <c r="S413" s="416"/>
      <c r="T413" s="416"/>
      <c r="U413" s="416"/>
      <c r="V413" s="416"/>
      <c r="W413" s="415"/>
      <c r="X413" s="415"/>
      <c r="Y413" s="415"/>
      <c r="Z413" s="225"/>
      <c r="AA413" s="225"/>
      <c r="AB413" s="225"/>
      <c r="AC413" s="415"/>
      <c r="AD413" s="415"/>
      <c r="AE413" s="415"/>
      <c r="AF413" s="415"/>
    </row>
    <row r="414" spans="2:32" s="234" customFormat="1" ht="15" customHeight="1">
      <c r="B414" s="416"/>
      <c r="C414" s="416"/>
      <c r="D414" s="562"/>
      <c r="E414" s="416"/>
      <c r="F414" s="416"/>
      <c r="G414" s="416"/>
      <c r="H414" s="416"/>
      <c r="I414" s="416"/>
      <c r="J414" s="416"/>
      <c r="K414" s="416"/>
      <c r="L414" s="416"/>
      <c r="M414" s="416"/>
      <c r="N414" s="416"/>
      <c r="P414" s="236"/>
      <c r="Q414" s="225"/>
      <c r="R414" s="416"/>
      <c r="S414" s="416"/>
      <c r="T414" s="416"/>
      <c r="U414" s="416"/>
      <c r="V414" s="416"/>
      <c r="W414" s="415"/>
      <c r="X414" s="415"/>
      <c r="Y414" s="415"/>
      <c r="Z414" s="225"/>
      <c r="AA414" s="225"/>
      <c r="AB414" s="225"/>
      <c r="AC414" s="415"/>
      <c r="AD414" s="415"/>
      <c r="AE414" s="415"/>
      <c r="AF414" s="415"/>
    </row>
    <row r="415" spans="2:32" s="234" customFormat="1" ht="15" customHeight="1">
      <c r="B415" s="416"/>
      <c r="C415" s="416"/>
      <c r="D415" s="562"/>
      <c r="E415" s="416"/>
      <c r="F415" s="416"/>
      <c r="G415" s="416"/>
      <c r="H415" s="416"/>
      <c r="I415" s="416"/>
      <c r="J415" s="416"/>
      <c r="K415" s="416"/>
      <c r="L415" s="416"/>
      <c r="M415" s="416"/>
      <c r="N415" s="416"/>
      <c r="P415" s="236"/>
      <c r="Q415" s="225"/>
      <c r="R415" s="416"/>
      <c r="S415" s="416"/>
      <c r="T415" s="416"/>
      <c r="U415" s="416"/>
      <c r="V415" s="416"/>
      <c r="W415" s="415"/>
      <c r="X415" s="415"/>
      <c r="Y415" s="415"/>
      <c r="Z415" s="225"/>
      <c r="AA415" s="225"/>
      <c r="AB415" s="225"/>
      <c r="AC415" s="415"/>
      <c r="AD415" s="415"/>
      <c r="AE415" s="415"/>
      <c r="AF415" s="415"/>
    </row>
    <row r="416" spans="2:32" s="234" customFormat="1" ht="15" customHeight="1">
      <c r="B416" s="416"/>
      <c r="C416" s="416"/>
      <c r="D416" s="562"/>
      <c r="E416" s="416"/>
      <c r="F416" s="416"/>
      <c r="G416" s="416"/>
      <c r="H416" s="416"/>
      <c r="I416" s="416"/>
      <c r="J416" s="416"/>
      <c r="K416" s="416"/>
      <c r="L416" s="416"/>
      <c r="M416" s="416"/>
      <c r="N416" s="416"/>
      <c r="P416" s="236"/>
      <c r="Q416" s="225"/>
      <c r="R416" s="416"/>
      <c r="S416" s="416"/>
      <c r="T416" s="416"/>
      <c r="U416" s="416"/>
      <c r="V416" s="416"/>
      <c r="W416" s="415"/>
      <c r="X416" s="415"/>
      <c r="Y416" s="415"/>
      <c r="Z416" s="225"/>
      <c r="AA416" s="225"/>
      <c r="AB416" s="225"/>
      <c r="AC416" s="415"/>
      <c r="AD416" s="415"/>
      <c r="AE416" s="415"/>
      <c r="AF416" s="415"/>
    </row>
    <row r="417" spans="2:32" s="234" customFormat="1" ht="15" customHeight="1">
      <c r="B417" s="416"/>
      <c r="C417" s="416"/>
      <c r="D417" s="562"/>
      <c r="E417" s="416"/>
      <c r="F417" s="416"/>
      <c r="G417" s="416"/>
      <c r="H417" s="416"/>
      <c r="I417" s="416"/>
      <c r="J417" s="416"/>
      <c r="K417" s="416"/>
      <c r="L417" s="416"/>
      <c r="M417" s="416"/>
      <c r="N417" s="416"/>
      <c r="P417" s="236"/>
      <c r="Q417" s="225"/>
      <c r="R417" s="416"/>
      <c r="S417" s="416"/>
      <c r="T417" s="416"/>
      <c r="U417" s="416"/>
      <c r="V417" s="416"/>
      <c r="W417" s="415"/>
      <c r="X417" s="415"/>
      <c r="Y417" s="415"/>
      <c r="Z417" s="225"/>
      <c r="AA417" s="225"/>
      <c r="AB417" s="225"/>
      <c r="AC417" s="415"/>
      <c r="AD417" s="415"/>
      <c r="AE417" s="415"/>
      <c r="AF417" s="415"/>
    </row>
    <row r="418" spans="2:32" s="234" customFormat="1" ht="15" customHeight="1">
      <c r="B418" s="416"/>
      <c r="C418" s="416"/>
      <c r="D418" s="562"/>
      <c r="E418" s="416"/>
      <c r="F418" s="416"/>
      <c r="G418" s="416"/>
      <c r="H418" s="416"/>
      <c r="I418" s="416"/>
      <c r="J418" s="416"/>
      <c r="K418" s="416"/>
      <c r="L418" s="416"/>
      <c r="M418" s="416"/>
      <c r="N418" s="416"/>
      <c r="P418" s="236"/>
      <c r="Q418" s="225"/>
      <c r="R418" s="416"/>
      <c r="S418" s="416"/>
      <c r="T418" s="416"/>
      <c r="U418" s="416"/>
      <c r="V418" s="416"/>
      <c r="W418" s="415"/>
      <c r="X418" s="415"/>
      <c r="Y418" s="415"/>
      <c r="Z418" s="225"/>
      <c r="AA418" s="225"/>
      <c r="AB418" s="225"/>
      <c r="AC418" s="415"/>
      <c r="AD418" s="415"/>
      <c r="AE418" s="415"/>
      <c r="AF418" s="415"/>
    </row>
    <row r="419" spans="2:32" s="234" customFormat="1" ht="15" customHeight="1">
      <c r="B419" s="416"/>
      <c r="C419" s="416"/>
      <c r="D419" s="562"/>
      <c r="E419" s="416"/>
      <c r="F419" s="416"/>
      <c r="G419" s="416"/>
      <c r="H419" s="416"/>
      <c r="I419" s="416"/>
      <c r="J419" s="416"/>
      <c r="K419" s="416"/>
      <c r="L419" s="416"/>
      <c r="M419" s="416"/>
      <c r="N419" s="416"/>
      <c r="P419" s="236"/>
      <c r="Q419" s="225"/>
      <c r="R419" s="416"/>
      <c r="S419" s="416"/>
      <c r="T419" s="416"/>
      <c r="U419" s="416"/>
      <c r="V419" s="416"/>
      <c r="W419" s="415"/>
      <c r="X419" s="415"/>
      <c r="Y419" s="415"/>
      <c r="Z419" s="225"/>
      <c r="AA419" s="225"/>
      <c r="AB419" s="225"/>
      <c r="AC419" s="415"/>
      <c r="AD419" s="415"/>
      <c r="AE419" s="415"/>
      <c r="AF419" s="415"/>
    </row>
    <row r="420" spans="2:32" s="234" customFormat="1" ht="15" customHeight="1">
      <c r="B420" s="416"/>
      <c r="C420" s="416"/>
      <c r="D420" s="562"/>
      <c r="E420" s="416"/>
      <c r="F420" s="416"/>
      <c r="G420" s="416"/>
      <c r="H420" s="416"/>
      <c r="I420" s="416"/>
      <c r="J420" s="416"/>
      <c r="K420" s="416"/>
      <c r="L420" s="416"/>
      <c r="M420" s="416"/>
      <c r="N420" s="416"/>
      <c r="P420" s="236"/>
      <c r="Q420" s="225"/>
      <c r="R420" s="416"/>
      <c r="S420" s="416"/>
      <c r="T420" s="416"/>
      <c r="U420" s="416"/>
      <c r="V420" s="416"/>
      <c r="W420" s="415"/>
      <c r="X420" s="415"/>
      <c r="Y420" s="415"/>
      <c r="Z420" s="225"/>
      <c r="AA420" s="225"/>
      <c r="AB420" s="225"/>
      <c r="AC420" s="415"/>
      <c r="AD420" s="415"/>
      <c r="AE420" s="415"/>
      <c r="AF420" s="415"/>
    </row>
    <row r="421" spans="2:32" s="234" customFormat="1" ht="15" customHeight="1">
      <c r="B421" s="416"/>
      <c r="C421" s="416"/>
      <c r="D421" s="562"/>
      <c r="E421" s="416"/>
      <c r="F421" s="416"/>
      <c r="G421" s="416"/>
      <c r="H421" s="416"/>
      <c r="I421" s="416"/>
      <c r="J421" s="416"/>
      <c r="K421" s="416"/>
      <c r="L421" s="416"/>
      <c r="M421" s="416"/>
      <c r="N421" s="416"/>
      <c r="P421" s="236"/>
      <c r="Q421" s="225"/>
      <c r="R421" s="416"/>
      <c r="S421" s="416"/>
      <c r="T421" s="416"/>
      <c r="U421" s="416"/>
      <c r="V421" s="416"/>
      <c r="W421" s="415"/>
      <c r="X421" s="415"/>
      <c r="Y421" s="415"/>
      <c r="Z421" s="225"/>
      <c r="AA421" s="225"/>
      <c r="AB421" s="225"/>
      <c r="AC421" s="415"/>
      <c r="AD421" s="415"/>
      <c r="AE421" s="415"/>
      <c r="AF421" s="415"/>
    </row>
    <row r="422" spans="2:32" s="234" customFormat="1" ht="15" customHeight="1">
      <c r="B422" s="416"/>
      <c r="C422" s="416"/>
      <c r="D422" s="562"/>
      <c r="E422" s="416"/>
      <c r="F422" s="416"/>
      <c r="G422" s="416"/>
      <c r="H422" s="416"/>
      <c r="I422" s="416"/>
      <c r="J422" s="416"/>
      <c r="K422" s="416"/>
      <c r="L422" s="416"/>
      <c r="M422" s="416"/>
      <c r="N422" s="416"/>
      <c r="P422" s="236"/>
      <c r="Q422" s="225"/>
      <c r="R422" s="416"/>
      <c r="S422" s="416"/>
      <c r="T422" s="416"/>
      <c r="U422" s="416"/>
      <c r="V422" s="416"/>
      <c r="W422" s="415"/>
      <c r="X422" s="415"/>
      <c r="Y422" s="415"/>
      <c r="Z422" s="225"/>
      <c r="AA422" s="225"/>
      <c r="AB422" s="225"/>
      <c r="AC422" s="415"/>
      <c r="AD422" s="415"/>
      <c r="AE422" s="415"/>
      <c r="AF422" s="415"/>
    </row>
    <row r="423" spans="2:32" s="234" customFormat="1" ht="15" customHeight="1">
      <c r="B423" s="416"/>
      <c r="C423" s="416"/>
      <c r="D423" s="562"/>
      <c r="E423" s="416"/>
      <c r="F423" s="416"/>
      <c r="G423" s="416"/>
      <c r="H423" s="416"/>
      <c r="I423" s="416"/>
      <c r="J423" s="416"/>
      <c r="K423" s="416"/>
      <c r="L423" s="416"/>
      <c r="M423" s="416"/>
      <c r="N423" s="416"/>
      <c r="P423" s="236"/>
      <c r="Q423" s="225"/>
      <c r="R423" s="416"/>
      <c r="S423" s="416"/>
      <c r="T423" s="416"/>
      <c r="U423" s="416"/>
      <c r="V423" s="416"/>
      <c r="W423" s="415"/>
      <c r="X423" s="415"/>
      <c r="Y423" s="415"/>
      <c r="Z423" s="225"/>
      <c r="AA423" s="225"/>
      <c r="AB423" s="225"/>
      <c r="AC423" s="415"/>
      <c r="AD423" s="415"/>
      <c r="AE423" s="415"/>
      <c r="AF423" s="415"/>
    </row>
    <row r="424" spans="2:32" s="234" customFormat="1" ht="15" customHeight="1">
      <c r="B424" s="416"/>
      <c r="C424" s="416"/>
      <c r="D424" s="562"/>
      <c r="E424" s="416"/>
      <c r="F424" s="416"/>
      <c r="G424" s="416"/>
      <c r="H424" s="416"/>
      <c r="I424" s="416"/>
      <c r="J424" s="416"/>
      <c r="K424" s="416"/>
      <c r="L424" s="416"/>
      <c r="M424" s="416"/>
      <c r="N424" s="416"/>
      <c r="P424" s="236"/>
      <c r="Q424" s="225"/>
      <c r="R424" s="416"/>
      <c r="S424" s="416"/>
      <c r="T424" s="416"/>
      <c r="U424" s="416"/>
      <c r="V424" s="416"/>
      <c r="W424" s="415"/>
      <c r="X424" s="415"/>
      <c r="Y424" s="415"/>
      <c r="Z424" s="225"/>
      <c r="AA424" s="225"/>
      <c r="AB424" s="225"/>
      <c r="AC424" s="415"/>
      <c r="AD424" s="415"/>
      <c r="AE424" s="415"/>
      <c r="AF424" s="415"/>
    </row>
    <row r="425" spans="2:32" s="234" customFormat="1" ht="15" customHeight="1">
      <c r="B425" s="416"/>
      <c r="C425" s="416"/>
      <c r="D425" s="562"/>
      <c r="E425" s="416"/>
      <c r="F425" s="416"/>
      <c r="G425" s="416"/>
      <c r="H425" s="416"/>
      <c r="I425" s="416"/>
      <c r="J425" s="416"/>
      <c r="K425" s="416"/>
      <c r="L425" s="416"/>
      <c r="M425" s="416"/>
      <c r="N425" s="416"/>
      <c r="P425" s="236"/>
      <c r="Q425" s="225"/>
      <c r="R425" s="416"/>
      <c r="S425" s="416"/>
      <c r="T425" s="416"/>
      <c r="U425" s="416"/>
      <c r="V425" s="416"/>
      <c r="W425" s="415"/>
      <c r="X425" s="415"/>
      <c r="Y425" s="415"/>
      <c r="Z425" s="225"/>
      <c r="AA425" s="225"/>
      <c r="AB425" s="225"/>
      <c r="AC425" s="415"/>
      <c r="AD425" s="415"/>
      <c r="AE425" s="415"/>
      <c r="AF425" s="415"/>
    </row>
    <row r="426" spans="2:32" s="234" customFormat="1" ht="15" customHeight="1">
      <c r="B426" s="416"/>
      <c r="C426" s="416"/>
      <c r="D426" s="562"/>
      <c r="E426" s="416"/>
      <c r="F426" s="416"/>
      <c r="G426" s="416"/>
      <c r="H426" s="416"/>
      <c r="I426" s="416"/>
      <c r="J426" s="416"/>
      <c r="K426" s="416"/>
      <c r="L426" s="416"/>
      <c r="M426" s="416"/>
      <c r="N426" s="416"/>
      <c r="P426" s="236"/>
      <c r="Q426" s="225"/>
      <c r="R426" s="416"/>
      <c r="S426" s="416"/>
      <c r="T426" s="416"/>
      <c r="U426" s="416"/>
      <c r="V426" s="416"/>
      <c r="W426" s="415"/>
      <c r="X426" s="415"/>
      <c r="Y426" s="415"/>
      <c r="Z426" s="225"/>
      <c r="AA426" s="225"/>
      <c r="AB426" s="225"/>
      <c r="AC426" s="415"/>
      <c r="AD426" s="415"/>
      <c r="AE426" s="415"/>
      <c r="AF426" s="415"/>
    </row>
    <row r="427" spans="2:32" s="234" customFormat="1" ht="15" customHeight="1">
      <c r="B427" s="416"/>
      <c r="C427" s="416"/>
      <c r="D427" s="562"/>
      <c r="E427" s="416"/>
      <c r="F427" s="416"/>
      <c r="G427" s="416"/>
      <c r="H427" s="416"/>
      <c r="I427" s="416"/>
      <c r="J427" s="416"/>
      <c r="K427" s="416"/>
      <c r="L427" s="416"/>
      <c r="M427" s="416"/>
      <c r="N427" s="416"/>
      <c r="P427" s="236"/>
      <c r="Q427" s="225"/>
      <c r="R427" s="416"/>
      <c r="S427" s="416"/>
      <c r="T427" s="416"/>
      <c r="U427" s="416"/>
      <c r="V427" s="416"/>
      <c r="W427" s="415"/>
      <c r="X427" s="415"/>
      <c r="Y427" s="415"/>
      <c r="Z427" s="225"/>
      <c r="AA427" s="225"/>
      <c r="AB427" s="225"/>
      <c r="AC427" s="415"/>
      <c r="AD427" s="415"/>
      <c r="AE427" s="415"/>
      <c r="AF427" s="415"/>
    </row>
    <row r="428" spans="2:32" s="234" customFormat="1" ht="15" customHeight="1">
      <c r="B428" s="416"/>
      <c r="C428" s="416"/>
      <c r="D428" s="562"/>
      <c r="E428" s="416"/>
      <c r="F428" s="416"/>
      <c r="G428" s="416"/>
      <c r="H428" s="416"/>
      <c r="I428" s="416"/>
      <c r="J428" s="416"/>
      <c r="K428" s="416"/>
      <c r="L428" s="416"/>
      <c r="M428" s="416"/>
      <c r="N428" s="416"/>
      <c r="P428" s="236"/>
      <c r="Q428" s="225"/>
      <c r="R428" s="416"/>
      <c r="S428" s="416"/>
      <c r="T428" s="416"/>
      <c r="U428" s="416"/>
      <c r="V428" s="416"/>
      <c r="W428" s="415"/>
      <c r="X428" s="415"/>
      <c r="Y428" s="415"/>
      <c r="Z428" s="225"/>
      <c r="AA428" s="225"/>
      <c r="AB428" s="225"/>
      <c r="AC428" s="415"/>
      <c r="AD428" s="415"/>
      <c r="AE428" s="415"/>
      <c r="AF428" s="415"/>
    </row>
    <row r="429" spans="2:32" s="234" customFormat="1" ht="15" customHeight="1">
      <c r="B429" s="416"/>
      <c r="C429" s="416"/>
      <c r="D429" s="562"/>
      <c r="E429" s="416"/>
      <c r="F429" s="416"/>
      <c r="G429" s="416"/>
      <c r="H429" s="416"/>
      <c r="I429" s="416"/>
      <c r="J429" s="416"/>
      <c r="K429" s="416"/>
      <c r="L429" s="416"/>
      <c r="M429" s="416"/>
      <c r="N429" s="416"/>
      <c r="P429" s="236"/>
      <c r="Q429" s="225"/>
      <c r="R429" s="416"/>
      <c r="S429" s="416"/>
      <c r="T429" s="416"/>
      <c r="U429" s="416"/>
      <c r="V429" s="416"/>
      <c r="W429" s="415"/>
      <c r="X429" s="415"/>
      <c r="Y429" s="415"/>
      <c r="Z429" s="225"/>
      <c r="AA429" s="225"/>
      <c r="AB429" s="225"/>
      <c r="AC429" s="415"/>
      <c r="AD429" s="415"/>
      <c r="AE429" s="415"/>
      <c r="AF429" s="415"/>
    </row>
    <row r="430" spans="2:32" ht="15" customHeight="1">
      <c r="B430" s="416"/>
      <c r="C430" s="416"/>
      <c r="D430" s="562"/>
      <c r="E430" s="416"/>
      <c r="F430" s="416"/>
      <c r="G430" s="416"/>
      <c r="H430" s="416"/>
      <c r="I430" s="416"/>
      <c r="J430" s="416"/>
      <c r="K430" s="416"/>
      <c r="L430" s="416"/>
      <c r="M430" s="416"/>
      <c r="N430" s="416"/>
      <c r="O430" s="225"/>
      <c r="P430" s="563"/>
      <c r="R430" s="416"/>
      <c r="S430" s="416"/>
      <c r="T430" s="416"/>
      <c r="U430" s="416"/>
      <c r="V430" s="416"/>
      <c r="W430" s="415"/>
      <c r="X430" s="415"/>
      <c r="Y430" s="415"/>
      <c r="AC430" s="415"/>
      <c r="AD430" s="415"/>
      <c r="AE430" s="415"/>
      <c r="AF430" s="415"/>
    </row>
    <row r="431" spans="2:32" ht="15" customHeight="1">
      <c r="B431" s="416"/>
      <c r="C431" s="416"/>
      <c r="D431" s="562"/>
      <c r="E431" s="416"/>
      <c r="F431" s="416"/>
      <c r="G431" s="416"/>
      <c r="H431" s="416"/>
      <c r="I431" s="416"/>
      <c r="J431" s="416"/>
      <c r="K431" s="416"/>
      <c r="L431" s="416"/>
      <c r="M431" s="416"/>
      <c r="N431" s="416"/>
      <c r="O431" s="225"/>
      <c r="P431" s="563"/>
      <c r="R431" s="416"/>
      <c r="S431" s="416"/>
      <c r="T431" s="416"/>
      <c r="U431" s="416"/>
      <c r="V431" s="416"/>
      <c r="W431" s="415"/>
      <c r="X431" s="415"/>
      <c r="Y431" s="415"/>
      <c r="AC431" s="415"/>
      <c r="AD431" s="415"/>
      <c r="AE431" s="415"/>
      <c r="AF431" s="415"/>
    </row>
    <row r="432" spans="2:32" ht="15" customHeight="1">
      <c r="B432" s="416"/>
      <c r="C432" s="416"/>
      <c r="D432" s="562"/>
      <c r="E432" s="416"/>
      <c r="F432" s="416"/>
      <c r="G432" s="416"/>
      <c r="H432" s="416"/>
      <c r="I432" s="416"/>
      <c r="J432" s="416"/>
      <c r="K432" s="416"/>
      <c r="L432" s="416"/>
      <c r="M432" s="416"/>
      <c r="N432" s="416"/>
      <c r="R432" s="416"/>
      <c r="S432" s="416"/>
      <c r="T432" s="416"/>
      <c r="U432" s="416"/>
      <c r="V432" s="416"/>
      <c r="W432" s="415"/>
      <c r="X432" s="415"/>
      <c r="Y432" s="415"/>
      <c r="AC432" s="415"/>
      <c r="AD432" s="415"/>
      <c r="AE432" s="415"/>
      <c r="AF432" s="415"/>
    </row>
    <row r="433" spans="2:32" ht="15" customHeight="1">
      <c r="B433" s="416"/>
      <c r="C433" s="416"/>
      <c r="D433" s="562"/>
      <c r="E433" s="416"/>
      <c r="F433" s="416"/>
      <c r="G433" s="416"/>
      <c r="H433" s="416"/>
      <c r="I433" s="416"/>
      <c r="J433" s="416"/>
      <c r="K433" s="416"/>
      <c r="L433" s="416"/>
      <c r="M433" s="416"/>
      <c r="N433" s="416"/>
      <c r="O433" s="225"/>
      <c r="P433" s="563"/>
      <c r="R433" s="416"/>
      <c r="S433" s="416"/>
      <c r="T433" s="416"/>
      <c r="U433" s="416"/>
      <c r="V433" s="416"/>
      <c r="W433" s="415"/>
      <c r="X433" s="415"/>
      <c r="Y433" s="415"/>
      <c r="AC433" s="415"/>
      <c r="AD433" s="415"/>
      <c r="AE433" s="415"/>
      <c r="AF433" s="415"/>
    </row>
    <row r="434" spans="2:32" ht="15" customHeight="1">
      <c r="B434" s="416"/>
      <c r="C434" s="416"/>
      <c r="D434" s="562"/>
      <c r="E434" s="416"/>
      <c r="F434" s="416"/>
      <c r="G434" s="416"/>
      <c r="H434" s="416"/>
      <c r="I434" s="416"/>
      <c r="J434" s="416"/>
      <c r="K434" s="416"/>
      <c r="L434" s="416"/>
      <c r="M434" s="416"/>
      <c r="N434" s="416"/>
      <c r="O434" s="225"/>
      <c r="P434" s="563"/>
      <c r="R434" s="416"/>
      <c r="S434" s="416"/>
      <c r="T434" s="416"/>
      <c r="U434" s="416"/>
      <c r="V434" s="416"/>
      <c r="W434" s="415"/>
      <c r="X434" s="415"/>
      <c r="Y434" s="415"/>
      <c r="AC434" s="415"/>
      <c r="AD434" s="415"/>
      <c r="AE434" s="415"/>
      <c r="AF434" s="415"/>
    </row>
    <row r="435" spans="2:32" ht="15" customHeight="1">
      <c r="B435" s="416"/>
      <c r="C435" s="416"/>
      <c r="D435" s="562"/>
      <c r="E435" s="416"/>
      <c r="F435" s="416"/>
      <c r="G435" s="416"/>
      <c r="H435" s="416"/>
      <c r="I435" s="416"/>
      <c r="J435" s="416"/>
      <c r="K435" s="416"/>
      <c r="L435" s="416"/>
      <c r="M435" s="416"/>
      <c r="N435" s="416"/>
      <c r="O435" s="225"/>
      <c r="P435" s="563"/>
      <c r="R435" s="416"/>
      <c r="S435" s="416"/>
      <c r="T435" s="416"/>
      <c r="U435" s="416"/>
      <c r="V435" s="416"/>
      <c r="W435" s="415"/>
      <c r="X435" s="415"/>
      <c r="Y435" s="415"/>
      <c r="AC435" s="415"/>
      <c r="AD435" s="415"/>
      <c r="AE435" s="415"/>
      <c r="AF435" s="415"/>
    </row>
    <row r="436" spans="2:32" ht="15" customHeight="1">
      <c r="B436" s="416"/>
      <c r="C436" s="416"/>
      <c r="D436" s="562"/>
      <c r="E436" s="416"/>
      <c r="F436" s="416"/>
      <c r="G436" s="416"/>
      <c r="H436" s="416"/>
      <c r="I436" s="416"/>
      <c r="J436" s="416"/>
      <c r="K436" s="416"/>
      <c r="L436" s="416"/>
      <c r="M436" s="416"/>
      <c r="N436" s="416"/>
      <c r="O436" s="225"/>
      <c r="P436" s="563"/>
      <c r="R436" s="416"/>
      <c r="S436" s="416"/>
      <c r="T436" s="416"/>
      <c r="U436" s="416"/>
      <c r="V436" s="416"/>
      <c r="W436" s="415"/>
      <c r="X436" s="415"/>
      <c r="Y436" s="415"/>
      <c r="AC436" s="415"/>
      <c r="AD436" s="415"/>
      <c r="AE436" s="415"/>
      <c r="AF436" s="415"/>
    </row>
    <row r="437" spans="2:32" ht="15" customHeight="1">
      <c r="B437" s="416"/>
      <c r="C437" s="416"/>
      <c r="D437" s="562"/>
      <c r="E437" s="416"/>
      <c r="F437" s="416"/>
      <c r="G437" s="416"/>
      <c r="H437" s="416"/>
      <c r="I437" s="416"/>
      <c r="J437" s="416"/>
      <c r="K437" s="416"/>
      <c r="L437" s="416"/>
      <c r="M437" s="416"/>
      <c r="N437" s="416"/>
      <c r="O437" s="225"/>
      <c r="P437" s="563"/>
      <c r="R437" s="416"/>
      <c r="S437" s="416"/>
      <c r="T437" s="416"/>
      <c r="U437" s="416"/>
      <c r="V437" s="416"/>
      <c r="W437" s="415"/>
      <c r="X437" s="415"/>
      <c r="Y437" s="415"/>
      <c r="AC437" s="415"/>
      <c r="AD437" s="415"/>
      <c r="AE437" s="415"/>
      <c r="AF437" s="415"/>
    </row>
    <row r="438" spans="2:32" ht="15" customHeight="1">
      <c r="B438" s="416"/>
      <c r="C438" s="416"/>
      <c r="D438" s="562"/>
      <c r="E438" s="416"/>
      <c r="F438" s="416"/>
      <c r="G438" s="416"/>
      <c r="H438" s="416"/>
      <c r="I438" s="416"/>
      <c r="J438" s="416"/>
      <c r="K438" s="416"/>
      <c r="L438" s="416"/>
      <c r="M438" s="416"/>
      <c r="N438" s="416"/>
      <c r="O438" s="225"/>
      <c r="P438" s="563"/>
      <c r="R438" s="416"/>
      <c r="S438" s="416"/>
      <c r="T438" s="416"/>
      <c r="U438" s="416"/>
      <c r="V438" s="416"/>
      <c r="W438" s="415"/>
      <c r="X438" s="415"/>
      <c r="Y438" s="415"/>
      <c r="AC438" s="415"/>
      <c r="AD438" s="415"/>
      <c r="AE438" s="415"/>
      <c r="AF438" s="415"/>
    </row>
    <row r="439" spans="2:32" ht="15" customHeight="1">
      <c r="B439" s="416"/>
      <c r="C439" s="416"/>
      <c r="D439" s="562"/>
      <c r="E439" s="416"/>
      <c r="F439" s="416"/>
      <c r="G439" s="416"/>
      <c r="H439" s="416"/>
      <c r="I439" s="416"/>
      <c r="J439" s="416"/>
      <c r="K439" s="416"/>
      <c r="L439" s="416"/>
      <c r="M439" s="416"/>
      <c r="N439" s="416"/>
      <c r="O439" s="225"/>
      <c r="P439" s="563"/>
      <c r="R439" s="416"/>
      <c r="S439" s="416"/>
      <c r="T439" s="416"/>
      <c r="U439" s="416"/>
      <c r="V439" s="416"/>
      <c r="W439" s="415"/>
      <c r="X439" s="415"/>
      <c r="Y439" s="415"/>
      <c r="AC439" s="415"/>
      <c r="AD439" s="415"/>
      <c r="AE439" s="415"/>
      <c r="AF439" s="415"/>
    </row>
    <row r="440" spans="2:32" ht="15" customHeight="1">
      <c r="B440" s="416"/>
      <c r="C440" s="416"/>
      <c r="D440" s="562"/>
      <c r="E440" s="416"/>
      <c r="F440" s="416"/>
      <c r="G440" s="416"/>
      <c r="H440" s="416"/>
      <c r="I440" s="416"/>
      <c r="J440" s="416"/>
      <c r="K440" s="416"/>
      <c r="L440" s="416"/>
      <c r="M440" s="416"/>
      <c r="N440" s="416"/>
      <c r="O440" s="225"/>
      <c r="P440" s="563"/>
      <c r="R440" s="416"/>
      <c r="S440" s="416"/>
      <c r="T440" s="416"/>
      <c r="U440" s="416"/>
      <c r="V440" s="416"/>
      <c r="W440" s="415"/>
      <c r="X440" s="415"/>
      <c r="Y440" s="415"/>
      <c r="AC440" s="415"/>
      <c r="AD440" s="415"/>
      <c r="AE440" s="415"/>
      <c r="AF440" s="415"/>
    </row>
    <row r="441" spans="2:32" ht="15" customHeight="1">
      <c r="B441" s="416"/>
      <c r="C441" s="416"/>
      <c r="D441" s="562"/>
      <c r="E441" s="416"/>
      <c r="F441" s="416"/>
      <c r="G441" s="416"/>
      <c r="H441" s="416"/>
      <c r="I441" s="416"/>
      <c r="J441" s="416"/>
      <c r="K441" s="416"/>
      <c r="L441" s="416"/>
      <c r="M441" s="416"/>
      <c r="N441" s="416"/>
      <c r="O441" s="225"/>
      <c r="P441" s="563"/>
      <c r="R441" s="416"/>
      <c r="S441" s="416"/>
      <c r="T441" s="416"/>
      <c r="U441" s="416"/>
      <c r="V441" s="416"/>
      <c r="W441" s="415"/>
      <c r="X441" s="415"/>
      <c r="Y441" s="415"/>
      <c r="AC441" s="415"/>
      <c r="AD441" s="415"/>
      <c r="AE441" s="415"/>
      <c r="AF441" s="415"/>
    </row>
    <row r="442" spans="2:32" ht="15" customHeight="1">
      <c r="B442" s="416"/>
      <c r="C442" s="416"/>
      <c r="D442" s="562"/>
      <c r="E442" s="416"/>
      <c r="F442" s="416"/>
      <c r="G442" s="416"/>
      <c r="H442" s="416"/>
      <c r="I442" s="416"/>
      <c r="J442" s="416"/>
      <c r="K442" s="416"/>
      <c r="L442" s="416"/>
      <c r="M442" s="416"/>
      <c r="N442" s="416"/>
      <c r="O442" s="225"/>
      <c r="P442" s="563"/>
      <c r="R442" s="416"/>
      <c r="S442" s="416"/>
      <c r="T442" s="416"/>
      <c r="U442" s="416"/>
      <c r="V442" s="416"/>
      <c r="W442" s="415"/>
      <c r="X442" s="415"/>
      <c r="Y442" s="415"/>
      <c r="AC442" s="415"/>
      <c r="AD442" s="415"/>
      <c r="AE442" s="415"/>
      <c r="AF442" s="415"/>
    </row>
    <row r="443" spans="2:32" ht="15" customHeight="1">
      <c r="B443" s="416"/>
      <c r="C443" s="416"/>
      <c r="D443" s="562"/>
      <c r="E443" s="416"/>
      <c r="F443" s="416"/>
      <c r="G443" s="416"/>
      <c r="H443" s="416"/>
      <c r="I443" s="416"/>
      <c r="J443" s="416"/>
      <c r="K443" s="416"/>
      <c r="L443" s="416"/>
      <c r="M443" s="416"/>
      <c r="N443" s="416"/>
      <c r="O443" s="225"/>
      <c r="P443" s="563"/>
      <c r="R443" s="416"/>
      <c r="S443" s="416"/>
      <c r="T443" s="416"/>
      <c r="U443" s="416"/>
      <c r="V443" s="416"/>
      <c r="W443" s="415"/>
      <c r="X443" s="415"/>
      <c r="Y443" s="415"/>
      <c r="AC443" s="415"/>
      <c r="AD443" s="415"/>
      <c r="AE443" s="415"/>
      <c r="AF443" s="415"/>
    </row>
    <row r="444" spans="2:32" ht="15" customHeight="1">
      <c r="B444" s="416"/>
      <c r="C444" s="416"/>
      <c r="D444" s="562"/>
      <c r="E444" s="416"/>
      <c r="F444" s="416"/>
      <c r="G444" s="416"/>
      <c r="H444" s="416"/>
      <c r="I444" s="416"/>
      <c r="J444" s="416"/>
      <c r="K444" s="416"/>
      <c r="L444" s="416"/>
      <c r="M444" s="416"/>
      <c r="N444" s="416"/>
      <c r="O444" s="225"/>
      <c r="P444" s="563"/>
      <c r="R444" s="416"/>
      <c r="S444" s="416"/>
      <c r="T444" s="416"/>
      <c r="U444" s="416"/>
      <c r="V444" s="416"/>
      <c r="W444" s="415"/>
      <c r="X444" s="415"/>
      <c r="Y444" s="415"/>
      <c r="AC444" s="415"/>
      <c r="AD444" s="415"/>
      <c r="AE444" s="415"/>
      <c r="AF444" s="415"/>
    </row>
    <row r="445" spans="2:32" ht="15" customHeight="1">
      <c r="B445" s="416"/>
      <c r="C445" s="416"/>
      <c r="D445" s="562"/>
      <c r="E445" s="416"/>
      <c r="F445" s="416"/>
      <c r="G445" s="416"/>
      <c r="H445" s="416"/>
      <c r="I445" s="416"/>
      <c r="J445" s="416"/>
      <c r="K445" s="416"/>
      <c r="L445" s="416"/>
      <c r="M445" s="416"/>
      <c r="N445" s="416"/>
      <c r="O445" s="225"/>
      <c r="P445" s="563"/>
      <c r="R445" s="416"/>
      <c r="S445" s="416"/>
      <c r="T445" s="416"/>
      <c r="U445" s="416"/>
      <c r="V445" s="416"/>
      <c r="W445" s="415"/>
      <c r="X445" s="415"/>
      <c r="Y445" s="415"/>
      <c r="AC445" s="415"/>
      <c r="AD445" s="415"/>
      <c r="AE445" s="415"/>
      <c r="AF445" s="415"/>
    </row>
    <row r="446" spans="2:32" ht="15" customHeight="1">
      <c r="B446" s="416"/>
      <c r="C446" s="416"/>
      <c r="D446" s="562"/>
      <c r="E446" s="416"/>
      <c r="F446" s="416"/>
      <c r="G446" s="416"/>
      <c r="H446" s="416"/>
      <c r="I446" s="416"/>
      <c r="J446" s="416"/>
      <c r="K446" s="416"/>
      <c r="L446" s="416"/>
      <c r="M446" s="416"/>
      <c r="N446" s="416"/>
      <c r="O446" s="225"/>
      <c r="P446" s="563"/>
      <c r="R446" s="416"/>
      <c r="S446" s="416"/>
      <c r="T446" s="416"/>
      <c r="U446" s="416"/>
      <c r="V446" s="416"/>
      <c r="W446" s="415"/>
      <c r="X446" s="415"/>
      <c r="Y446" s="415"/>
      <c r="AC446" s="415"/>
      <c r="AD446" s="415"/>
      <c r="AE446" s="415"/>
      <c r="AF446" s="415"/>
    </row>
    <row r="447" spans="2:32" ht="15" customHeight="1">
      <c r="B447" s="416"/>
      <c r="C447" s="416"/>
      <c r="D447" s="562"/>
      <c r="E447" s="416"/>
      <c r="F447" s="416"/>
      <c r="G447" s="416"/>
      <c r="H447" s="416"/>
      <c r="I447" s="416"/>
      <c r="J447" s="416"/>
      <c r="K447" s="416"/>
      <c r="L447" s="416"/>
      <c r="M447" s="416"/>
      <c r="N447" s="416"/>
      <c r="O447" s="225"/>
      <c r="P447" s="563"/>
      <c r="R447" s="416"/>
      <c r="S447" s="416"/>
      <c r="T447" s="416"/>
      <c r="U447" s="416"/>
      <c r="V447" s="416"/>
      <c r="W447" s="415"/>
      <c r="X447" s="415"/>
      <c r="Y447" s="415"/>
      <c r="AC447" s="415"/>
      <c r="AD447" s="415"/>
      <c r="AE447" s="415"/>
      <c r="AF447" s="415"/>
    </row>
    <row r="448" spans="2:32" ht="15" customHeight="1">
      <c r="B448" s="416"/>
      <c r="C448" s="416"/>
      <c r="D448" s="562"/>
      <c r="E448" s="416"/>
      <c r="F448" s="416"/>
      <c r="G448" s="416"/>
      <c r="H448" s="416"/>
      <c r="I448" s="416"/>
      <c r="J448" s="416"/>
      <c r="K448" s="416"/>
      <c r="L448" s="416"/>
      <c r="M448" s="416"/>
      <c r="N448" s="416"/>
      <c r="O448" s="225"/>
      <c r="P448" s="563"/>
      <c r="R448" s="416"/>
      <c r="S448" s="416"/>
      <c r="T448" s="416"/>
      <c r="U448" s="416"/>
      <c r="V448" s="416"/>
      <c r="W448" s="415"/>
      <c r="X448" s="415"/>
      <c r="Y448" s="415"/>
      <c r="AC448" s="415"/>
      <c r="AD448" s="415"/>
      <c r="AE448" s="415"/>
      <c r="AF448" s="415"/>
    </row>
    <row r="449" spans="2:32" ht="15" customHeight="1">
      <c r="B449" s="416"/>
      <c r="C449" s="416"/>
      <c r="D449" s="562"/>
      <c r="E449" s="416"/>
      <c r="F449" s="416"/>
      <c r="G449" s="416"/>
      <c r="H449" s="416"/>
      <c r="I449" s="416"/>
      <c r="J449" s="416"/>
      <c r="K449" s="416"/>
      <c r="L449" s="416"/>
      <c r="M449" s="416"/>
      <c r="N449" s="416"/>
      <c r="O449" s="225"/>
      <c r="P449" s="563"/>
      <c r="R449" s="416"/>
      <c r="S449" s="416"/>
      <c r="T449" s="416"/>
      <c r="U449" s="416"/>
      <c r="V449" s="416"/>
      <c r="W449" s="415"/>
      <c r="X449" s="415"/>
      <c r="Y449" s="415"/>
      <c r="AC449" s="415"/>
      <c r="AD449" s="415"/>
      <c r="AE449" s="415"/>
      <c r="AF449" s="415"/>
    </row>
    <row r="450" spans="2:32" ht="15" customHeight="1">
      <c r="B450" s="416"/>
      <c r="C450" s="416"/>
      <c r="D450" s="562"/>
      <c r="E450" s="416"/>
      <c r="F450" s="416"/>
      <c r="G450" s="416"/>
      <c r="H450" s="416"/>
      <c r="I450" s="416"/>
      <c r="J450" s="416"/>
      <c r="K450" s="416"/>
      <c r="L450" s="416"/>
      <c r="M450" s="416"/>
      <c r="N450" s="416"/>
      <c r="O450" s="225"/>
      <c r="P450" s="563"/>
      <c r="R450" s="416"/>
      <c r="S450" s="416"/>
      <c r="T450" s="416"/>
      <c r="U450" s="416"/>
      <c r="V450" s="416"/>
      <c r="W450" s="415"/>
      <c r="X450" s="415"/>
      <c r="Y450" s="415"/>
      <c r="AC450" s="415"/>
      <c r="AD450" s="415"/>
      <c r="AE450" s="415"/>
      <c r="AF450" s="415"/>
    </row>
    <row r="451" spans="2:32" ht="15" customHeight="1">
      <c r="B451" s="416"/>
      <c r="C451" s="416"/>
      <c r="D451" s="562"/>
      <c r="E451" s="416"/>
      <c r="F451" s="416"/>
      <c r="G451" s="416"/>
      <c r="H451" s="416"/>
      <c r="I451" s="416"/>
      <c r="J451" s="416"/>
      <c r="K451" s="416"/>
      <c r="L451" s="416"/>
      <c r="M451" s="416"/>
      <c r="N451" s="416"/>
      <c r="O451" s="225"/>
      <c r="P451" s="563"/>
      <c r="R451" s="416"/>
      <c r="S451" s="416"/>
      <c r="T451" s="416"/>
      <c r="U451" s="416"/>
      <c r="V451" s="416"/>
      <c r="W451" s="415"/>
      <c r="X451" s="415"/>
      <c r="Y451" s="415"/>
      <c r="AC451" s="415"/>
      <c r="AD451" s="415"/>
      <c r="AE451" s="415"/>
      <c r="AF451" s="415"/>
    </row>
    <row r="452" spans="2:32" ht="15" customHeight="1">
      <c r="B452" s="416"/>
      <c r="C452" s="416"/>
      <c r="D452" s="562"/>
      <c r="E452" s="416"/>
      <c r="F452" s="416"/>
      <c r="G452" s="416"/>
      <c r="H452" s="416"/>
      <c r="I452" s="416"/>
      <c r="J452" s="416"/>
      <c r="K452" s="416"/>
      <c r="L452" s="416"/>
      <c r="M452" s="416"/>
      <c r="N452" s="416"/>
      <c r="O452" s="225"/>
      <c r="P452" s="563"/>
      <c r="R452" s="416"/>
      <c r="S452" s="416"/>
      <c r="T452" s="416"/>
      <c r="U452" s="416"/>
      <c r="V452" s="416"/>
      <c r="W452" s="415"/>
      <c r="X452" s="415"/>
      <c r="Y452" s="415"/>
      <c r="AC452" s="415"/>
      <c r="AD452" s="415"/>
      <c r="AE452" s="415"/>
      <c r="AF452" s="415"/>
    </row>
    <row r="453" spans="2:32" ht="15" customHeight="1">
      <c r="B453" s="416"/>
      <c r="C453" s="416"/>
      <c r="D453" s="562"/>
      <c r="E453" s="416"/>
      <c r="F453" s="416"/>
      <c r="G453" s="416"/>
      <c r="H453" s="416"/>
      <c r="I453" s="416"/>
      <c r="J453" s="416"/>
      <c r="K453" s="416"/>
      <c r="L453" s="416"/>
      <c r="M453" s="416"/>
      <c r="N453" s="416"/>
      <c r="O453" s="225"/>
      <c r="P453" s="563"/>
      <c r="R453" s="416"/>
      <c r="S453" s="416"/>
      <c r="T453" s="416"/>
      <c r="U453" s="416"/>
      <c r="V453" s="416"/>
      <c r="W453" s="415"/>
      <c r="X453" s="415"/>
      <c r="Y453" s="415"/>
      <c r="AC453" s="415"/>
      <c r="AD453" s="415"/>
      <c r="AE453" s="415"/>
      <c r="AF453" s="415"/>
    </row>
    <row r="454" spans="2:32" ht="15" customHeight="1">
      <c r="B454" s="416"/>
      <c r="C454" s="416"/>
      <c r="D454" s="562"/>
      <c r="E454" s="416"/>
      <c r="F454" s="416"/>
      <c r="G454" s="416"/>
      <c r="H454" s="416"/>
      <c r="I454" s="416"/>
      <c r="J454" s="416"/>
      <c r="K454" s="416"/>
      <c r="L454" s="416"/>
      <c r="M454" s="416"/>
      <c r="N454" s="416"/>
      <c r="O454" s="225"/>
      <c r="P454" s="563"/>
      <c r="R454" s="416"/>
      <c r="S454" s="416"/>
      <c r="T454" s="416"/>
      <c r="U454" s="416"/>
      <c r="V454" s="416"/>
      <c r="W454" s="415"/>
      <c r="X454" s="415"/>
      <c r="Y454" s="415"/>
      <c r="AC454" s="415"/>
      <c r="AD454" s="415"/>
      <c r="AE454" s="415"/>
      <c r="AF454" s="415"/>
    </row>
    <row r="455" spans="2:32" ht="15" customHeight="1">
      <c r="B455" s="416"/>
      <c r="C455" s="416"/>
      <c r="D455" s="562"/>
      <c r="E455" s="416"/>
      <c r="F455" s="416"/>
      <c r="G455" s="416"/>
      <c r="H455" s="416"/>
      <c r="I455" s="416"/>
      <c r="J455" s="416"/>
      <c r="K455" s="416"/>
      <c r="L455" s="416"/>
      <c r="M455" s="416"/>
      <c r="N455" s="416"/>
      <c r="O455" s="225"/>
      <c r="P455" s="563"/>
      <c r="R455" s="416"/>
      <c r="S455" s="416"/>
      <c r="T455" s="416"/>
      <c r="U455" s="416"/>
      <c r="V455" s="416"/>
      <c r="W455" s="415"/>
      <c r="X455" s="415"/>
      <c r="Y455" s="415"/>
      <c r="AC455" s="415"/>
      <c r="AD455" s="415"/>
      <c r="AE455" s="415"/>
      <c r="AF455" s="415"/>
    </row>
    <row r="456" spans="2:32" ht="15" customHeight="1">
      <c r="B456" s="416"/>
      <c r="C456" s="416"/>
      <c r="D456" s="562"/>
      <c r="E456" s="416"/>
      <c r="F456" s="416"/>
      <c r="G456" s="416"/>
      <c r="H456" s="416"/>
      <c r="I456" s="416"/>
      <c r="J456" s="416"/>
      <c r="K456" s="416"/>
      <c r="L456" s="416"/>
      <c r="M456" s="416"/>
      <c r="N456" s="416"/>
      <c r="O456" s="225"/>
      <c r="P456" s="563"/>
      <c r="R456" s="416"/>
      <c r="S456" s="416"/>
      <c r="T456" s="416"/>
      <c r="U456" s="416"/>
      <c r="V456" s="416"/>
      <c r="W456" s="415"/>
      <c r="X456" s="415"/>
      <c r="Y456" s="415"/>
      <c r="AC456" s="415"/>
      <c r="AD456" s="415"/>
      <c r="AE456" s="415"/>
      <c r="AF456" s="415"/>
    </row>
    <row r="457" spans="2:32" ht="15" customHeight="1">
      <c r="B457" s="416"/>
      <c r="C457" s="416"/>
      <c r="D457" s="562"/>
      <c r="E457" s="416"/>
      <c r="F457" s="416"/>
      <c r="G457" s="416"/>
      <c r="H457" s="416"/>
      <c r="I457" s="416"/>
      <c r="J457" s="416"/>
      <c r="K457" s="416"/>
      <c r="L457" s="416"/>
      <c r="M457" s="416"/>
      <c r="N457" s="416"/>
      <c r="O457" s="225"/>
      <c r="P457" s="563"/>
      <c r="R457" s="416"/>
      <c r="S457" s="416"/>
      <c r="T457" s="416"/>
      <c r="U457" s="416"/>
      <c r="V457" s="416"/>
      <c r="W457" s="415"/>
      <c r="X457" s="415"/>
      <c r="Y457" s="415"/>
      <c r="AC457" s="415"/>
      <c r="AD457" s="415"/>
      <c r="AE457" s="415"/>
      <c r="AF457" s="415"/>
    </row>
    <row r="458" spans="2:32" ht="15" customHeight="1">
      <c r="B458" s="416"/>
      <c r="C458" s="416"/>
      <c r="D458" s="562"/>
      <c r="E458" s="416"/>
      <c r="F458" s="416"/>
      <c r="G458" s="416"/>
      <c r="H458" s="416"/>
      <c r="I458" s="416"/>
      <c r="J458" s="416"/>
      <c r="K458" s="416"/>
      <c r="L458" s="416"/>
      <c r="M458" s="416"/>
      <c r="N458" s="416"/>
      <c r="O458" s="225"/>
      <c r="P458" s="563"/>
      <c r="R458" s="416"/>
      <c r="S458" s="416"/>
      <c r="T458" s="416"/>
      <c r="U458" s="416"/>
      <c r="V458" s="416"/>
      <c r="W458" s="415"/>
      <c r="X458" s="415"/>
      <c r="Y458" s="415"/>
      <c r="AC458" s="415"/>
      <c r="AD458" s="415"/>
      <c r="AE458" s="415"/>
      <c r="AF458" s="415"/>
    </row>
    <row r="459" spans="2:32" ht="15" customHeight="1">
      <c r="B459" s="416"/>
      <c r="C459" s="416"/>
      <c r="D459" s="562"/>
      <c r="E459" s="416"/>
      <c r="F459" s="416"/>
      <c r="G459" s="416"/>
      <c r="H459" s="416"/>
      <c r="I459" s="416"/>
      <c r="J459" s="416"/>
      <c r="K459" s="416"/>
      <c r="L459" s="416"/>
      <c r="M459" s="416"/>
      <c r="N459" s="416"/>
      <c r="O459" s="225"/>
      <c r="P459" s="563"/>
      <c r="R459" s="416"/>
      <c r="S459" s="416"/>
      <c r="T459" s="416"/>
      <c r="U459" s="416"/>
      <c r="V459" s="416"/>
      <c r="W459" s="415"/>
      <c r="X459" s="415"/>
      <c r="Y459" s="415"/>
      <c r="AC459" s="415"/>
      <c r="AD459" s="415"/>
      <c r="AE459" s="415"/>
      <c r="AF459" s="415"/>
    </row>
    <row r="460" spans="2:32" ht="15" customHeight="1">
      <c r="B460" s="416"/>
      <c r="C460" s="416"/>
      <c r="D460" s="562"/>
      <c r="E460" s="416"/>
      <c r="F460" s="416"/>
      <c r="G460" s="416"/>
      <c r="H460" s="416"/>
      <c r="I460" s="416"/>
      <c r="J460" s="416"/>
      <c r="K460" s="416"/>
      <c r="L460" s="416"/>
      <c r="M460" s="416"/>
      <c r="N460" s="416"/>
      <c r="O460" s="225"/>
      <c r="P460" s="563"/>
      <c r="R460" s="416"/>
      <c r="S460" s="416"/>
      <c r="T460" s="416"/>
      <c r="U460" s="416"/>
      <c r="V460" s="416"/>
      <c r="W460" s="415"/>
      <c r="X460" s="415"/>
      <c r="Y460" s="415"/>
      <c r="AC460" s="415"/>
      <c r="AD460" s="415"/>
      <c r="AE460" s="415"/>
      <c r="AF460" s="415"/>
    </row>
    <row r="461" spans="2:32" ht="15" customHeight="1">
      <c r="B461" s="416"/>
      <c r="C461" s="416"/>
      <c r="D461" s="562"/>
      <c r="E461" s="416"/>
      <c r="F461" s="416"/>
      <c r="G461" s="416"/>
      <c r="H461" s="416"/>
      <c r="I461" s="416"/>
      <c r="J461" s="416"/>
      <c r="K461" s="416"/>
      <c r="L461" s="416"/>
      <c r="M461" s="416"/>
      <c r="N461" s="416"/>
      <c r="O461" s="225"/>
      <c r="P461" s="563"/>
      <c r="R461" s="416"/>
      <c r="S461" s="416"/>
      <c r="T461" s="416"/>
      <c r="U461" s="416"/>
      <c r="V461" s="416"/>
      <c r="W461" s="415"/>
      <c r="X461" s="415"/>
      <c r="Y461" s="415"/>
      <c r="AC461" s="415"/>
      <c r="AD461" s="415"/>
      <c r="AE461" s="415"/>
      <c r="AF461" s="415"/>
    </row>
    <row r="462" spans="2:32" ht="15" customHeight="1">
      <c r="B462" s="416"/>
      <c r="C462" s="416"/>
      <c r="D462" s="562"/>
      <c r="E462" s="416"/>
      <c r="F462" s="416"/>
      <c r="G462" s="416"/>
      <c r="H462" s="416"/>
      <c r="I462" s="416"/>
      <c r="J462" s="416"/>
      <c r="K462" s="416"/>
      <c r="L462" s="416"/>
      <c r="M462" s="416"/>
      <c r="N462" s="416"/>
      <c r="O462" s="225"/>
      <c r="P462" s="563"/>
      <c r="R462" s="416"/>
      <c r="S462" s="416"/>
      <c r="T462" s="416"/>
      <c r="U462" s="416"/>
      <c r="V462" s="416"/>
      <c r="W462" s="415"/>
      <c r="X462" s="415"/>
      <c r="Y462" s="415"/>
      <c r="AC462" s="415"/>
      <c r="AD462" s="415"/>
      <c r="AE462" s="415"/>
      <c r="AF462" s="415"/>
    </row>
    <row r="463" spans="2:32" ht="15" customHeight="1">
      <c r="B463" s="416"/>
      <c r="C463" s="416"/>
      <c r="D463" s="562"/>
      <c r="E463" s="416"/>
      <c r="F463" s="416"/>
      <c r="G463" s="416"/>
      <c r="H463" s="416"/>
      <c r="I463" s="416"/>
      <c r="J463" s="416"/>
      <c r="K463" s="416"/>
      <c r="L463" s="416"/>
      <c r="M463" s="416"/>
      <c r="N463" s="416"/>
      <c r="O463" s="225"/>
      <c r="P463" s="563"/>
      <c r="R463" s="416"/>
      <c r="S463" s="416"/>
      <c r="T463" s="416"/>
      <c r="U463" s="416"/>
      <c r="V463" s="416"/>
      <c r="W463" s="415"/>
      <c r="X463" s="415"/>
      <c r="Y463" s="415"/>
      <c r="AC463" s="415"/>
      <c r="AD463" s="415"/>
      <c r="AE463" s="415"/>
      <c r="AF463" s="415"/>
    </row>
    <row r="464" spans="2:32" ht="15" customHeight="1">
      <c r="B464" s="416"/>
      <c r="C464" s="416"/>
      <c r="D464" s="562"/>
      <c r="E464" s="416"/>
      <c r="F464" s="416"/>
      <c r="G464" s="416"/>
      <c r="H464" s="416"/>
      <c r="I464" s="416"/>
      <c r="J464" s="416"/>
      <c r="K464" s="416"/>
      <c r="L464" s="416"/>
      <c r="M464" s="416"/>
      <c r="N464" s="416"/>
      <c r="O464" s="225"/>
      <c r="P464" s="563"/>
      <c r="R464" s="416"/>
      <c r="S464" s="416"/>
      <c r="T464" s="416"/>
      <c r="U464" s="416"/>
      <c r="V464" s="416"/>
      <c r="W464" s="415"/>
      <c r="X464" s="415"/>
      <c r="Y464" s="415"/>
      <c r="AC464" s="415"/>
      <c r="AD464" s="415"/>
      <c r="AE464" s="415"/>
      <c r="AF464" s="415"/>
    </row>
    <row r="465" spans="2:32" ht="15" customHeight="1">
      <c r="B465" s="416"/>
      <c r="C465" s="416"/>
      <c r="D465" s="562"/>
      <c r="E465" s="416"/>
      <c r="F465" s="416"/>
      <c r="G465" s="416"/>
      <c r="H465" s="416"/>
      <c r="I465" s="416"/>
      <c r="J465" s="416"/>
      <c r="K465" s="416"/>
      <c r="L465" s="416"/>
      <c r="M465" s="416"/>
      <c r="N465" s="416"/>
      <c r="O465" s="225"/>
      <c r="P465" s="563"/>
      <c r="R465" s="416"/>
      <c r="S465" s="416"/>
      <c r="T465" s="416"/>
      <c r="U465" s="416"/>
      <c r="V465" s="416"/>
      <c r="W465" s="415"/>
      <c r="X465" s="415"/>
      <c r="Y465" s="415"/>
      <c r="AC465" s="415"/>
      <c r="AD465" s="415"/>
      <c r="AE465" s="415"/>
      <c r="AF465" s="415"/>
    </row>
    <row r="466" spans="2:32" ht="15" customHeight="1">
      <c r="B466" s="416"/>
      <c r="C466" s="416"/>
      <c r="D466" s="562"/>
      <c r="E466" s="416"/>
      <c r="F466" s="416"/>
      <c r="G466" s="416"/>
      <c r="H466" s="416"/>
      <c r="I466" s="416"/>
      <c r="J466" s="416"/>
      <c r="K466" s="416"/>
      <c r="L466" s="416"/>
      <c r="M466" s="416"/>
      <c r="N466" s="416"/>
      <c r="O466" s="225"/>
      <c r="P466" s="563"/>
      <c r="R466" s="416"/>
      <c r="S466" s="416"/>
      <c r="T466" s="416"/>
      <c r="U466" s="416"/>
      <c r="V466" s="416"/>
      <c r="W466" s="415"/>
      <c r="X466" s="415"/>
      <c r="Y466" s="415"/>
      <c r="AC466" s="415"/>
      <c r="AD466" s="415"/>
      <c r="AE466" s="415"/>
      <c r="AF466" s="415"/>
    </row>
    <row r="467" spans="2:32" ht="15" customHeight="1">
      <c r="B467" s="416"/>
      <c r="C467" s="416"/>
      <c r="D467" s="562"/>
      <c r="E467" s="416"/>
      <c r="F467" s="416"/>
      <c r="G467" s="416"/>
      <c r="H467" s="416"/>
      <c r="I467" s="416"/>
      <c r="J467" s="416"/>
      <c r="K467" s="416"/>
      <c r="L467" s="416"/>
      <c r="M467" s="416"/>
      <c r="N467" s="416"/>
      <c r="O467" s="225"/>
      <c r="P467" s="563"/>
      <c r="R467" s="416"/>
      <c r="S467" s="416"/>
      <c r="T467" s="416"/>
      <c r="U467" s="416"/>
      <c r="V467" s="416"/>
      <c r="W467" s="415"/>
      <c r="X467" s="415"/>
      <c r="Y467" s="415"/>
      <c r="AC467" s="415"/>
      <c r="AD467" s="415"/>
      <c r="AE467" s="415"/>
      <c r="AF467" s="415"/>
    </row>
    <row r="468" spans="2:32" ht="15" customHeight="1">
      <c r="B468" s="416"/>
      <c r="C468" s="416"/>
      <c r="D468" s="562"/>
      <c r="E468" s="416"/>
      <c r="F468" s="416"/>
      <c r="G468" s="416"/>
      <c r="H468" s="416"/>
      <c r="I468" s="416"/>
      <c r="J468" s="416"/>
      <c r="K468" s="416"/>
      <c r="L468" s="416"/>
      <c r="M468" s="416"/>
      <c r="N468" s="416"/>
      <c r="O468" s="225"/>
      <c r="P468" s="563"/>
      <c r="R468" s="416"/>
      <c r="S468" s="416"/>
      <c r="T468" s="416"/>
      <c r="U468" s="416"/>
      <c r="V468" s="416"/>
      <c r="W468" s="415"/>
      <c r="X468" s="415"/>
      <c r="Y468" s="415"/>
      <c r="AC468" s="415"/>
      <c r="AD468" s="415"/>
      <c r="AE468" s="415"/>
      <c r="AF468" s="415"/>
    </row>
    <row r="469" spans="2:32" ht="15" customHeight="1">
      <c r="B469" s="416"/>
      <c r="C469" s="416"/>
      <c r="D469" s="562"/>
      <c r="E469" s="416"/>
      <c r="F469" s="416"/>
      <c r="G469" s="416"/>
      <c r="H469" s="416"/>
      <c r="I469" s="416"/>
      <c r="J469" s="416"/>
      <c r="K469" s="416"/>
      <c r="L469" s="416"/>
      <c r="M469" s="416"/>
      <c r="N469" s="416"/>
      <c r="O469" s="225"/>
      <c r="P469" s="563"/>
      <c r="R469" s="416"/>
      <c r="S469" s="416"/>
      <c r="T469" s="416"/>
      <c r="U469" s="416"/>
      <c r="V469" s="416"/>
      <c r="W469" s="415"/>
      <c r="X469" s="415"/>
      <c r="Y469" s="415"/>
      <c r="AC469" s="415"/>
      <c r="AD469" s="415"/>
      <c r="AE469" s="415"/>
      <c r="AF469" s="415"/>
    </row>
    <row r="470" spans="2:32" ht="15" customHeight="1">
      <c r="B470" s="416"/>
      <c r="C470" s="416"/>
      <c r="D470" s="562"/>
      <c r="E470" s="416"/>
      <c r="F470" s="416"/>
      <c r="G470" s="416"/>
      <c r="H470" s="416"/>
      <c r="I470" s="416"/>
      <c r="J470" s="416"/>
      <c r="K470" s="416"/>
      <c r="L470" s="416"/>
      <c r="M470" s="416"/>
      <c r="N470" s="416"/>
      <c r="O470" s="225"/>
      <c r="P470" s="563"/>
      <c r="R470" s="416"/>
      <c r="S470" s="416"/>
      <c r="T470" s="416"/>
      <c r="U470" s="416"/>
      <c r="V470" s="416"/>
      <c r="W470" s="415"/>
      <c r="X470" s="415"/>
      <c r="Y470" s="415"/>
      <c r="AC470" s="415"/>
      <c r="AD470" s="415"/>
      <c r="AE470" s="415"/>
      <c r="AF470" s="415"/>
    </row>
    <row r="471" spans="2:32" ht="15" customHeight="1">
      <c r="B471" s="416"/>
      <c r="C471" s="416"/>
      <c r="D471" s="562"/>
      <c r="E471" s="416"/>
      <c r="F471" s="416"/>
      <c r="G471" s="416"/>
      <c r="H471" s="416"/>
      <c r="I471" s="416"/>
      <c r="J471" s="416"/>
      <c r="K471" s="416"/>
      <c r="L471" s="416"/>
      <c r="M471" s="416"/>
      <c r="N471" s="416"/>
      <c r="O471" s="225"/>
      <c r="P471" s="563"/>
      <c r="R471" s="416"/>
      <c r="S471" s="416"/>
      <c r="T471" s="416"/>
      <c r="U471" s="416"/>
      <c r="V471" s="416"/>
      <c r="W471" s="415"/>
      <c r="X471" s="415"/>
      <c r="Y471" s="415"/>
      <c r="AC471" s="415"/>
      <c r="AD471" s="415"/>
      <c r="AE471" s="415"/>
      <c r="AF471" s="415"/>
    </row>
    <row r="472" spans="2:32" ht="15" customHeight="1">
      <c r="B472" s="416"/>
      <c r="C472" s="416"/>
      <c r="D472" s="562"/>
      <c r="E472" s="416"/>
      <c r="F472" s="416"/>
      <c r="G472" s="416"/>
      <c r="H472" s="416"/>
      <c r="I472" s="416"/>
      <c r="J472" s="416"/>
      <c r="K472" s="416"/>
      <c r="L472" s="416"/>
      <c r="M472" s="416"/>
      <c r="N472" s="416"/>
      <c r="O472" s="225"/>
      <c r="P472" s="563"/>
      <c r="R472" s="416"/>
      <c r="S472" s="416"/>
      <c r="T472" s="416"/>
      <c r="U472" s="416"/>
      <c r="V472" s="416"/>
      <c r="W472" s="415"/>
      <c r="X472" s="415"/>
      <c r="Y472" s="415"/>
      <c r="AC472" s="415"/>
      <c r="AD472" s="415"/>
      <c r="AE472" s="415"/>
      <c r="AF472" s="415"/>
    </row>
    <row r="473" spans="2:32" ht="15" customHeight="1">
      <c r="B473" s="416"/>
      <c r="C473" s="416"/>
      <c r="D473" s="562"/>
      <c r="E473" s="416"/>
      <c r="F473" s="416"/>
      <c r="G473" s="416"/>
      <c r="H473" s="416"/>
      <c r="I473" s="416"/>
      <c r="J473" s="416"/>
      <c r="K473" s="416"/>
      <c r="L473" s="416"/>
      <c r="M473" s="416"/>
      <c r="N473" s="416"/>
      <c r="O473" s="225"/>
      <c r="P473" s="563"/>
      <c r="R473" s="416"/>
      <c r="S473" s="416"/>
      <c r="T473" s="416"/>
      <c r="U473" s="416"/>
      <c r="V473" s="416"/>
      <c r="W473" s="415"/>
      <c r="X473" s="415"/>
      <c r="Y473" s="415"/>
      <c r="AC473" s="415"/>
      <c r="AD473" s="415"/>
      <c r="AE473" s="415"/>
      <c r="AF473" s="415"/>
    </row>
    <row r="474" spans="2:32" ht="15" customHeight="1">
      <c r="B474" s="416"/>
      <c r="C474" s="416"/>
      <c r="D474" s="562"/>
      <c r="E474" s="416"/>
      <c r="F474" s="416"/>
      <c r="G474" s="416"/>
      <c r="H474" s="416"/>
      <c r="I474" s="416"/>
      <c r="J474" s="416"/>
      <c r="K474" s="416"/>
      <c r="L474" s="416"/>
      <c r="M474" s="416"/>
      <c r="N474" s="416"/>
      <c r="O474" s="225"/>
      <c r="P474" s="563"/>
      <c r="R474" s="416"/>
      <c r="S474" s="416"/>
      <c r="T474" s="416"/>
      <c r="U474" s="416"/>
      <c r="V474" s="416"/>
      <c r="W474" s="415"/>
      <c r="X474" s="415"/>
      <c r="Y474" s="415"/>
      <c r="AC474" s="415"/>
      <c r="AD474" s="415"/>
      <c r="AE474" s="415"/>
      <c r="AF474" s="415"/>
    </row>
    <row r="475" spans="2:32" ht="15" customHeight="1">
      <c r="B475" s="416"/>
      <c r="C475" s="416"/>
      <c r="D475" s="562"/>
      <c r="E475" s="416"/>
      <c r="F475" s="416"/>
      <c r="G475" s="416"/>
      <c r="H475" s="416"/>
      <c r="I475" s="416"/>
      <c r="J475" s="416"/>
      <c r="K475" s="416"/>
      <c r="L475" s="416"/>
      <c r="M475" s="416"/>
      <c r="N475" s="416"/>
      <c r="O475" s="225"/>
      <c r="P475" s="563"/>
      <c r="R475" s="416"/>
      <c r="S475" s="416"/>
      <c r="T475" s="416"/>
      <c r="U475" s="416"/>
      <c r="V475" s="416"/>
      <c r="W475" s="415"/>
      <c r="X475" s="415"/>
      <c r="Y475" s="415"/>
      <c r="AC475" s="415"/>
      <c r="AD475" s="415"/>
      <c r="AE475" s="415"/>
      <c r="AF475" s="415"/>
    </row>
    <row r="476" spans="2:32" ht="15" customHeight="1">
      <c r="B476" s="416"/>
      <c r="C476" s="416"/>
      <c r="D476" s="562"/>
      <c r="E476" s="416"/>
      <c r="F476" s="416"/>
      <c r="G476" s="416"/>
      <c r="H476" s="416"/>
      <c r="I476" s="416"/>
      <c r="J476" s="416"/>
      <c r="K476" s="416"/>
      <c r="L476" s="416"/>
      <c r="M476" s="416"/>
      <c r="N476" s="416"/>
      <c r="O476" s="225"/>
      <c r="P476" s="563"/>
      <c r="R476" s="416"/>
      <c r="S476" s="416"/>
      <c r="T476" s="416"/>
      <c r="U476" s="416"/>
      <c r="V476" s="416"/>
      <c r="W476" s="415"/>
      <c r="X476" s="415"/>
      <c r="Y476" s="415"/>
      <c r="AC476" s="415"/>
      <c r="AD476" s="415"/>
      <c r="AE476" s="415"/>
      <c r="AF476" s="415"/>
    </row>
    <row r="477" spans="2:32" ht="15" customHeight="1">
      <c r="B477" s="416"/>
      <c r="C477" s="416"/>
      <c r="D477" s="562"/>
      <c r="E477" s="416"/>
      <c r="F477" s="416"/>
      <c r="G477" s="416"/>
      <c r="H477" s="416"/>
      <c r="I477" s="416"/>
      <c r="J477" s="416"/>
      <c r="K477" s="416"/>
      <c r="L477" s="416"/>
      <c r="M477" s="416"/>
      <c r="N477" s="416"/>
      <c r="O477" s="225"/>
      <c r="P477" s="563"/>
      <c r="R477" s="416"/>
      <c r="S477" s="416"/>
      <c r="T477" s="416"/>
      <c r="U477" s="416"/>
      <c r="V477" s="416"/>
      <c r="W477" s="415"/>
      <c r="X477" s="415"/>
      <c r="Y477" s="415"/>
      <c r="AC477" s="415"/>
      <c r="AD477" s="415"/>
      <c r="AE477" s="415"/>
      <c r="AF477" s="415"/>
    </row>
    <row r="478" spans="2:32" ht="15" customHeight="1">
      <c r="B478" s="416"/>
      <c r="C478" s="416"/>
      <c r="D478" s="562"/>
      <c r="E478" s="416"/>
      <c r="F478" s="416"/>
      <c r="G478" s="416"/>
      <c r="H478" s="416"/>
      <c r="I478" s="416"/>
      <c r="J478" s="416"/>
      <c r="K478" s="416"/>
      <c r="L478" s="416"/>
      <c r="M478" s="416"/>
      <c r="N478" s="416"/>
      <c r="O478" s="225"/>
      <c r="P478" s="563"/>
      <c r="R478" s="416"/>
      <c r="S478" s="416"/>
      <c r="T478" s="416"/>
      <c r="U478" s="416"/>
      <c r="V478" s="416"/>
      <c r="W478" s="415"/>
      <c r="X478" s="415"/>
      <c r="Y478" s="415"/>
      <c r="AC478" s="415"/>
      <c r="AD478" s="415"/>
      <c r="AE478" s="415"/>
      <c r="AF478" s="415"/>
    </row>
    <row r="479" spans="2:32" ht="15" customHeight="1">
      <c r="B479" s="416"/>
      <c r="C479" s="416"/>
      <c r="D479" s="562"/>
      <c r="E479" s="416"/>
      <c r="F479" s="416"/>
      <c r="G479" s="416"/>
      <c r="H479" s="416"/>
      <c r="I479" s="416"/>
      <c r="J479" s="416"/>
      <c r="K479" s="416"/>
      <c r="L479" s="416"/>
      <c r="M479" s="416"/>
      <c r="N479" s="416"/>
      <c r="O479" s="225"/>
      <c r="P479" s="563"/>
      <c r="R479" s="416"/>
      <c r="S479" s="416"/>
      <c r="T479" s="416"/>
      <c r="U479" s="416"/>
      <c r="V479" s="416"/>
      <c r="W479" s="415"/>
      <c r="X479" s="415"/>
      <c r="Y479" s="415"/>
      <c r="AC479" s="415"/>
      <c r="AD479" s="415"/>
      <c r="AE479" s="415"/>
      <c r="AF479" s="415"/>
    </row>
    <row r="480" spans="2:32" ht="15" customHeight="1">
      <c r="B480" s="416"/>
      <c r="C480" s="416"/>
      <c r="D480" s="562"/>
      <c r="E480" s="416"/>
      <c r="F480" s="416"/>
      <c r="G480" s="416"/>
      <c r="H480" s="416"/>
      <c r="I480" s="416"/>
      <c r="J480" s="416"/>
      <c r="K480" s="416"/>
      <c r="L480" s="416"/>
      <c r="M480" s="416"/>
      <c r="N480" s="416"/>
      <c r="O480" s="225"/>
      <c r="P480" s="563"/>
      <c r="R480" s="416"/>
      <c r="S480" s="416"/>
      <c r="T480" s="416"/>
      <c r="U480" s="416"/>
      <c r="V480" s="416"/>
      <c r="W480" s="415"/>
      <c r="X480" s="415"/>
      <c r="Y480" s="415"/>
      <c r="AC480" s="415"/>
      <c r="AD480" s="415"/>
      <c r="AE480" s="415"/>
      <c r="AF480" s="415"/>
    </row>
    <row r="481" spans="2:32" ht="15" customHeight="1">
      <c r="B481" s="416"/>
      <c r="C481" s="416"/>
      <c r="D481" s="562"/>
      <c r="E481" s="416"/>
      <c r="F481" s="416"/>
      <c r="G481" s="416"/>
      <c r="H481" s="416"/>
      <c r="I481" s="416"/>
      <c r="J481" s="416"/>
      <c r="K481" s="416"/>
      <c r="L481" s="416"/>
      <c r="M481" s="416"/>
      <c r="N481" s="416"/>
      <c r="O481" s="225"/>
      <c r="P481" s="563"/>
      <c r="R481" s="416"/>
      <c r="S481" s="416"/>
      <c r="T481" s="416"/>
      <c r="U481" s="416"/>
      <c r="V481" s="416"/>
      <c r="W481" s="415"/>
      <c r="X481" s="415"/>
      <c r="Y481" s="415"/>
      <c r="AC481" s="415"/>
      <c r="AD481" s="415"/>
      <c r="AE481" s="415"/>
      <c r="AF481" s="415"/>
    </row>
    <row r="482" spans="2:32" ht="15" customHeight="1">
      <c r="B482" s="416"/>
      <c r="C482" s="416"/>
      <c r="D482" s="562"/>
      <c r="E482" s="416"/>
      <c r="F482" s="416"/>
      <c r="G482" s="416"/>
      <c r="H482" s="416"/>
      <c r="I482" s="416"/>
      <c r="J482" s="416"/>
      <c r="K482" s="416"/>
      <c r="L482" s="416"/>
      <c r="M482" s="416"/>
      <c r="N482" s="416"/>
      <c r="O482" s="225"/>
      <c r="P482" s="563"/>
      <c r="R482" s="416"/>
      <c r="S482" s="416"/>
      <c r="T482" s="416"/>
      <c r="U482" s="416"/>
      <c r="V482" s="416"/>
      <c r="W482" s="415"/>
      <c r="X482" s="415"/>
      <c r="Y482" s="415"/>
      <c r="AC482" s="415"/>
      <c r="AD482" s="415"/>
      <c r="AE482" s="415"/>
      <c r="AF482" s="415"/>
    </row>
    <row r="483" spans="2:32" ht="15" customHeight="1">
      <c r="B483" s="416"/>
      <c r="C483" s="416"/>
      <c r="D483" s="562"/>
      <c r="E483" s="416"/>
      <c r="F483" s="416"/>
      <c r="G483" s="416"/>
      <c r="H483" s="416"/>
      <c r="I483" s="416"/>
      <c r="J483" s="416"/>
      <c r="K483" s="416"/>
      <c r="L483" s="416"/>
      <c r="M483" s="416"/>
      <c r="N483" s="416"/>
      <c r="O483" s="225"/>
      <c r="P483" s="563"/>
      <c r="R483" s="416"/>
      <c r="S483" s="416"/>
      <c r="T483" s="416"/>
      <c r="U483" s="416"/>
      <c r="V483" s="416"/>
      <c r="W483" s="415"/>
      <c r="X483" s="415"/>
      <c r="Y483" s="415"/>
      <c r="AC483" s="415"/>
      <c r="AD483" s="415"/>
      <c r="AE483" s="415"/>
      <c r="AF483" s="415"/>
    </row>
    <row r="484" spans="2:32" ht="15" customHeight="1">
      <c r="B484" s="416"/>
      <c r="C484" s="416"/>
      <c r="D484" s="562"/>
      <c r="E484" s="416"/>
      <c r="F484" s="416"/>
      <c r="G484" s="416"/>
      <c r="H484" s="416"/>
      <c r="I484" s="416"/>
      <c r="J484" s="416"/>
      <c r="K484" s="416"/>
      <c r="L484" s="416"/>
      <c r="M484" s="416"/>
      <c r="N484" s="416"/>
      <c r="R484" s="416"/>
      <c r="S484" s="416"/>
      <c r="T484" s="416"/>
      <c r="U484" s="416"/>
      <c r="V484" s="416"/>
      <c r="W484" s="415"/>
      <c r="X484" s="415"/>
      <c r="Y484" s="415"/>
      <c r="AC484" s="415"/>
      <c r="AD484" s="415"/>
      <c r="AE484" s="415"/>
      <c r="AF484" s="415"/>
    </row>
    <row r="485" spans="2:32" ht="15" customHeight="1">
      <c r="B485" s="416"/>
      <c r="C485" s="416"/>
      <c r="D485" s="562"/>
      <c r="E485" s="416"/>
      <c r="F485" s="416"/>
      <c r="G485" s="416"/>
      <c r="H485" s="416"/>
      <c r="I485" s="416"/>
      <c r="J485" s="416"/>
      <c r="K485" s="416"/>
      <c r="L485" s="416"/>
      <c r="M485" s="416"/>
      <c r="N485" s="416"/>
      <c r="R485" s="416"/>
      <c r="S485" s="416"/>
      <c r="T485" s="416"/>
      <c r="U485" s="416"/>
      <c r="V485" s="416"/>
      <c r="W485" s="415"/>
      <c r="X485" s="415"/>
      <c r="Y485" s="415"/>
      <c r="AC485" s="415"/>
      <c r="AD485" s="415"/>
      <c r="AE485" s="415"/>
      <c r="AF485" s="415"/>
    </row>
    <row r="486" spans="2:32" ht="15" customHeight="1">
      <c r="B486" s="416"/>
      <c r="C486" s="416"/>
      <c r="D486" s="562"/>
      <c r="E486" s="416"/>
      <c r="F486" s="416"/>
      <c r="G486" s="416"/>
      <c r="H486" s="416"/>
      <c r="I486" s="416"/>
      <c r="J486" s="416"/>
      <c r="K486" s="416"/>
      <c r="L486" s="416"/>
      <c r="M486" s="416"/>
      <c r="N486" s="416"/>
      <c r="R486" s="416"/>
      <c r="S486" s="416"/>
      <c r="T486" s="416"/>
      <c r="U486" s="416"/>
      <c r="V486" s="416"/>
      <c r="W486" s="415"/>
      <c r="X486" s="415"/>
      <c r="Y486" s="415"/>
      <c r="AC486" s="415"/>
      <c r="AD486" s="415"/>
      <c r="AE486" s="415"/>
      <c r="AF486" s="415"/>
    </row>
    <row r="487" spans="2:32" ht="15" customHeight="1">
      <c r="B487" s="416"/>
      <c r="C487" s="416"/>
      <c r="D487" s="562"/>
      <c r="E487" s="416"/>
      <c r="F487" s="416"/>
      <c r="G487" s="416"/>
      <c r="H487" s="416"/>
      <c r="I487" s="416"/>
      <c r="J487" s="416"/>
      <c r="K487" s="416"/>
      <c r="L487" s="416"/>
      <c r="M487" s="416"/>
      <c r="N487" s="416"/>
      <c r="R487" s="416"/>
      <c r="S487" s="416"/>
      <c r="T487" s="416"/>
      <c r="U487" s="416"/>
      <c r="V487" s="416"/>
      <c r="W487" s="415"/>
      <c r="X487" s="415"/>
      <c r="Y487" s="415"/>
      <c r="AC487" s="415"/>
      <c r="AD487" s="415"/>
      <c r="AE487" s="415"/>
      <c r="AF487" s="415"/>
    </row>
    <row r="488" spans="2:32" ht="15" customHeight="1">
      <c r="B488" s="416"/>
      <c r="C488" s="416"/>
      <c r="D488" s="562"/>
      <c r="E488" s="416"/>
      <c r="F488" s="416"/>
      <c r="G488" s="416"/>
      <c r="H488" s="416"/>
      <c r="I488" s="416"/>
      <c r="J488" s="416"/>
      <c r="K488" s="416"/>
      <c r="L488" s="416"/>
      <c r="M488" s="416"/>
      <c r="N488" s="416"/>
      <c r="R488" s="416"/>
      <c r="S488" s="416"/>
      <c r="T488" s="416"/>
      <c r="U488" s="416"/>
      <c r="V488" s="416"/>
      <c r="W488" s="415"/>
      <c r="X488" s="415"/>
      <c r="Y488" s="415"/>
      <c r="AC488" s="415"/>
      <c r="AD488" s="415"/>
      <c r="AE488" s="415"/>
      <c r="AF488" s="415"/>
    </row>
    <row r="489" spans="2:32" ht="15" customHeight="1">
      <c r="B489" s="416"/>
      <c r="C489" s="416"/>
      <c r="D489" s="562"/>
      <c r="E489" s="416"/>
      <c r="F489" s="416"/>
      <c r="G489" s="416"/>
      <c r="H489" s="416"/>
      <c r="I489" s="416"/>
      <c r="J489" s="416"/>
      <c r="K489" s="416"/>
      <c r="L489" s="416"/>
      <c r="M489" s="416"/>
      <c r="N489" s="416"/>
      <c r="R489" s="416"/>
      <c r="S489" s="416"/>
      <c r="T489" s="416"/>
      <c r="U489" s="416"/>
      <c r="V489" s="416"/>
      <c r="W489" s="415"/>
      <c r="X489" s="415"/>
      <c r="Y489" s="415"/>
      <c r="AC489" s="415"/>
      <c r="AD489" s="415"/>
      <c r="AE489" s="415"/>
      <c r="AF489" s="415"/>
    </row>
    <row r="490" spans="2:32" ht="15" customHeight="1">
      <c r="B490" s="416"/>
      <c r="C490" s="416"/>
      <c r="D490" s="562"/>
      <c r="E490" s="416"/>
      <c r="F490" s="416"/>
      <c r="G490" s="416"/>
      <c r="H490" s="416"/>
      <c r="I490" s="416"/>
      <c r="J490" s="416"/>
      <c r="K490" s="416"/>
      <c r="L490" s="416"/>
      <c r="M490" s="416"/>
      <c r="N490" s="416"/>
      <c r="R490" s="416"/>
      <c r="S490" s="416"/>
      <c r="T490" s="416"/>
      <c r="U490" s="416"/>
      <c r="V490" s="416"/>
      <c r="W490" s="415"/>
      <c r="X490" s="415"/>
      <c r="Y490" s="415"/>
      <c r="AC490" s="415"/>
      <c r="AD490" s="415"/>
      <c r="AE490" s="415"/>
      <c r="AF490" s="415"/>
    </row>
    <row r="491" spans="2:32" ht="15" customHeight="1">
      <c r="B491" s="416"/>
      <c r="C491" s="416"/>
      <c r="D491" s="562"/>
      <c r="E491" s="416"/>
      <c r="F491" s="416"/>
      <c r="G491" s="416"/>
      <c r="H491" s="416"/>
      <c r="I491" s="416"/>
      <c r="J491" s="416"/>
      <c r="K491" s="416"/>
      <c r="L491" s="416"/>
      <c r="M491" s="416"/>
      <c r="N491" s="416"/>
      <c r="R491" s="416"/>
      <c r="S491" s="416"/>
      <c r="T491" s="416"/>
      <c r="U491" s="416"/>
      <c r="V491" s="416"/>
      <c r="W491" s="415"/>
      <c r="X491" s="415"/>
      <c r="Y491" s="415"/>
      <c r="AC491" s="415"/>
      <c r="AD491" s="415"/>
      <c r="AE491" s="415"/>
      <c r="AF491" s="415"/>
    </row>
    <row r="492" spans="2:32" ht="15" customHeight="1">
      <c r="B492" s="416"/>
      <c r="C492" s="416"/>
      <c r="D492" s="562"/>
      <c r="E492" s="416"/>
      <c r="F492" s="416"/>
      <c r="G492" s="416"/>
      <c r="H492" s="416"/>
      <c r="I492" s="416"/>
      <c r="J492" s="416"/>
      <c r="K492" s="416"/>
      <c r="L492" s="416"/>
      <c r="M492" s="416"/>
      <c r="N492" s="416"/>
      <c r="R492" s="416"/>
      <c r="S492" s="416"/>
      <c r="T492" s="416"/>
      <c r="U492" s="416"/>
      <c r="V492" s="416"/>
      <c r="W492" s="415"/>
      <c r="X492" s="415"/>
      <c r="Y492" s="415"/>
      <c r="AC492" s="415"/>
      <c r="AD492" s="415"/>
      <c r="AE492" s="415"/>
      <c r="AF492" s="415"/>
    </row>
    <row r="493" spans="2:32" ht="15" customHeight="1">
      <c r="B493" s="416"/>
      <c r="C493" s="416"/>
      <c r="D493" s="562"/>
      <c r="E493" s="416"/>
      <c r="F493" s="416"/>
      <c r="G493" s="416"/>
      <c r="H493" s="416"/>
      <c r="I493" s="416"/>
      <c r="J493" s="416"/>
      <c r="K493" s="416"/>
      <c r="L493" s="416"/>
      <c r="M493" s="416"/>
      <c r="N493" s="416"/>
      <c r="R493" s="416"/>
      <c r="S493" s="416"/>
      <c r="T493" s="416"/>
      <c r="U493" s="416"/>
      <c r="V493" s="416"/>
      <c r="W493" s="415"/>
      <c r="X493" s="415"/>
      <c r="Y493" s="415"/>
      <c r="AC493" s="415"/>
      <c r="AD493" s="415"/>
      <c r="AE493" s="415"/>
      <c r="AF493" s="415"/>
    </row>
    <row r="494" spans="2:32" ht="15" customHeight="1">
      <c r="B494" s="416"/>
      <c r="C494" s="416"/>
      <c r="D494" s="562"/>
      <c r="E494" s="416"/>
      <c r="F494" s="416"/>
      <c r="G494" s="416"/>
      <c r="H494" s="416"/>
      <c r="I494" s="416"/>
      <c r="J494" s="416"/>
      <c r="K494" s="416"/>
      <c r="L494" s="416"/>
      <c r="M494" s="416"/>
      <c r="N494" s="416"/>
      <c r="R494" s="416"/>
      <c r="S494" s="416"/>
      <c r="T494" s="416"/>
      <c r="U494" s="416"/>
      <c r="V494" s="416"/>
      <c r="W494" s="415"/>
      <c r="X494" s="415"/>
      <c r="Y494" s="415"/>
      <c r="AC494" s="415"/>
      <c r="AD494" s="415"/>
      <c r="AE494" s="415"/>
      <c r="AF494" s="415"/>
    </row>
    <row r="495" spans="2:32" ht="15" customHeight="1">
      <c r="B495" s="416"/>
      <c r="C495" s="416"/>
      <c r="D495" s="562"/>
      <c r="E495" s="416"/>
      <c r="F495" s="416"/>
      <c r="G495" s="416"/>
      <c r="H495" s="416"/>
      <c r="I495" s="416"/>
      <c r="J495" s="416"/>
      <c r="K495" s="416"/>
      <c r="L495" s="416"/>
      <c r="M495" s="416"/>
      <c r="N495" s="416"/>
      <c r="R495" s="416"/>
      <c r="S495" s="416"/>
      <c r="T495" s="416"/>
      <c r="U495" s="416"/>
      <c r="V495" s="416"/>
      <c r="W495" s="415"/>
      <c r="X495" s="415"/>
      <c r="Y495" s="415"/>
      <c r="AC495" s="415"/>
      <c r="AD495" s="415"/>
      <c r="AE495" s="415"/>
      <c r="AF495" s="415"/>
    </row>
    <row r="496" spans="2:32" ht="15" customHeight="1">
      <c r="B496" s="416"/>
      <c r="C496" s="416"/>
      <c r="D496" s="562"/>
      <c r="E496" s="416"/>
      <c r="F496" s="416"/>
      <c r="G496" s="416"/>
      <c r="H496" s="416"/>
      <c r="I496" s="416"/>
      <c r="J496" s="416"/>
      <c r="K496" s="416"/>
      <c r="L496" s="416"/>
      <c r="M496" s="416"/>
      <c r="N496" s="416"/>
      <c r="R496" s="416"/>
      <c r="S496" s="416"/>
      <c r="T496" s="416"/>
      <c r="U496" s="416"/>
      <c r="V496" s="416"/>
      <c r="W496" s="415"/>
      <c r="X496" s="415"/>
      <c r="Y496" s="415"/>
      <c r="AC496" s="415"/>
      <c r="AD496" s="415"/>
      <c r="AE496" s="415"/>
      <c r="AF496" s="415"/>
    </row>
    <row r="497" spans="2:32" ht="15" customHeight="1">
      <c r="B497" s="416"/>
      <c r="C497" s="416"/>
      <c r="D497" s="562"/>
      <c r="E497" s="416"/>
      <c r="F497" s="416"/>
      <c r="G497" s="416"/>
      <c r="H497" s="416"/>
      <c r="I497" s="416"/>
      <c r="J497" s="416"/>
      <c r="K497" s="416"/>
      <c r="L497" s="416"/>
      <c r="M497" s="416"/>
      <c r="N497" s="416"/>
      <c r="R497" s="416"/>
      <c r="S497" s="416"/>
      <c r="T497" s="416"/>
      <c r="U497" s="416"/>
      <c r="V497" s="416"/>
      <c r="W497" s="415"/>
      <c r="X497" s="415"/>
      <c r="Y497" s="415"/>
      <c r="AC497" s="415"/>
      <c r="AD497" s="415"/>
      <c r="AE497" s="415"/>
      <c r="AF497" s="415"/>
    </row>
    <row r="498" spans="2:32" ht="15" customHeight="1">
      <c r="B498" s="416"/>
      <c r="C498" s="416"/>
      <c r="D498" s="562"/>
      <c r="E498" s="416"/>
      <c r="F498" s="416"/>
      <c r="G498" s="416"/>
      <c r="H498" s="416"/>
      <c r="I498" s="416"/>
      <c r="J498" s="416"/>
      <c r="K498" s="416"/>
      <c r="L498" s="416"/>
      <c r="M498" s="416"/>
      <c r="N498" s="416"/>
      <c r="R498" s="416"/>
      <c r="S498" s="416"/>
      <c r="T498" s="416"/>
      <c r="U498" s="416"/>
      <c r="V498" s="416"/>
      <c r="W498" s="415"/>
      <c r="X498" s="415"/>
      <c r="Y498" s="415"/>
      <c r="AC498" s="415"/>
      <c r="AD498" s="415"/>
      <c r="AE498" s="415"/>
      <c r="AF498" s="415"/>
    </row>
    <row r="499" spans="2:32" ht="15" customHeight="1">
      <c r="B499" s="416"/>
      <c r="C499" s="416"/>
      <c r="D499" s="562"/>
      <c r="E499" s="416"/>
      <c r="F499" s="416"/>
      <c r="G499" s="416"/>
      <c r="H499" s="416"/>
      <c r="I499" s="416"/>
      <c r="J499" s="416"/>
      <c r="K499" s="416"/>
      <c r="L499" s="416"/>
      <c r="M499" s="416"/>
      <c r="N499" s="416"/>
      <c r="R499" s="416"/>
      <c r="S499" s="416"/>
      <c r="T499" s="416"/>
      <c r="U499" s="416"/>
      <c r="V499" s="416"/>
      <c r="W499" s="415"/>
      <c r="X499" s="415"/>
      <c r="Y499" s="415"/>
      <c r="AC499" s="415"/>
      <c r="AD499" s="415"/>
      <c r="AE499" s="415"/>
      <c r="AF499" s="415"/>
    </row>
    <row r="500" spans="2:32" ht="15" customHeight="1">
      <c r="B500" s="416"/>
      <c r="C500" s="416"/>
      <c r="D500" s="562"/>
      <c r="E500" s="416"/>
      <c r="F500" s="416"/>
      <c r="G500" s="416"/>
      <c r="H500" s="416"/>
      <c r="I500" s="416"/>
      <c r="J500" s="416"/>
      <c r="K500" s="416"/>
      <c r="L500" s="416"/>
      <c r="M500" s="416"/>
      <c r="N500" s="416"/>
      <c r="R500" s="416"/>
      <c r="S500" s="416"/>
      <c r="T500" s="416"/>
      <c r="U500" s="416"/>
      <c r="V500" s="416"/>
      <c r="W500" s="415"/>
      <c r="X500" s="415"/>
      <c r="Y500" s="415"/>
      <c r="AC500" s="415"/>
      <c r="AD500" s="415"/>
      <c r="AE500" s="415"/>
      <c r="AF500" s="415"/>
    </row>
    <row r="501" spans="2:32" ht="15" customHeight="1">
      <c r="B501" s="416"/>
      <c r="C501" s="416"/>
      <c r="D501" s="562"/>
      <c r="E501" s="416"/>
      <c r="F501" s="416"/>
      <c r="G501" s="416"/>
      <c r="H501" s="416"/>
      <c r="I501" s="416"/>
      <c r="J501" s="416"/>
      <c r="K501" s="416"/>
      <c r="L501" s="416"/>
      <c r="M501" s="416"/>
      <c r="N501" s="416"/>
      <c r="R501" s="416"/>
      <c r="S501" s="416"/>
      <c r="T501" s="416"/>
      <c r="U501" s="416"/>
      <c r="V501" s="416"/>
      <c r="W501" s="415"/>
      <c r="X501" s="415"/>
      <c r="Y501" s="415"/>
      <c r="AC501" s="415"/>
      <c r="AD501" s="415"/>
      <c r="AE501" s="415"/>
      <c r="AF501" s="415"/>
    </row>
    <row r="502" spans="2:32" ht="15" customHeight="1">
      <c r="B502" s="416"/>
      <c r="C502" s="416"/>
      <c r="D502" s="562"/>
      <c r="E502" s="416"/>
      <c r="F502" s="416"/>
      <c r="G502" s="416"/>
      <c r="H502" s="416"/>
      <c r="I502" s="416"/>
      <c r="J502" s="416"/>
      <c r="K502" s="416"/>
      <c r="L502" s="416"/>
      <c r="M502" s="416"/>
      <c r="N502" s="416"/>
      <c r="R502" s="416"/>
      <c r="S502" s="416"/>
      <c r="T502" s="416"/>
      <c r="U502" s="416"/>
      <c r="V502" s="416"/>
      <c r="W502" s="415"/>
      <c r="X502" s="415"/>
      <c r="Y502" s="415"/>
      <c r="AC502" s="415"/>
      <c r="AD502" s="415"/>
      <c r="AE502" s="415"/>
      <c r="AF502" s="415"/>
    </row>
    <row r="503" spans="2:32" ht="15" customHeight="1">
      <c r="B503" s="416"/>
      <c r="C503" s="416"/>
      <c r="D503" s="562"/>
      <c r="E503" s="416"/>
      <c r="F503" s="416"/>
      <c r="G503" s="416"/>
      <c r="H503" s="416"/>
      <c r="I503" s="416"/>
      <c r="J503" s="416"/>
      <c r="K503" s="416"/>
      <c r="L503" s="416"/>
      <c r="M503" s="416"/>
      <c r="N503" s="416"/>
      <c r="R503" s="416"/>
      <c r="S503" s="416"/>
      <c r="T503" s="416"/>
      <c r="U503" s="416"/>
      <c r="V503" s="416"/>
      <c r="W503" s="415"/>
      <c r="X503" s="415"/>
      <c r="Y503" s="415"/>
      <c r="AC503" s="415"/>
      <c r="AD503" s="415"/>
      <c r="AE503" s="415"/>
      <c r="AF503" s="415"/>
    </row>
    <row r="504" spans="2:32" ht="15" customHeight="1">
      <c r="B504" s="416"/>
      <c r="C504" s="416"/>
      <c r="D504" s="562"/>
      <c r="E504" s="416"/>
      <c r="F504" s="416"/>
      <c r="G504" s="416"/>
      <c r="H504" s="416"/>
      <c r="I504" s="416"/>
      <c r="J504" s="416"/>
      <c r="K504" s="416"/>
      <c r="L504" s="416"/>
      <c r="M504" s="416"/>
      <c r="N504" s="416"/>
      <c r="R504" s="416"/>
      <c r="S504" s="416"/>
      <c r="T504" s="416"/>
      <c r="U504" s="416"/>
      <c r="V504" s="416"/>
      <c r="W504" s="415"/>
      <c r="X504" s="415"/>
      <c r="Y504" s="415"/>
      <c r="AC504" s="415"/>
      <c r="AD504" s="415"/>
      <c r="AE504" s="415"/>
      <c r="AF504" s="415"/>
    </row>
    <row r="505" spans="2:32" ht="15" customHeight="1">
      <c r="B505" s="416"/>
      <c r="C505" s="416"/>
      <c r="D505" s="562"/>
      <c r="E505" s="416"/>
      <c r="F505" s="416"/>
      <c r="G505" s="416"/>
      <c r="H505" s="416"/>
      <c r="I505" s="416"/>
      <c r="J505" s="416"/>
      <c r="K505" s="416"/>
      <c r="L505" s="416"/>
      <c r="M505" s="416"/>
      <c r="N505" s="416"/>
      <c r="R505" s="416"/>
      <c r="S505" s="416"/>
      <c r="T505" s="416"/>
      <c r="U505" s="416"/>
      <c r="V505" s="416"/>
      <c r="W505" s="415"/>
      <c r="X505" s="415"/>
      <c r="Y505" s="415"/>
      <c r="AC505" s="415"/>
      <c r="AD505" s="415"/>
      <c r="AE505" s="415"/>
      <c r="AF505" s="415"/>
    </row>
    <row r="506" spans="2:32" ht="15" customHeight="1">
      <c r="B506" s="416"/>
      <c r="C506" s="416"/>
      <c r="D506" s="562"/>
      <c r="E506" s="416"/>
      <c r="F506" s="416"/>
      <c r="G506" s="416"/>
      <c r="H506" s="416"/>
      <c r="I506" s="416"/>
      <c r="J506" s="416"/>
      <c r="K506" s="416"/>
      <c r="L506" s="416"/>
      <c r="M506" s="416"/>
      <c r="N506" s="416"/>
      <c r="R506" s="416"/>
      <c r="S506" s="416"/>
      <c r="T506" s="416"/>
      <c r="U506" s="416"/>
      <c r="V506" s="416"/>
      <c r="W506" s="415"/>
      <c r="X506" s="415"/>
      <c r="Y506" s="415"/>
      <c r="AC506" s="415"/>
      <c r="AD506" s="415"/>
      <c r="AE506" s="415"/>
      <c r="AF506" s="415"/>
    </row>
    <row r="507" spans="2:32" ht="15" customHeight="1">
      <c r="B507" s="416"/>
      <c r="C507" s="416"/>
      <c r="D507" s="562"/>
      <c r="E507" s="416"/>
      <c r="F507" s="416"/>
      <c r="G507" s="416"/>
      <c r="H507" s="416"/>
      <c r="I507" s="416"/>
      <c r="J507" s="416"/>
      <c r="K507" s="416"/>
      <c r="L507" s="416"/>
      <c r="M507" s="416"/>
      <c r="N507" s="416"/>
      <c r="R507" s="416"/>
      <c r="S507" s="416"/>
      <c r="T507" s="416"/>
      <c r="U507" s="416"/>
      <c r="V507" s="416"/>
      <c r="W507" s="415"/>
      <c r="X507" s="415"/>
      <c r="Y507" s="415"/>
      <c r="AC507" s="415"/>
      <c r="AD507" s="415"/>
      <c r="AE507" s="415"/>
      <c r="AF507" s="415"/>
    </row>
    <row r="508" spans="2:32" ht="15" customHeight="1">
      <c r="B508" s="416"/>
      <c r="C508" s="416"/>
      <c r="D508" s="562"/>
      <c r="E508" s="416"/>
      <c r="F508" s="416"/>
      <c r="G508" s="416"/>
      <c r="H508" s="416"/>
      <c r="I508" s="416"/>
      <c r="J508" s="416"/>
      <c r="K508" s="416"/>
      <c r="L508" s="416"/>
      <c r="M508" s="416"/>
      <c r="N508" s="416"/>
      <c r="R508" s="416"/>
      <c r="S508" s="416"/>
      <c r="T508" s="416"/>
      <c r="U508" s="416"/>
      <c r="V508" s="416"/>
      <c r="W508" s="415"/>
      <c r="X508" s="415"/>
      <c r="Y508" s="415"/>
      <c r="AC508" s="415"/>
      <c r="AD508" s="415"/>
      <c r="AE508" s="415"/>
      <c r="AF508" s="415"/>
    </row>
    <row r="509" spans="2:32" ht="15" customHeight="1">
      <c r="B509" s="416"/>
      <c r="C509" s="416"/>
      <c r="D509" s="562"/>
      <c r="E509" s="416"/>
      <c r="F509" s="416"/>
      <c r="G509" s="416"/>
      <c r="H509" s="416"/>
      <c r="I509" s="416"/>
      <c r="J509" s="416"/>
      <c r="K509" s="416"/>
      <c r="L509" s="416"/>
      <c r="M509" s="416"/>
      <c r="N509" s="416"/>
      <c r="R509" s="416"/>
      <c r="S509" s="416"/>
      <c r="T509" s="416"/>
      <c r="U509" s="416"/>
      <c r="V509" s="416"/>
      <c r="W509" s="415"/>
      <c r="X509" s="415"/>
      <c r="Y509" s="415"/>
      <c r="AC509" s="415"/>
      <c r="AD509" s="415"/>
      <c r="AE509" s="415"/>
      <c r="AF509" s="415"/>
    </row>
    <row r="510" spans="2:32" ht="15" customHeight="1">
      <c r="B510" s="416"/>
      <c r="C510" s="416"/>
      <c r="D510" s="562"/>
      <c r="E510" s="416"/>
      <c r="F510" s="416"/>
      <c r="G510" s="416"/>
      <c r="H510" s="416"/>
      <c r="I510" s="416"/>
      <c r="J510" s="416"/>
      <c r="K510" s="416"/>
      <c r="L510" s="416"/>
      <c r="M510" s="416"/>
      <c r="N510" s="416"/>
      <c r="R510" s="416"/>
      <c r="S510" s="416"/>
      <c r="T510" s="416"/>
      <c r="U510" s="416"/>
      <c r="V510" s="416"/>
      <c r="W510" s="415"/>
      <c r="X510" s="415"/>
      <c r="Y510" s="415"/>
      <c r="AC510" s="415"/>
      <c r="AD510" s="415"/>
      <c r="AE510" s="415"/>
      <c r="AF510" s="415"/>
    </row>
    <row r="511" spans="2:32" ht="15" customHeight="1">
      <c r="B511" s="416"/>
      <c r="C511" s="416"/>
      <c r="D511" s="562"/>
      <c r="E511" s="416"/>
      <c r="F511" s="416"/>
      <c r="G511" s="416"/>
      <c r="H511" s="416"/>
      <c r="I511" s="416"/>
      <c r="J511" s="416"/>
      <c r="K511" s="416"/>
      <c r="L511" s="416"/>
      <c r="M511" s="416"/>
      <c r="N511" s="416"/>
      <c r="R511" s="416"/>
      <c r="S511" s="416"/>
      <c r="T511" s="416"/>
      <c r="U511" s="416"/>
      <c r="V511" s="416"/>
      <c r="W511" s="415"/>
      <c r="X511" s="415"/>
      <c r="Y511" s="415"/>
      <c r="AC511" s="415"/>
      <c r="AD511" s="415"/>
      <c r="AE511" s="415"/>
      <c r="AF511" s="415"/>
    </row>
    <row r="512" spans="2:32" ht="15" customHeight="1">
      <c r="B512" s="416"/>
      <c r="C512" s="416"/>
      <c r="D512" s="562"/>
      <c r="E512" s="416"/>
      <c r="F512" s="416"/>
      <c r="G512" s="416"/>
      <c r="H512" s="416"/>
      <c r="I512" s="416"/>
      <c r="J512" s="416"/>
      <c r="K512" s="416"/>
      <c r="L512" s="416"/>
      <c r="M512" s="416"/>
      <c r="N512" s="416"/>
      <c r="R512" s="416"/>
      <c r="S512" s="416"/>
      <c r="T512" s="416"/>
      <c r="U512" s="416"/>
      <c r="V512" s="416"/>
      <c r="W512" s="415"/>
      <c r="X512" s="415"/>
      <c r="Y512" s="415"/>
      <c r="AC512" s="415"/>
      <c r="AD512" s="415"/>
      <c r="AE512" s="415"/>
      <c r="AF512" s="415"/>
    </row>
    <row r="513" spans="2:32" ht="15" customHeight="1">
      <c r="B513" s="416"/>
      <c r="C513" s="416"/>
      <c r="D513" s="562"/>
      <c r="E513" s="416"/>
      <c r="F513" s="416"/>
      <c r="G513" s="416"/>
      <c r="H513" s="416"/>
      <c r="I513" s="416"/>
      <c r="J513" s="416"/>
      <c r="K513" s="416"/>
      <c r="L513" s="416"/>
      <c r="M513" s="416"/>
      <c r="N513" s="416"/>
      <c r="R513" s="416"/>
      <c r="S513" s="416"/>
      <c r="T513" s="416"/>
      <c r="U513" s="416"/>
      <c r="V513" s="416"/>
      <c r="W513" s="415"/>
      <c r="X513" s="415"/>
      <c r="Y513" s="415"/>
      <c r="AC513" s="415"/>
      <c r="AD513" s="415"/>
      <c r="AE513" s="415"/>
      <c r="AF513" s="415"/>
    </row>
    <row r="514" spans="2:32" ht="15" customHeight="1">
      <c r="B514" s="416"/>
      <c r="C514" s="416"/>
      <c r="D514" s="562"/>
      <c r="E514" s="416"/>
      <c r="F514" s="416"/>
      <c r="G514" s="416"/>
      <c r="H514" s="416"/>
      <c r="I514" s="416"/>
      <c r="J514" s="416"/>
      <c r="K514" s="416"/>
      <c r="L514" s="416"/>
      <c r="M514" s="416"/>
      <c r="N514" s="416"/>
      <c r="R514" s="416"/>
      <c r="S514" s="416"/>
      <c r="T514" s="416"/>
      <c r="U514" s="416"/>
      <c r="V514" s="416"/>
      <c r="W514" s="415"/>
      <c r="X514" s="415"/>
      <c r="Y514" s="415"/>
      <c r="AC514" s="415"/>
      <c r="AD514" s="415"/>
      <c r="AE514" s="415"/>
      <c r="AF514" s="415"/>
    </row>
    <row r="515" spans="2:32" ht="15" customHeight="1">
      <c r="B515" s="416"/>
      <c r="C515" s="416"/>
      <c r="D515" s="562"/>
      <c r="E515" s="416"/>
      <c r="F515" s="416"/>
      <c r="G515" s="416"/>
      <c r="H515" s="416"/>
      <c r="I515" s="416"/>
      <c r="J515" s="416"/>
      <c r="K515" s="416"/>
      <c r="L515" s="416"/>
      <c r="M515" s="416"/>
      <c r="N515" s="416"/>
      <c r="R515" s="416"/>
      <c r="S515" s="416"/>
      <c r="T515" s="416"/>
      <c r="U515" s="416"/>
      <c r="V515" s="416"/>
      <c r="W515" s="415"/>
      <c r="X515" s="415"/>
      <c r="Y515" s="415"/>
      <c r="AC515" s="415"/>
      <c r="AD515" s="415"/>
      <c r="AE515" s="415"/>
      <c r="AF515" s="415"/>
    </row>
    <row r="516" spans="2:32" ht="15" customHeight="1">
      <c r="B516" s="416"/>
      <c r="C516" s="416"/>
      <c r="D516" s="562"/>
      <c r="E516" s="416"/>
      <c r="F516" s="416"/>
      <c r="G516" s="416"/>
      <c r="H516" s="416"/>
      <c r="I516" s="416"/>
      <c r="J516" s="416"/>
      <c r="K516" s="416"/>
      <c r="L516" s="416"/>
      <c r="M516" s="416"/>
      <c r="N516" s="416"/>
      <c r="R516" s="416"/>
      <c r="S516" s="416"/>
      <c r="T516" s="416"/>
      <c r="U516" s="416"/>
      <c r="V516" s="416"/>
      <c r="W516" s="415"/>
      <c r="X516" s="415"/>
      <c r="Y516" s="415"/>
      <c r="AC516" s="415"/>
      <c r="AD516" s="415"/>
      <c r="AE516" s="415"/>
      <c r="AF516" s="415"/>
    </row>
    <row r="517" spans="2:32" ht="15" customHeight="1">
      <c r="B517" s="416"/>
      <c r="C517" s="416"/>
      <c r="D517" s="562"/>
      <c r="E517" s="416"/>
      <c r="F517" s="416"/>
      <c r="G517" s="416"/>
      <c r="H517" s="416"/>
      <c r="I517" s="416"/>
      <c r="J517" s="416"/>
      <c r="K517" s="416"/>
      <c r="L517" s="416"/>
      <c r="M517" s="416"/>
      <c r="N517" s="416"/>
      <c r="R517" s="416"/>
      <c r="S517" s="416"/>
      <c r="T517" s="416"/>
      <c r="U517" s="416"/>
      <c r="V517" s="416"/>
      <c r="W517" s="415"/>
      <c r="X517" s="415"/>
      <c r="Y517" s="415"/>
      <c r="AC517" s="415"/>
      <c r="AD517" s="415"/>
      <c r="AE517" s="415"/>
      <c r="AF517" s="415"/>
    </row>
    <row r="518" spans="2:32" ht="15" customHeight="1">
      <c r="B518" s="416"/>
      <c r="C518" s="416"/>
      <c r="D518" s="562"/>
      <c r="E518" s="416"/>
      <c r="F518" s="416"/>
      <c r="G518" s="416"/>
      <c r="H518" s="416"/>
      <c r="I518" s="416"/>
      <c r="J518" s="416"/>
      <c r="K518" s="416"/>
      <c r="L518" s="416"/>
      <c r="M518" s="416"/>
      <c r="N518" s="416"/>
      <c r="R518" s="416"/>
      <c r="S518" s="416"/>
      <c r="T518" s="416"/>
      <c r="U518" s="416"/>
      <c r="V518" s="416"/>
      <c r="W518" s="415"/>
      <c r="X518" s="415"/>
      <c r="Y518" s="415"/>
      <c r="AC518" s="415"/>
      <c r="AD518" s="415"/>
      <c r="AE518" s="415"/>
      <c r="AF518" s="415"/>
    </row>
    <row r="519" spans="2:32" ht="15" customHeight="1">
      <c r="B519" s="416"/>
      <c r="C519" s="416"/>
      <c r="D519" s="562"/>
      <c r="E519" s="416"/>
      <c r="F519" s="416"/>
      <c r="G519" s="416"/>
      <c r="H519" s="416"/>
      <c r="I519" s="416"/>
      <c r="J519" s="416"/>
      <c r="K519" s="416"/>
      <c r="L519" s="416"/>
      <c r="M519" s="416"/>
      <c r="N519" s="416"/>
      <c r="R519" s="416"/>
      <c r="S519" s="416"/>
      <c r="T519" s="416"/>
      <c r="U519" s="416"/>
      <c r="V519" s="416"/>
      <c r="W519" s="415"/>
      <c r="X519" s="415"/>
      <c r="Y519" s="415"/>
      <c r="AC519" s="415"/>
      <c r="AD519" s="415"/>
      <c r="AE519" s="415"/>
      <c r="AF519" s="415"/>
    </row>
    <row r="520" spans="2:32" ht="15" customHeight="1">
      <c r="B520" s="416"/>
      <c r="C520" s="416"/>
      <c r="D520" s="562"/>
      <c r="E520" s="416"/>
      <c r="F520" s="416"/>
      <c r="G520" s="416"/>
      <c r="H520" s="416"/>
      <c r="I520" s="416"/>
      <c r="J520" s="416"/>
      <c r="K520" s="416"/>
      <c r="L520" s="416"/>
      <c r="M520" s="416"/>
      <c r="N520" s="416"/>
      <c r="R520" s="416"/>
      <c r="S520" s="416"/>
      <c r="T520" s="416"/>
      <c r="U520" s="416"/>
      <c r="V520" s="416"/>
      <c r="W520" s="415"/>
      <c r="X520" s="415"/>
      <c r="Y520" s="415"/>
      <c r="AC520" s="415"/>
      <c r="AD520" s="415"/>
      <c r="AE520" s="415"/>
      <c r="AF520" s="415"/>
    </row>
    <row r="521" spans="2:32" ht="15" customHeight="1">
      <c r="B521" s="416"/>
      <c r="C521" s="416"/>
      <c r="D521" s="562"/>
      <c r="E521" s="416"/>
      <c r="F521" s="416"/>
      <c r="G521" s="416"/>
      <c r="H521" s="416"/>
      <c r="I521" s="416"/>
      <c r="J521" s="416"/>
      <c r="K521" s="416"/>
      <c r="L521" s="416"/>
      <c r="M521" s="416"/>
      <c r="N521" s="416"/>
      <c r="R521" s="416"/>
      <c r="S521" s="416"/>
      <c r="T521" s="416"/>
      <c r="U521" s="416"/>
      <c r="V521" s="416"/>
      <c r="W521" s="415"/>
      <c r="X521" s="415"/>
      <c r="Y521" s="415"/>
      <c r="AC521" s="415"/>
      <c r="AD521" s="415"/>
      <c r="AE521" s="415"/>
      <c r="AF521" s="415"/>
    </row>
    <row r="522" spans="2:32" ht="15" customHeight="1">
      <c r="B522" s="416"/>
      <c r="C522" s="416"/>
      <c r="D522" s="562"/>
      <c r="E522" s="416"/>
      <c r="F522" s="416"/>
      <c r="G522" s="416"/>
      <c r="H522" s="416"/>
      <c r="I522" s="416"/>
      <c r="J522" s="416"/>
      <c r="K522" s="416"/>
      <c r="L522" s="416"/>
      <c r="M522" s="416"/>
      <c r="N522" s="416"/>
      <c r="R522" s="416"/>
      <c r="S522" s="416"/>
      <c r="T522" s="416"/>
      <c r="U522" s="416"/>
      <c r="V522" s="416"/>
      <c r="W522" s="415"/>
      <c r="X522" s="415"/>
      <c r="Y522" s="415"/>
      <c r="AC522" s="415"/>
      <c r="AD522" s="415"/>
      <c r="AE522" s="415"/>
      <c r="AF522" s="415"/>
    </row>
    <row r="523" spans="2:32" ht="15" customHeight="1">
      <c r="B523" s="416"/>
      <c r="C523" s="416"/>
      <c r="D523" s="562"/>
      <c r="E523" s="416"/>
      <c r="F523" s="416"/>
      <c r="G523" s="416"/>
      <c r="H523" s="416"/>
      <c r="I523" s="416"/>
      <c r="J523" s="416"/>
      <c r="K523" s="416"/>
      <c r="L523" s="416"/>
      <c r="M523" s="416"/>
      <c r="N523" s="416"/>
      <c r="R523" s="416"/>
      <c r="S523" s="416"/>
      <c r="T523" s="416"/>
      <c r="U523" s="416"/>
      <c r="V523" s="416"/>
      <c r="W523" s="415"/>
      <c r="X523" s="415"/>
      <c r="Y523" s="415"/>
      <c r="AC523" s="415"/>
      <c r="AD523" s="415"/>
      <c r="AE523" s="415"/>
      <c r="AF523" s="415"/>
    </row>
    <row r="524" spans="2:32" ht="15" customHeight="1">
      <c r="B524" s="416"/>
      <c r="C524" s="416"/>
      <c r="D524" s="562"/>
      <c r="E524" s="416"/>
      <c r="F524" s="416"/>
      <c r="G524" s="416"/>
      <c r="H524" s="416"/>
      <c r="I524" s="416"/>
      <c r="J524" s="416"/>
      <c r="K524" s="416"/>
      <c r="L524" s="416"/>
      <c r="M524" s="416"/>
      <c r="N524" s="416"/>
      <c r="R524" s="416"/>
      <c r="S524" s="416"/>
      <c r="T524" s="416"/>
      <c r="U524" s="416"/>
      <c r="V524" s="416"/>
      <c r="W524" s="415"/>
      <c r="X524" s="415"/>
      <c r="Y524" s="415"/>
      <c r="AC524" s="415"/>
      <c r="AD524" s="415"/>
      <c r="AE524" s="415"/>
      <c r="AF524" s="415"/>
    </row>
    <row r="525" spans="2:32" ht="15" customHeight="1">
      <c r="B525" s="416"/>
      <c r="C525" s="416"/>
      <c r="D525" s="562"/>
      <c r="E525" s="416"/>
      <c r="F525" s="416"/>
      <c r="G525" s="416"/>
      <c r="H525" s="416"/>
      <c r="I525" s="416"/>
      <c r="J525" s="416"/>
      <c r="K525" s="416"/>
      <c r="L525" s="416"/>
      <c r="M525" s="416"/>
      <c r="N525" s="416"/>
      <c r="R525" s="416"/>
      <c r="S525" s="416"/>
      <c r="T525" s="416"/>
      <c r="U525" s="416"/>
      <c r="V525" s="416"/>
      <c r="W525" s="415"/>
      <c r="X525" s="415"/>
      <c r="Y525" s="415"/>
      <c r="AC525" s="415"/>
      <c r="AD525" s="415"/>
      <c r="AE525" s="415"/>
      <c r="AF525" s="415"/>
    </row>
    <row r="526" spans="2:32" ht="15" customHeight="1">
      <c r="B526" s="416"/>
      <c r="C526" s="416"/>
      <c r="D526" s="562"/>
      <c r="E526" s="416"/>
      <c r="F526" s="416"/>
      <c r="G526" s="416"/>
      <c r="H526" s="416"/>
      <c r="I526" s="416"/>
      <c r="J526" s="416"/>
      <c r="K526" s="416"/>
      <c r="L526" s="416"/>
      <c r="M526" s="416"/>
      <c r="N526" s="416"/>
      <c r="R526" s="416"/>
      <c r="S526" s="416"/>
      <c r="T526" s="416"/>
      <c r="U526" s="416"/>
      <c r="V526" s="416"/>
      <c r="W526" s="415"/>
      <c r="X526" s="415"/>
      <c r="Y526" s="415"/>
      <c r="AC526" s="415"/>
      <c r="AD526" s="415"/>
      <c r="AE526" s="415"/>
      <c r="AF526" s="415"/>
    </row>
    <row r="527" spans="2:32" ht="15" customHeight="1">
      <c r="B527" s="416"/>
      <c r="C527" s="416"/>
      <c r="D527" s="562"/>
      <c r="E527" s="416"/>
      <c r="F527" s="416"/>
      <c r="G527" s="416"/>
      <c r="H527" s="416"/>
      <c r="I527" s="416"/>
      <c r="J527" s="416"/>
      <c r="K527" s="416"/>
      <c r="L527" s="416"/>
      <c r="M527" s="416"/>
      <c r="N527" s="416"/>
      <c r="R527" s="416"/>
      <c r="S527" s="416"/>
      <c r="T527" s="416"/>
      <c r="U527" s="416"/>
      <c r="V527" s="416"/>
      <c r="W527" s="415"/>
      <c r="X527" s="415"/>
      <c r="Y527" s="415"/>
      <c r="AC527" s="415"/>
      <c r="AD527" s="415"/>
      <c r="AE527" s="415"/>
      <c r="AF527" s="415"/>
    </row>
    <row r="528" spans="2:32" ht="15" customHeight="1">
      <c r="B528" s="416"/>
      <c r="C528" s="416"/>
      <c r="D528" s="562"/>
      <c r="E528" s="416"/>
      <c r="F528" s="416"/>
      <c r="G528" s="416"/>
      <c r="H528" s="416"/>
      <c r="I528" s="416"/>
      <c r="J528" s="416"/>
      <c r="K528" s="416"/>
      <c r="L528" s="416"/>
      <c r="M528" s="416"/>
      <c r="N528" s="416"/>
      <c r="R528" s="416"/>
      <c r="S528" s="416"/>
      <c r="T528" s="416"/>
      <c r="U528" s="416"/>
      <c r="V528" s="416"/>
      <c r="W528" s="415"/>
      <c r="X528" s="415"/>
      <c r="Y528" s="415"/>
      <c r="AC528" s="415"/>
      <c r="AD528" s="415"/>
      <c r="AE528" s="415"/>
      <c r="AF528" s="415"/>
    </row>
    <row r="529" spans="2:32" ht="15" customHeight="1">
      <c r="B529" s="416"/>
      <c r="C529" s="416"/>
      <c r="D529" s="562"/>
      <c r="E529" s="416"/>
      <c r="F529" s="416"/>
      <c r="G529" s="416"/>
      <c r="H529" s="416"/>
      <c r="I529" s="416"/>
      <c r="J529" s="416"/>
      <c r="K529" s="416"/>
      <c r="L529" s="416"/>
      <c r="M529" s="416"/>
      <c r="N529" s="416"/>
      <c r="R529" s="416"/>
      <c r="S529" s="416"/>
      <c r="T529" s="416"/>
      <c r="U529" s="416"/>
      <c r="V529" s="416"/>
      <c r="W529" s="415"/>
      <c r="X529" s="415"/>
      <c r="Y529" s="415"/>
      <c r="AC529" s="415"/>
      <c r="AD529" s="415"/>
      <c r="AE529" s="415"/>
      <c r="AF529" s="415"/>
    </row>
    <row r="530" spans="2:32" ht="15" customHeight="1">
      <c r="B530" s="416"/>
      <c r="C530" s="416"/>
      <c r="D530" s="562"/>
      <c r="E530" s="416"/>
      <c r="F530" s="416"/>
      <c r="G530" s="416"/>
      <c r="H530" s="416"/>
      <c r="I530" s="416"/>
      <c r="J530" s="416"/>
      <c r="K530" s="416"/>
      <c r="L530" s="416"/>
      <c r="M530" s="416"/>
      <c r="N530" s="416"/>
      <c r="R530" s="416"/>
      <c r="S530" s="416"/>
      <c r="T530" s="416"/>
      <c r="U530" s="416"/>
      <c r="V530" s="416"/>
      <c r="W530" s="415"/>
      <c r="X530" s="415"/>
      <c r="Y530" s="415"/>
      <c r="AC530" s="415"/>
      <c r="AD530" s="415"/>
      <c r="AE530" s="415"/>
      <c r="AF530" s="415"/>
    </row>
    <row r="531" spans="2:32" ht="15" customHeight="1">
      <c r="B531" s="416"/>
      <c r="C531" s="416"/>
      <c r="D531" s="562"/>
      <c r="E531" s="416"/>
      <c r="F531" s="416"/>
      <c r="G531" s="416"/>
      <c r="H531" s="416"/>
      <c r="I531" s="416"/>
      <c r="J531" s="416"/>
      <c r="K531" s="416"/>
      <c r="L531" s="416"/>
      <c r="M531" s="416"/>
      <c r="N531" s="416"/>
      <c r="R531" s="416"/>
      <c r="S531" s="416"/>
      <c r="T531" s="416"/>
      <c r="U531" s="416"/>
      <c r="V531" s="416"/>
      <c r="W531" s="415"/>
      <c r="X531" s="415"/>
      <c r="Y531" s="415"/>
      <c r="AC531" s="415"/>
      <c r="AD531" s="415"/>
      <c r="AE531" s="415"/>
      <c r="AF531" s="415"/>
    </row>
    <row r="532" spans="2:32" ht="15" customHeight="1">
      <c r="B532" s="416"/>
      <c r="C532" s="416"/>
      <c r="D532" s="562"/>
      <c r="E532" s="416"/>
      <c r="F532" s="416"/>
      <c r="G532" s="416"/>
      <c r="H532" s="416"/>
      <c r="I532" s="416"/>
      <c r="J532" s="416"/>
      <c r="K532" s="416"/>
      <c r="L532" s="416"/>
      <c r="M532" s="416"/>
      <c r="N532" s="416"/>
      <c r="R532" s="416"/>
      <c r="S532" s="416"/>
      <c r="T532" s="416"/>
      <c r="U532" s="416"/>
      <c r="V532" s="416"/>
      <c r="W532" s="415"/>
      <c r="X532" s="415"/>
      <c r="Y532" s="415"/>
      <c r="AC532" s="415"/>
      <c r="AD532" s="415"/>
      <c r="AE532" s="415"/>
      <c r="AF532" s="415"/>
    </row>
    <row r="533" spans="2:32" ht="15" customHeight="1">
      <c r="B533" s="416"/>
      <c r="C533" s="416"/>
      <c r="D533" s="562"/>
      <c r="E533" s="416"/>
      <c r="F533" s="416"/>
      <c r="G533" s="416"/>
      <c r="H533" s="416"/>
      <c r="I533" s="416"/>
      <c r="J533" s="416"/>
      <c r="K533" s="416"/>
      <c r="L533" s="416"/>
      <c r="M533" s="416"/>
      <c r="N533" s="416"/>
      <c r="R533" s="416"/>
      <c r="S533" s="416"/>
      <c r="T533" s="416"/>
      <c r="U533" s="416"/>
      <c r="V533" s="416"/>
      <c r="W533" s="415"/>
      <c r="X533" s="415"/>
      <c r="Y533" s="415"/>
      <c r="AC533" s="415"/>
      <c r="AD533" s="415"/>
      <c r="AE533" s="415"/>
      <c r="AF533" s="415"/>
    </row>
    <row r="534" spans="2:32" ht="15" customHeight="1">
      <c r="B534" s="416"/>
      <c r="C534" s="416"/>
      <c r="D534" s="562"/>
      <c r="E534" s="416"/>
      <c r="F534" s="416"/>
      <c r="G534" s="416"/>
      <c r="H534" s="416"/>
      <c r="I534" s="416"/>
      <c r="J534" s="416"/>
      <c r="K534" s="416"/>
      <c r="L534" s="416"/>
      <c r="M534" s="416"/>
      <c r="N534" s="416"/>
      <c r="R534" s="416"/>
      <c r="S534" s="416"/>
      <c r="T534" s="416"/>
      <c r="U534" s="416"/>
      <c r="V534" s="416"/>
      <c r="W534" s="415"/>
      <c r="X534" s="415"/>
      <c r="Y534" s="415"/>
      <c r="AC534" s="415"/>
      <c r="AD534" s="415"/>
      <c r="AE534" s="415"/>
      <c r="AF534" s="415"/>
    </row>
    <row r="535" spans="2:32" ht="15" customHeight="1">
      <c r="B535" s="416"/>
      <c r="C535" s="416"/>
      <c r="D535" s="562"/>
      <c r="E535" s="416"/>
      <c r="F535" s="416"/>
      <c r="G535" s="416"/>
      <c r="H535" s="416"/>
      <c r="I535" s="416"/>
      <c r="J535" s="416"/>
      <c r="K535" s="416"/>
      <c r="L535" s="416"/>
      <c r="M535" s="416"/>
      <c r="N535" s="416"/>
      <c r="R535" s="416"/>
      <c r="S535" s="416"/>
      <c r="T535" s="416"/>
      <c r="U535" s="416"/>
      <c r="V535" s="416"/>
      <c r="W535" s="415"/>
      <c r="X535" s="415"/>
      <c r="Y535" s="415"/>
      <c r="AC535" s="415"/>
      <c r="AD535" s="415"/>
      <c r="AE535" s="415"/>
      <c r="AF535" s="415"/>
    </row>
    <row r="536" spans="2:32" ht="15" customHeight="1">
      <c r="B536" s="416"/>
      <c r="C536" s="416"/>
      <c r="D536" s="562"/>
      <c r="E536" s="416"/>
      <c r="F536" s="416"/>
      <c r="G536" s="416"/>
      <c r="H536" s="416"/>
      <c r="I536" s="416"/>
      <c r="J536" s="416"/>
      <c r="K536" s="416"/>
      <c r="L536" s="416"/>
      <c r="M536" s="416"/>
      <c r="N536" s="416"/>
      <c r="R536" s="416"/>
      <c r="S536" s="416"/>
      <c r="T536" s="416"/>
      <c r="U536" s="416"/>
      <c r="V536" s="416"/>
      <c r="W536" s="415"/>
      <c r="X536" s="415"/>
      <c r="Y536" s="415"/>
      <c r="AC536" s="415"/>
      <c r="AD536" s="415"/>
      <c r="AE536" s="415"/>
      <c r="AF536" s="415"/>
    </row>
    <row r="537" spans="2:32" ht="15" customHeight="1">
      <c r="B537" s="416"/>
      <c r="C537" s="416"/>
      <c r="D537" s="562"/>
      <c r="E537" s="416"/>
      <c r="F537" s="416"/>
      <c r="G537" s="416"/>
      <c r="H537" s="416"/>
      <c r="I537" s="416"/>
      <c r="J537" s="416"/>
      <c r="K537" s="416"/>
      <c r="L537" s="416"/>
      <c r="M537" s="416"/>
      <c r="N537" s="416"/>
      <c r="R537" s="416"/>
      <c r="S537" s="416"/>
      <c r="T537" s="416"/>
      <c r="U537" s="416"/>
      <c r="V537" s="416"/>
      <c r="W537" s="415"/>
      <c r="X537" s="415"/>
      <c r="Y537" s="415"/>
      <c r="AC537" s="415"/>
      <c r="AD537" s="415"/>
      <c r="AE537" s="415"/>
      <c r="AF537" s="415"/>
    </row>
    <row r="538" spans="2:32" ht="15" customHeight="1">
      <c r="B538" s="416"/>
      <c r="C538" s="416"/>
      <c r="D538" s="562"/>
      <c r="E538" s="416"/>
      <c r="F538" s="416"/>
      <c r="G538" s="416"/>
      <c r="H538" s="416"/>
      <c r="I538" s="416"/>
      <c r="J538" s="416"/>
      <c r="K538" s="416"/>
      <c r="L538" s="416"/>
      <c r="M538" s="416"/>
      <c r="N538" s="416"/>
      <c r="R538" s="416"/>
      <c r="S538" s="416"/>
      <c r="T538" s="416"/>
      <c r="U538" s="416"/>
      <c r="V538" s="416"/>
      <c r="W538" s="415"/>
      <c r="X538" s="415"/>
      <c r="Y538" s="415"/>
      <c r="AC538" s="415"/>
      <c r="AD538" s="415"/>
      <c r="AE538" s="415"/>
      <c r="AF538" s="415"/>
    </row>
    <row r="539" spans="2:32" ht="15" customHeight="1">
      <c r="B539" s="416"/>
      <c r="C539" s="416"/>
      <c r="D539" s="562"/>
      <c r="E539" s="416"/>
      <c r="F539" s="416"/>
      <c r="G539" s="416"/>
      <c r="H539" s="416"/>
      <c r="I539" s="416"/>
      <c r="J539" s="416"/>
      <c r="K539" s="416"/>
      <c r="L539" s="416"/>
      <c r="M539" s="416"/>
      <c r="N539" s="416"/>
      <c r="R539" s="416"/>
      <c r="S539" s="416"/>
      <c r="T539" s="416"/>
      <c r="U539" s="416"/>
      <c r="V539" s="416"/>
      <c r="W539" s="415"/>
      <c r="X539" s="415"/>
      <c r="Y539" s="415"/>
      <c r="AC539" s="415"/>
      <c r="AD539" s="415"/>
      <c r="AE539" s="415"/>
      <c r="AF539" s="415"/>
    </row>
    <row r="540" spans="2:32" ht="15" customHeight="1">
      <c r="B540" s="416"/>
      <c r="C540" s="416"/>
      <c r="D540" s="562"/>
      <c r="E540" s="416"/>
      <c r="F540" s="416"/>
      <c r="G540" s="416"/>
      <c r="H540" s="416"/>
      <c r="I540" s="416"/>
      <c r="J540" s="416"/>
      <c r="K540" s="416"/>
      <c r="L540" s="416"/>
      <c r="M540" s="416"/>
      <c r="N540" s="416"/>
      <c r="R540" s="416"/>
      <c r="S540" s="416"/>
      <c r="T540" s="416"/>
      <c r="U540" s="416"/>
      <c r="V540" s="416"/>
      <c r="W540" s="415"/>
      <c r="X540" s="415"/>
      <c r="Y540" s="415"/>
      <c r="AC540" s="415"/>
      <c r="AD540" s="415"/>
      <c r="AE540" s="415"/>
      <c r="AF540" s="415"/>
    </row>
    <row r="541" spans="2:32" ht="15" customHeight="1">
      <c r="B541" s="416"/>
      <c r="C541" s="416"/>
      <c r="D541" s="562"/>
      <c r="E541" s="416"/>
      <c r="F541" s="416"/>
      <c r="G541" s="416"/>
      <c r="H541" s="416"/>
      <c r="I541" s="416"/>
      <c r="J541" s="416"/>
      <c r="K541" s="416"/>
      <c r="L541" s="416"/>
      <c r="M541" s="416"/>
      <c r="N541" s="416"/>
      <c r="R541" s="416"/>
      <c r="S541" s="416"/>
      <c r="T541" s="416"/>
      <c r="U541" s="416"/>
      <c r="V541" s="416"/>
      <c r="W541" s="415"/>
      <c r="X541" s="415"/>
      <c r="Y541" s="415"/>
      <c r="AC541" s="415"/>
      <c r="AD541" s="415"/>
      <c r="AE541" s="415"/>
      <c r="AF541" s="415"/>
    </row>
    <row r="542" spans="2:32" ht="15" customHeight="1">
      <c r="B542" s="416"/>
      <c r="C542" s="416"/>
      <c r="D542" s="562"/>
      <c r="E542" s="416"/>
      <c r="F542" s="416"/>
      <c r="G542" s="416"/>
      <c r="H542" s="416"/>
      <c r="I542" s="416"/>
      <c r="J542" s="416"/>
      <c r="K542" s="416"/>
      <c r="L542" s="416"/>
      <c r="M542" s="416"/>
      <c r="N542" s="416"/>
      <c r="R542" s="416"/>
      <c r="S542" s="416"/>
      <c r="T542" s="416"/>
      <c r="U542" s="416"/>
      <c r="V542" s="416"/>
      <c r="W542" s="415"/>
      <c r="X542" s="415"/>
      <c r="Y542" s="415"/>
      <c r="AC542" s="415"/>
      <c r="AD542" s="415"/>
      <c r="AE542" s="415"/>
      <c r="AF542" s="415"/>
    </row>
    <row r="543" spans="2:32" ht="15" customHeight="1">
      <c r="B543" s="416"/>
      <c r="C543" s="416"/>
      <c r="D543" s="562"/>
      <c r="E543" s="416"/>
      <c r="F543" s="416"/>
      <c r="G543" s="416"/>
      <c r="H543" s="416"/>
      <c r="I543" s="416"/>
      <c r="J543" s="416"/>
      <c r="K543" s="416"/>
      <c r="L543" s="416"/>
      <c r="M543" s="416"/>
      <c r="N543" s="416"/>
      <c r="R543" s="416"/>
      <c r="S543" s="416"/>
      <c r="T543" s="416"/>
      <c r="U543" s="416"/>
      <c r="V543" s="416"/>
      <c r="W543" s="415"/>
      <c r="X543" s="415"/>
      <c r="Y543" s="415"/>
      <c r="AC543" s="415"/>
      <c r="AD543" s="415"/>
      <c r="AE543" s="415"/>
      <c r="AF543" s="415"/>
    </row>
    <row r="544" spans="2:32" ht="15" customHeight="1">
      <c r="B544" s="416"/>
      <c r="C544" s="416"/>
      <c r="D544" s="562"/>
      <c r="E544" s="416"/>
      <c r="F544" s="416"/>
      <c r="G544" s="416"/>
      <c r="H544" s="416"/>
      <c r="I544" s="416"/>
      <c r="J544" s="416"/>
      <c r="K544" s="416"/>
      <c r="L544" s="416"/>
      <c r="M544" s="416"/>
      <c r="N544" s="416"/>
      <c r="R544" s="416"/>
      <c r="S544" s="416"/>
      <c r="T544" s="416"/>
      <c r="U544" s="416"/>
      <c r="V544" s="416"/>
      <c r="W544" s="415"/>
      <c r="X544" s="415"/>
      <c r="Y544" s="415"/>
      <c r="AC544" s="415"/>
      <c r="AD544" s="415"/>
      <c r="AE544" s="415"/>
      <c r="AF544" s="415"/>
    </row>
    <row r="545" spans="2:32" ht="15" customHeight="1">
      <c r="B545" s="416"/>
      <c r="C545" s="416"/>
      <c r="D545" s="562"/>
      <c r="E545" s="416"/>
      <c r="F545" s="416"/>
      <c r="G545" s="416"/>
      <c r="H545" s="416"/>
      <c r="I545" s="416"/>
      <c r="J545" s="416"/>
      <c r="K545" s="416"/>
      <c r="L545" s="416"/>
      <c r="M545" s="416"/>
      <c r="N545" s="416"/>
      <c r="R545" s="416"/>
      <c r="S545" s="416"/>
      <c r="T545" s="416"/>
      <c r="U545" s="416"/>
      <c r="V545" s="416"/>
      <c r="W545" s="415"/>
      <c r="X545" s="415"/>
      <c r="Y545" s="415"/>
      <c r="AC545" s="415"/>
      <c r="AD545" s="415"/>
      <c r="AE545" s="415"/>
      <c r="AF545" s="415"/>
    </row>
    <row r="546" spans="2:32" ht="15" customHeight="1">
      <c r="B546" s="416"/>
      <c r="C546" s="416"/>
      <c r="D546" s="562"/>
      <c r="E546" s="416"/>
      <c r="F546" s="416"/>
      <c r="G546" s="416"/>
      <c r="H546" s="416"/>
      <c r="I546" s="416"/>
      <c r="J546" s="416"/>
      <c r="K546" s="416"/>
      <c r="L546" s="416"/>
      <c r="M546" s="416"/>
      <c r="N546" s="416"/>
      <c r="R546" s="416"/>
      <c r="S546" s="416"/>
      <c r="T546" s="416"/>
      <c r="U546" s="416"/>
      <c r="V546" s="416"/>
      <c r="W546" s="415"/>
      <c r="X546" s="415"/>
      <c r="Y546" s="415"/>
      <c r="AC546" s="415"/>
      <c r="AD546" s="415"/>
      <c r="AE546" s="415"/>
      <c r="AF546" s="415"/>
    </row>
    <row r="547" spans="2:32" ht="15" customHeight="1">
      <c r="B547" s="416"/>
      <c r="C547" s="416"/>
      <c r="D547" s="562"/>
      <c r="E547" s="416"/>
      <c r="F547" s="416"/>
      <c r="G547" s="416"/>
      <c r="H547" s="416"/>
      <c r="I547" s="416"/>
      <c r="J547" s="416"/>
      <c r="K547" s="416"/>
      <c r="L547" s="416"/>
      <c r="M547" s="416"/>
      <c r="N547" s="416"/>
      <c r="R547" s="416"/>
      <c r="S547" s="416"/>
      <c r="T547" s="416"/>
      <c r="U547" s="416"/>
      <c r="V547" s="416"/>
      <c r="W547" s="415"/>
      <c r="X547" s="415"/>
      <c r="Y547" s="415"/>
      <c r="AC547" s="415"/>
      <c r="AD547" s="415"/>
      <c r="AE547" s="415"/>
      <c r="AF547" s="415"/>
    </row>
    <row r="548" spans="2:32" ht="15" customHeight="1">
      <c r="B548" s="416"/>
      <c r="C548" s="416"/>
      <c r="D548" s="562"/>
      <c r="E548" s="416"/>
      <c r="F548" s="416"/>
      <c r="G548" s="416"/>
      <c r="H548" s="416"/>
      <c r="I548" s="416"/>
      <c r="J548" s="416"/>
      <c r="K548" s="416"/>
      <c r="L548" s="416"/>
      <c r="M548" s="416"/>
      <c r="N548" s="416"/>
      <c r="R548" s="416"/>
      <c r="S548" s="416"/>
      <c r="T548" s="416"/>
      <c r="U548" s="416"/>
      <c r="V548" s="416"/>
      <c r="W548" s="415"/>
      <c r="X548" s="415"/>
      <c r="Y548" s="415"/>
      <c r="AC548" s="415"/>
      <c r="AD548" s="415"/>
      <c r="AE548" s="415"/>
      <c r="AF548" s="415"/>
    </row>
    <row r="549" spans="2:32" ht="15" customHeight="1">
      <c r="B549" s="416"/>
      <c r="C549" s="416"/>
      <c r="D549" s="562"/>
      <c r="E549" s="416"/>
      <c r="F549" s="416"/>
      <c r="G549" s="416"/>
      <c r="H549" s="416"/>
      <c r="I549" s="416"/>
      <c r="J549" s="416"/>
      <c r="K549" s="416"/>
      <c r="L549" s="416"/>
      <c r="M549" s="416"/>
      <c r="N549" s="416"/>
      <c r="R549" s="416"/>
      <c r="S549" s="416"/>
      <c r="T549" s="416"/>
      <c r="U549" s="416"/>
      <c r="V549" s="416"/>
      <c r="W549" s="415"/>
      <c r="X549" s="415"/>
      <c r="Y549" s="415"/>
      <c r="AC549" s="415"/>
      <c r="AD549" s="415"/>
      <c r="AE549" s="415"/>
      <c r="AF549" s="415"/>
    </row>
    <row r="550" spans="2:32" ht="15" customHeight="1">
      <c r="B550" s="416"/>
      <c r="C550" s="416"/>
      <c r="D550" s="562"/>
      <c r="E550" s="416"/>
      <c r="F550" s="416"/>
      <c r="G550" s="416"/>
      <c r="H550" s="416"/>
      <c r="I550" s="416"/>
      <c r="J550" s="416"/>
      <c r="K550" s="416"/>
      <c r="L550" s="416"/>
      <c r="M550" s="416"/>
      <c r="N550" s="416"/>
      <c r="R550" s="416"/>
      <c r="S550" s="416"/>
      <c r="T550" s="416"/>
      <c r="U550" s="416"/>
      <c r="V550" s="416"/>
      <c r="W550" s="415"/>
      <c r="X550" s="415"/>
      <c r="Y550" s="415"/>
      <c r="AC550" s="415"/>
      <c r="AD550" s="415"/>
      <c r="AE550" s="415"/>
      <c r="AF550" s="415"/>
    </row>
    <row r="551" spans="2:32" ht="15" customHeight="1">
      <c r="B551" s="416"/>
      <c r="C551" s="416"/>
      <c r="D551" s="562"/>
      <c r="E551" s="416"/>
      <c r="F551" s="416"/>
      <c r="G551" s="416"/>
      <c r="H551" s="416"/>
      <c r="I551" s="416"/>
      <c r="J551" s="416"/>
      <c r="K551" s="416"/>
      <c r="L551" s="416"/>
      <c r="M551" s="416"/>
      <c r="N551" s="416"/>
      <c r="R551" s="416"/>
      <c r="S551" s="416"/>
      <c r="T551" s="416"/>
      <c r="U551" s="416"/>
      <c r="V551" s="416"/>
      <c r="W551" s="415"/>
      <c r="X551" s="415"/>
      <c r="Y551" s="415"/>
      <c r="AC551" s="415"/>
      <c r="AD551" s="415"/>
      <c r="AE551" s="415"/>
      <c r="AF551" s="415"/>
    </row>
    <row r="552" spans="2:32" ht="15" customHeight="1">
      <c r="B552" s="416"/>
      <c r="C552" s="416"/>
      <c r="D552" s="562"/>
      <c r="E552" s="416"/>
      <c r="F552" s="416"/>
      <c r="G552" s="416"/>
      <c r="H552" s="416"/>
      <c r="I552" s="416"/>
      <c r="J552" s="416"/>
      <c r="K552" s="416"/>
      <c r="L552" s="416"/>
      <c r="M552" s="416"/>
      <c r="N552" s="416"/>
      <c r="R552" s="416"/>
      <c r="S552" s="416"/>
      <c r="T552" s="416"/>
      <c r="U552" s="416"/>
      <c r="V552" s="416"/>
      <c r="W552" s="415"/>
      <c r="X552" s="415"/>
      <c r="Y552" s="415"/>
      <c r="AC552" s="415"/>
      <c r="AD552" s="415"/>
      <c r="AE552" s="415"/>
      <c r="AF552" s="415"/>
    </row>
    <row r="553" spans="2:32" ht="15" customHeight="1">
      <c r="B553" s="416"/>
      <c r="C553" s="416"/>
      <c r="D553" s="562"/>
      <c r="E553" s="416"/>
      <c r="F553" s="416"/>
      <c r="G553" s="416"/>
      <c r="H553" s="416"/>
      <c r="I553" s="416"/>
      <c r="J553" s="416"/>
      <c r="K553" s="416"/>
      <c r="L553" s="416"/>
      <c r="M553" s="416"/>
      <c r="N553" s="416"/>
      <c r="R553" s="416"/>
      <c r="S553" s="416"/>
      <c r="T553" s="416"/>
      <c r="U553" s="416"/>
      <c r="V553" s="416"/>
      <c r="W553" s="415"/>
      <c r="X553" s="415"/>
      <c r="Y553" s="415"/>
      <c r="AC553" s="415"/>
      <c r="AD553" s="415"/>
      <c r="AE553" s="415"/>
      <c r="AF553" s="415"/>
    </row>
    <row r="554" spans="2:32" ht="15" customHeight="1">
      <c r="B554" s="416"/>
      <c r="C554" s="416"/>
      <c r="D554" s="562"/>
      <c r="E554" s="416"/>
      <c r="F554" s="416"/>
      <c r="G554" s="416"/>
      <c r="H554" s="416"/>
      <c r="I554" s="416"/>
      <c r="J554" s="416"/>
      <c r="K554" s="416"/>
      <c r="L554" s="416"/>
      <c r="M554" s="416"/>
      <c r="N554" s="416"/>
      <c r="R554" s="416"/>
      <c r="S554" s="416"/>
      <c r="T554" s="416"/>
      <c r="U554" s="416"/>
      <c r="V554" s="416"/>
      <c r="W554" s="415"/>
      <c r="X554" s="415"/>
      <c r="Y554" s="415"/>
      <c r="AC554" s="415"/>
      <c r="AD554" s="415"/>
      <c r="AE554" s="415"/>
      <c r="AF554" s="415"/>
    </row>
    <row r="555" spans="2:32" ht="15" customHeight="1">
      <c r="B555" s="416"/>
      <c r="C555" s="416"/>
      <c r="D555" s="562"/>
      <c r="E555" s="416"/>
      <c r="F555" s="416"/>
      <c r="G555" s="416"/>
      <c r="H555" s="416"/>
      <c r="I555" s="416"/>
      <c r="J555" s="416"/>
      <c r="K555" s="416"/>
      <c r="L555" s="416"/>
      <c r="M555" s="416"/>
      <c r="N555" s="416"/>
      <c r="R555" s="416"/>
      <c r="S555" s="416"/>
      <c r="T555" s="416"/>
      <c r="U555" s="416"/>
      <c r="V555" s="416"/>
      <c r="W555" s="415"/>
      <c r="X555" s="415"/>
      <c r="Y555" s="415"/>
      <c r="AC555" s="415"/>
      <c r="AD555" s="415"/>
      <c r="AE555" s="415"/>
      <c r="AF555" s="415"/>
    </row>
    <row r="556" spans="2:32" ht="15" customHeight="1">
      <c r="B556" s="416"/>
      <c r="C556" s="416"/>
      <c r="D556" s="562"/>
      <c r="E556" s="416"/>
      <c r="F556" s="416"/>
      <c r="G556" s="416"/>
      <c r="H556" s="416"/>
      <c r="I556" s="416"/>
      <c r="J556" s="416"/>
      <c r="K556" s="416"/>
      <c r="L556" s="416"/>
      <c r="M556" s="416"/>
      <c r="N556" s="416"/>
      <c r="R556" s="416"/>
      <c r="S556" s="416"/>
      <c r="T556" s="416"/>
      <c r="U556" s="416"/>
      <c r="V556" s="416"/>
      <c r="W556" s="415"/>
      <c r="X556" s="415"/>
      <c r="Y556" s="415"/>
      <c r="AC556" s="415"/>
      <c r="AD556" s="415"/>
      <c r="AE556" s="415"/>
      <c r="AF556" s="415"/>
    </row>
    <row r="557" spans="2:32" ht="15" customHeight="1">
      <c r="B557" s="416"/>
      <c r="C557" s="416"/>
      <c r="D557" s="562"/>
      <c r="E557" s="416"/>
      <c r="F557" s="416"/>
      <c r="G557" s="416"/>
      <c r="H557" s="416"/>
      <c r="I557" s="416"/>
      <c r="J557" s="416"/>
      <c r="K557" s="416"/>
      <c r="L557" s="416"/>
      <c r="M557" s="416"/>
      <c r="N557" s="416"/>
      <c r="R557" s="416"/>
      <c r="S557" s="416"/>
      <c r="T557" s="416"/>
      <c r="U557" s="416"/>
      <c r="V557" s="416"/>
      <c r="W557" s="415"/>
      <c r="X557" s="415"/>
      <c r="Y557" s="415"/>
      <c r="AC557" s="415"/>
      <c r="AD557" s="415"/>
      <c r="AE557" s="415"/>
      <c r="AF557" s="415"/>
    </row>
    <row r="558" spans="2:32" ht="15" customHeight="1">
      <c r="B558" s="416"/>
      <c r="C558" s="416"/>
      <c r="D558" s="562"/>
      <c r="E558" s="416"/>
      <c r="F558" s="416"/>
      <c r="G558" s="416"/>
      <c r="H558" s="416"/>
      <c r="I558" s="416"/>
      <c r="J558" s="416"/>
      <c r="K558" s="416"/>
      <c r="L558" s="416"/>
      <c r="M558" s="416"/>
      <c r="N558" s="416"/>
      <c r="R558" s="416"/>
      <c r="S558" s="416"/>
      <c r="T558" s="416"/>
      <c r="U558" s="416"/>
      <c r="V558" s="416"/>
      <c r="W558" s="415"/>
      <c r="X558" s="415"/>
      <c r="Y558" s="415"/>
      <c r="AC558" s="415"/>
      <c r="AD558" s="415"/>
      <c r="AE558" s="415"/>
      <c r="AF558" s="415"/>
    </row>
    <row r="559" spans="2:32" ht="15" customHeight="1">
      <c r="B559" s="416"/>
      <c r="C559" s="416"/>
      <c r="D559" s="562"/>
      <c r="E559" s="416"/>
      <c r="F559" s="416"/>
      <c r="G559" s="416"/>
      <c r="H559" s="416"/>
      <c r="I559" s="416"/>
      <c r="J559" s="416"/>
      <c r="K559" s="416"/>
      <c r="L559" s="416"/>
      <c r="M559" s="416"/>
      <c r="N559" s="416"/>
      <c r="R559" s="416"/>
      <c r="S559" s="416"/>
      <c r="T559" s="416"/>
      <c r="U559" s="416"/>
      <c r="V559" s="416"/>
      <c r="W559" s="415"/>
      <c r="X559" s="415"/>
      <c r="Y559" s="415"/>
      <c r="AC559" s="415"/>
      <c r="AD559" s="415"/>
      <c r="AE559" s="415"/>
      <c r="AF559" s="415"/>
    </row>
    <row r="560" spans="2:32" ht="15" customHeight="1">
      <c r="B560" s="416"/>
      <c r="C560" s="416"/>
      <c r="D560" s="562"/>
      <c r="E560" s="416"/>
      <c r="F560" s="416"/>
      <c r="G560" s="416"/>
      <c r="H560" s="416"/>
      <c r="I560" s="416"/>
      <c r="J560" s="416"/>
      <c r="K560" s="416"/>
      <c r="L560" s="416"/>
      <c r="M560" s="416"/>
      <c r="N560" s="416"/>
      <c r="R560" s="416"/>
      <c r="S560" s="416"/>
      <c r="T560" s="416"/>
      <c r="U560" s="416"/>
      <c r="V560" s="416"/>
      <c r="W560" s="415"/>
      <c r="X560" s="415"/>
      <c r="Y560" s="415"/>
      <c r="AC560" s="415"/>
      <c r="AD560" s="415"/>
      <c r="AE560" s="415"/>
      <c r="AF560" s="415"/>
    </row>
    <row r="561" spans="2:32" ht="15" customHeight="1">
      <c r="B561" s="416"/>
      <c r="C561" s="416"/>
      <c r="D561" s="562"/>
      <c r="E561" s="416"/>
      <c r="F561" s="416"/>
      <c r="G561" s="416"/>
      <c r="H561" s="416"/>
      <c r="I561" s="416"/>
      <c r="J561" s="416"/>
      <c r="K561" s="416"/>
      <c r="L561" s="416"/>
      <c r="M561" s="416"/>
      <c r="N561" s="416"/>
      <c r="R561" s="416"/>
      <c r="S561" s="416"/>
      <c r="T561" s="416"/>
      <c r="U561" s="416"/>
      <c r="V561" s="416"/>
      <c r="W561" s="415"/>
      <c r="X561" s="415"/>
      <c r="Y561" s="415"/>
      <c r="AC561" s="415"/>
      <c r="AD561" s="415"/>
      <c r="AE561" s="415"/>
      <c r="AF561" s="415"/>
    </row>
    <row r="562" spans="2:32" ht="15" customHeight="1">
      <c r="B562" s="416"/>
      <c r="C562" s="416"/>
      <c r="D562" s="562"/>
      <c r="E562" s="416"/>
      <c r="F562" s="416"/>
      <c r="G562" s="416"/>
      <c r="H562" s="416"/>
      <c r="I562" s="416"/>
      <c r="J562" s="416"/>
      <c r="K562" s="416"/>
      <c r="L562" s="416"/>
      <c r="M562" s="416"/>
      <c r="N562" s="416"/>
      <c r="R562" s="416"/>
      <c r="S562" s="416"/>
      <c r="T562" s="416"/>
      <c r="U562" s="416"/>
      <c r="V562" s="416"/>
      <c r="W562" s="415"/>
      <c r="X562" s="415"/>
      <c r="Y562" s="415"/>
      <c r="AC562" s="415"/>
      <c r="AD562" s="415"/>
      <c r="AE562" s="415"/>
      <c r="AF562" s="415"/>
    </row>
    <row r="563" spans="2:32" ht="15" customHeight="1">
      <c r="B563" s="416"/>
      <c r="C563" s="416"/>
      <c r="D563" s="562"/>
      <c r="E563" s="416"/>
      <c r="F563" s="416"/>
      <c r="G563" s="416"/>
      <c r="H563" s="416"/>
      <c r="I563" s="416"/>
      <c r="J563" s="416"/>
      <c r="K563" s="416"/>
      <c r="L563" s="416"/>
      <c r="M563" s="416"/>
      <c r="N563" s="416"/>
      <c r="R563" s="416"/>
      <c r="S563" s="416"/>
      <c r="T563" s="416"/>
      <c r="U563" s="416"/>
      <c r="V563" s="416"/>
      <c r="W563" s="415"/>
      <c r="X563" s="415"/>
      <c r="Y563" s="415"/>
      <c r="AC563" s="415"/>
      <c r="AD563" s="415"/>
      <c r="AE563" s="415"/>
      <c r="AF563" s="415"/>
    </row>
    <row r="564" spans="2:32" ht="15" customHeight="1">
      <c r="B564" s="416"/>
      <c r="C564" s="416"/>
      <c r="D564" s="562"/>
      <c r="E564" s="416"/>
      <c r="F564" s="416"/>
      <c r="G564" s="416"/>
      <c r="H564" s="416"/>
      <c r="I564" s="416"/>
      <c r="J564" s="416"/>
      <c r="K564" s="416"/>
      <c r="L564" s="416"/>
      <c r="M564" s="416"/>
      <c r="N564" s="416"/>
      <c r="R564" s="416"/>
      <c r="S564" s="416"/>
      <c r="T564" s="416"/>
      <c r="U564" s="416"/>
      <c r="V564" s="416"/>
      <c r="W564" s="415"/>
      <c r="X564" s="415"/>
      <c r="Y564" s="415"/>
      <c r="AC564" s="415"/>
      <c r="AD564" s="415"/>
      <c r="AE564" s="415"/>
      <c r="AF564" s="415"/>
    </row>
    <row r="565" spans="2:32" ht="15" customHeight="1">
      <c r="B565" s="416"/>
      <c r="C565" s="416"/>
      <c r="D565" s="562"/>
      <c r="E565" s="416"/>
      <c r="F565" s="416"/>
      <c r="G565" s="416"/>
      <c r="H565" s="416"/>
      <c r="I565" s="416"/>
      <c r="J565" s="416"/>
      <c r="K565" s="416"/>
      <c r="L565" s="416"/>
      <c r="M565" s="416"/>
      <c r="N565" s="416"/>
      <c r="R565" s="416"/>
      <c r="S565" s="416"/>
      <c r="T565" s="416"/>
      <c r="U565" s="416"/>
      <c r="V565" s="416"/>
      <c r="W565" s="415"/>
      <c r="X565" s="415"/>
      <c r="Y565" s="415"/>
      <c r="AC565" s="415"/>
      <c r="AD565" s="415"/>
      <c r="AE565" s="415"/>
      <c r="AF565" s="415"/>
    </row>
    <row r="566" spans="2:32" ht="15" customHeight="1">
      <c r="B566" s="416"/>
      <c r="C566" s="416"/>
      <c r="D566" s="562"/>
      <c r="E566" s="416"/>
      <c r="F566" s="416"/>
      <c r="G566" s="416"/>
      <c r="H566" s="416"/>
      <c r="I566" s="416"/>
      <c r="J566" s="416"/>
      <c r="K566" s="416"/>
      <c r="L566" s="416"/>
      <c r="M566" s="416"/>
      <c r="N566" s="416"/>
      <c r="R566" s="416"/>
      <c r="S566" s="416"/>
      <c r="T566" s="416"/>
      <c r="U566" s="416"/>
      <c r="V566" s="416"/>
      <c r="W566" s="415"/>
      <c r="X566" s="415"/>
      <c r="Y566" s="415"/>
      <c r="AC566" s="415"/>
      <c r="AD566" s="415"/>
      <c r="AE566" s="415"/>
      <c r="AF566" s="415"/>
    </row>
    <row r="567" spans="2:32" ht="15" customHeight="1">
      <c r="B567" s="416"/>
      <c r="C567" s="416"/>
      <c r="D567" s="562"/>
      <c r="E567" s="416"/>
      <c r="F567" s="416"/>
      <c r="G567" s="416"/>
      <c r="H567" s="416"/>
      <c r="I567" s="416"/>
      <c r="J567" s="416"/>
      <c r="K567" s="416"/>
      <c r="L567" s="416"/>
      <c r="M567" s="416"/>
      <c r="N567" s="416"/>
      <c r="R567" s="416"/>
      <c r="S567" s="416"/>
      <c r="T567" s="416"/>
      <c r="U567" s="416"/>
      <c r="V567" s="416"/>
      <c r="W567" s="415"/>
      <c r="X567" s="415"/>
      <c r="Y567" s="415"/>
      <c r="AC567" s="415"/>
      <c r="AD567" s="415"/>
      <c r="AE567" s="415"/>
      <c r="AF567" s="415"/>
    </row>
    <row r="568" spans="2:32" ht="15" customHeight="1">
      <c r="B568" s="416"/>
      <c r="C568" s="416"/>
      <c r="D568" s="562"/>
      <c r="E568" s="416"/>
      <c r="F568" s="416"/>
      <c r="G568" s="416"/>
      <c r="H568" s="416"/>
      <c r="I568" s="416"/>
      <c r="J568" s="416"/>
      <c r="K568" s="416"/>
      <c r="L568" s="416"/>
      <c r="M568" s="416"/>
      <c r="N568" s="416"/>
      <c r="R568" s="416"/>
      <c r="S568" s="416"/>
      <c r="T568" s="416"/>
      <c r="U568" s="416"/>
      <c r="V568" s="416"/>
      <c r="W568" s="415"/>
      <c r="X568" s="415"/>
      <c r="Y568" s="415"/>
      <c r="AC568" s="415"/>
      <c r="AD568" s="415"/>
      <c r="AE568" s="415"/>
      <c r="AF568" s="415"/>
    </row>
    <row r="569" spans="2:32" ht="15" customHeight="1">
      <c r="B569" s="416"/>
      <c r="C569" s="416"/>
      <c r="D569" s="562"/>
      <c r="E569" s="416"/>
      <c r="F569" s="416"/>
      <c r="G569" s="416"/>
      <c r="H569" s="416"/>
      <c r="I569" s="416"/>
      <c r="J569" s="416"/>
      <c r="K569" s="416"/>
      <c r="L569" s="416"/>
      <c r="M569" s="416"/>
      <c r="N569" s="416"/>
      <c r="R569" s="416"/>
      <c r="S569" s="416"/>
      <c r="T569" s="416"/>
      <c r="U569" s="416"/>
      <c r="V569" s="416"/>
      <c r="W569" s="415"/>
      <c r="X569" s="415"/>
      <c r="Y569" s="415"/>
      <c r="AC569" s="415"/>
      <c r="AD569" s="415"/>
      <c r="AE569" s="415"/>
      <c r="AF569" s="415"/>
    </row>
    <row r="570" spans="2:32" ht="15" customHeight="1">
      <c r="B570" s="416"/>
      <c r="C570" s="416"/>
      <c r="D570" s="562"/>
      <c r="E570" s="416"/>
      <c r="F570" s="416"/>
      <c r="G570" s="416"/>
      <c r="H570" s="416"/>
      <c r="I570" s="416"/>
      <c r="J570" s="416"/>
      <c r="K570" s="416"/>
      <c r="L570" s="416"/>
      <c r="M570" s="416"/>
      <c r="N570" s="416"/>
      <c r="R570" s="416"/>
      <c r="S570" s="416"/>
      <c r="T570" s="416"/>
      <c r="U570" s="416"/>
      <c r="V570" s="416"/>
      <c r="W570" s="415"/>
      <c r="X570" s="415"/>
      <c r="Y570" s="415"/>
      <c r="AC570" s="415"/>
      <c r="AD570" s="415"/>
      <c r="AE570" s="415"/>
      <c r="AF570" s="415"/>
    </row>
    <row r="571" spans="2:32" ht="15" customHeight="1">
      <c r="B571" s="416"/>
      <c r="C571" s="416"/>
      <c r="D571" s="562"/>
      <c r="E571" s="416"/>
      <c r="F571" s="416"/>
      <c r="G571" s="416"/>
      <c r="H571" s="416"/>
      <c r="I571" s="416"/>
      <c r="J571" s="416"/>
      <c r="K571" s="416"/>
      <c r="L571" s="416"/>
      <c r="M571" s="416"/>
      <c r="N571" s="416"/>
      <c r="R571" s="416"/>
      <c r="S571" s="416"/>
      <c r="T571" s="416"/>
      <c r="U571" s="416"/>
      <c r="V571" s="416"/>
      <c r="W571" s="415"/>
      <c r="X571" s="415"/>
      <c r="Y571" s="415"/>
      <c r="AC571" s="415"/>
      <c r="AD571" s="415"/>
      <c r="AE571" s="415"/>
      <c r="AF571" s="415"/>
    </row>
    <row r="572" spans="2:32" ht="15" customHeight="1">
      <c r="B572" s="416"/>
      <c r="C572" s="416"/>
      <c r="D572" s="562"/>
      <c r="E572" s="416"/>
      <c r="F572" s="416"/>
      <c r="G572" s="416"/>
      <c r="H572" s="416"/>
      <c r="I572" s="416"/>
      <c r="J572" s="416"/>
      <c r="K572" s="416"/>
      <c r="L572" s="416"/>
      <c r="M572" s="416"/>
      <c r="N572" s="416"/>
      <c r="R572" s="416"/>
      <c r="S572" s="416"/>
      <c r="T572" s="416"/>
      <c r="U572" s="416"/>
      <c r="V572" s="416"/>
      <c r="W572" s="415"/>
      <c r="X572" s="415"/>
      <c r="Y572" s="415"/>
      <c r="AC572" s="415"/>
      <c r="AD572" s="415"/>
      <c r="AE572" s="415"/>
      <c r="AF572" s="415"/>
    </row>
    <row r="573" spans="2:32" ht="15" customHeight="1">
      <c r="B573" s="416"/>
      <c r="C573" s="416"/>
      <c r="D573" s="562"/>
      <c r="E573" s="416"/>
      <c r="F573" s="416"/>
      <c r="G573" s="416"/>
      <c r="H573" s="416"/>
      <c r="I573" s="416"/>
      <c r="J573" s="416"/>
      <c r="K573" s="416"/>
      <c r="L573" s="416"/>
      <c r="M573" s="416"/>
      <c r="N573" s="416"/>
      <c r="R573" s="416"/>
      <c r="S573" s="416"/>
      <c r="T573" s="416"/>
      <c r="U573" s="416"/>
      <c r="V573" s="416"/>
      <c r="W573" s="415"/>
      <c r="X573" s="415"/>
      <c r="Y573" s="415"/>
      <c r="AC573" s="415"/>
      <c r="AD573" s="415"/>
      <c r="AE573" s="415"/>
      <c r="AF573" s="415"/>
    </row>
    <row r="574" spans="2:32" ht="15" customHeight="1">
      <c r="B574" s="416"/>
      <c r="C574" s="416"/>
      <c r="D574" s="562"/>
      <c r="E574" s="416"/>
      <c r="F574" s="416"/>
      <c r="G574" s="416"/>
      <c r="H574" s="416"/>
      <c r="I574" s="416"/>
      <c r="J574" s="416"/>
      <c r="K574" s="416"/>
      <c r="L574" s="416"/>
      <c r="M574" s="416"/>
      <c r="N574" s="416"/>
      <c r="R574" s="416"/>
      <c r="S574" s="416"/>
      <c r="T574" s="416"/>
      <c r="U574" s="416"/>
      <c r="V574" s="416"/>
      <c r="W574" s="415"/>
      <c r="X574" s="415"/>
      <c r="Y574" s="415"/>
      <c r="AC574" s="415"/>
      <c r="AD574" s="415"/>
      <c r="AE574" s="415"/>
      <c r="AF574" s="415"/>
    </row>
    <row r="575" spans="2:32" ht="15" customHeight="1">
      <c r="B575" s="416"/>
      <c r="C575" s="416"/>
      <c r="D575" s="562"/>
      <c r="E575" s="416"/>
      <c r="F575" s="416"/>
      <c r="G575" s="416"/>
      <c r="H575" s="416"/>
      <c r="I575" s="416"/>
      <c r="J575" s="416"/>
      <c r="K575" s="416"/>
      <c r="L575" s="416"/>
      <c r="M575" s="416"/>
      <c r="N575" s="416"/>
      <c r="R575" s="416"/>
      <c r="S575" s="416"/>
      <c r="T575" s="416"/>
      <c r="U575" s="416"/>
      <c r="V575" s="416"/>
      <c r="W575" s="415"/>
      <c r="X575" s="415"/>
      <c r="Y575" s="415"/>
      <c r="AC575" s="415"/>
      <c r="AD575" s="415"/>
      <c r="AE575" s="415"/>
      <c r="AF575" s="415"/>
    </row>
    <row r="576" spans="2:32" ht="15" customHeight="1">
      <c r="B576" s="416"/>
      <c r="C576" s="416"/>
      <c r="D576" s="562"/>
      <c r="E576" s="416"/>
      <c r="F576" s="416"/>
      <c r="G576" s="416"/>
      <c r="H576" s="416"/>
      <c r="I576" s="416"/>
      <c r="J576" s="416"/>
      <c r="K576" s="416"/>
      <c r="L576" s="416"/>
      <c r="M576" s="416"/>
      <c r="N576" s="416"/>
      <c r="R576" s="416"/>
      <c r="S576" s="416"/>
      <c r="T576" s="416"/>
      <c r="U576" s="416"/>
      <c r="V576" s="416"/>
      <c r="W576" s="415"/>
      <c r="X576" s="415"/>
      <c r="Y576" s="415"/>
      <c r="AC576" s="415"/>
      <c r="AD576" s="415"/>
      <c r="AE576" s="415"/>
      <c r="AF576" s="415"/>
    </row>
    <row r="577" spans="2:32" ht="15" customHeight="1">
      <c r="B577" s="416"/>
      <c r="C577" s="416"/>
      <c r="D577" s="562"/>
      <c r="E577" s="416"/>
      <c r="F577" s="416"/>
      <c r="G577" s="416"/>
      <c r="H577" s="416"/>
      <c r="I577" s="416"/>
      <c r="J577" s="416"/>
      <c r="K577" s="416"/>
      <c r="L577" s="416"/>
      <c r="M577" s="416"/>
      <c r="N577" s="416"/>
      <c r="R577" s="416"/>
      <c r="S577" s="416"/>
      <c r="T577" s="416"/>
      <c r="U577" s="416"/>
      <c r="V577" s="416"/>
      <c r="W577" s="415"/>
      <c r="X577" s="415"/>
      <c r="Y577" s="415"/>
      <c r="AC577" s="415"/>
      <c r="AD577" s="415"/>
      <c r="AE577" s="415"/>
      <c r="AF577" s="415"/>
    </row>
    <row r="578" spans="2:32" ht="15" customHeight="1">
      <c r="B578" s="416"/>
      <c r="C578" s="416"/>
      <c r="D578" s="562"/>
      <c r="E578" s="416"/>
      <c r="F578" s="416"/>
      <c r="G578" s="416"/>
      <c r="H578" s="416"/>
      <c r="I578" s="416"/>
      <c r="J578" s="416"/>
      <c r="K578" s="416"/>
      <c r="L578" s="416"/>
      <c r="M578" s="416"/>
      <c r="N578" s="416"/>
      <c r="R578" s="416"/>
      <c r="S578" s="416"/>
      <c r="T578" s="416"/>
      <c r="U578" s="416"/>
      <c r="V578" s="416"/>
      <c r="W578" s="415"/>
      <c r="X578" s="415"/>
      <c r="Y578" s="415"/>
      <c r="AC578" s="415"/>
      <c r="AD578" s="415"/>
      <c r="AE578" s="415"/>
      <c r="AF578" s="415"/>
    </row>
    <row r="579" spans="2:32" ht="15" customHeight="1">
      <c r="B579" s="416"/>
      <c r="C579" s="416"/>
      <c r="D579" s="562"/>
      <c r="E579" s="416"/>
      <c r="F579" s="416"/>
      <c r="G579" s="416"/>
      <c r="H579" s="416"/>
      <c r="I579" s="416"/>
      <c r="J579" s="416"/>
      <c r="K579" s="416"/>
      <c r="L579" s="416"/>
      <c r="M579" s="416"/>
      <c r="N579" s="416"/>
      <c r="R579" s="416"/>
      <c r="S579" s="416"/>
      <c r="T579" s="416"/>
      <c r="U579" s="416"/>
      <c r="V579" s="416"/>
      <c r="W579" s="415"/>
      <c r="X579" s="415"/>
      <c r="Y579" s="415"/>
      <c r="AC579" s="415"/>
      <c r="AD579" s="415"/>
      <c r="AE579" s="415"/>
      <c r="AF579" s="415"/>
    </row>
    <row r="580" spans="2:32" ht="15" customHeight="1">
      <c r="B580" s="416"/>
      <c r="C580" s="416"/>
      <c r="D580" s="562"/>
      <c r="E580" s="416"/>
      <c r="F580" s="416"/>
      <c r="G580" s="416"/>
      <c r="H580" s="416"/>
      <c r="I580" s="416"/>
      <c r="J580" s="416"/>
      <c r="K580" s="416"/>
      <c r="L580" s="416"/>
      <c r="M580" s="416"/>
      <c r="N580" s="416"/>
      <c r="R580" s="416"/>
      <c r="S580" s="416"/>
      <c r="T580" s="416"/>
      <c r="U580" s="416"/>
      <c r="V580" s="416"/>
      <c r="W580" s="415"/>
      <c r="X580" s="415"/>
      <c r="Y580" s="415"/>
      <c r="AC580" s="415"/>
      <c r="AD580" s="415"/>
      <c r="AE580" s="415"/>
      <c r="AF580" s="415"/>
    </row>
    <row r="581" spans="2:32" ht="15" customHeight="1">
      <c r="B581" s="416"/>
      <c r="C581" s="416"/>
      <c r="D581" s="562"/>
      <c r="E581" s="416"/>
      <c r="F581" s="416"/>
      <c r="G581" s="416"/>
      <c r="H581" s="416"/>
      <c r="I581" s="416"/>
      <c r="J581" s="416"/>
      <c r="K581" s="416"/>
      <c r="L581" s="416"/>
      <c r="M581" s="416"/>
      <c r="N581" s="416"/>
      <c r="R581" s="416"/>
      <c r="S581" s="416"/>
      <c r="T581" s="416"/>
      <c r="U581" s="416"/>
      <c r="V581" s="416"/>
      <c r="W581" s="415"/>
      <c r="X581" s="415"/>
      <c r="Y581" s="415"/>
      <c r="AC581" s="415"/>
      <c r="AD581" s="415"/>
      <c r="AE581" s="415"/>
      <c r="AF581" s="415"/>
    </row>
    <row r="582" spans="2:32" ht="15" customHeight="1">
      <c r="B582" s="416"/>
      <c r="C582" s="416"/>
      <c r="D582" s="562"/>
      <c r="E582" s="416"/>
      <c r="F582" s="416"/>
      <c r="G582" s="416"/>
      <c r="H582" s="416"/>
      <c r="I582" s="416"/>
      <c r="J582" s="416"/>
      <c r="K582" s="416"/>
      <c r="L582" s="416"/>
      <c r="M582" s="416"/>
      <c r="N582" s="416"/>
      <c r="R582" s="416"/>
      <c r="S582" s="416"/>
      <c r="T582" s="416"/>
      <c r="U582" s="416"/>
      <c r="V582" s="416"/>
      <c r="W582" s="415"/>
      <c r="X582" s="415"/>
      <c r="Y582" s="415"/>
      <c r="AC582" s="415"/>
      <c r="AD582" s="415"/>
      <c r="AE582" s="415"/>
      <c r="AF582" s="415"/>
    </row>
    <row r="583" spans="2:32" ht="15" customHeight="1">
      <c r="B583" s="416"/>
      <c r="C583" s="416"/>
      <c r="D583" s="562"/>
      <c r="E583" s="416"/>
      <c r="F583" s="416"/>
      <c r="G583" s="416"/>
      <c r="H583" s="416"/>
      <c r="I583" s="416"/>
      <c r="J583" s="416"/>
      <c r="K583" s="416"/>
      <c r="L583" s="416"/>
      <c r="M583" s="416"/>
      <c r="N583" s="416"/>
      <c r="R583" s="416"/>
      <c r="S583" s="416"/>
      <c r="T583" s="416"/>
      <c r="U583" s="416"/>
      <c r="V583" s="416"/>
      <c r="W583" s="415"/>
      <c r="X583" s="415"/>
      <c r="Y583" s="415"/>
      <c r="AC583" s="415"/>
      <c r="AD583" s="415"/>
      <c r="AE583" s="415"/>
      <c r="AF583" s="415"/>
    </row>
    <row r="584" spans="2:32" ht="15" customHeight="1">
      <c r="B584" s="416"/>
      <c r="C584" s="416"/>
      <c r="D584" s="562"/>
      <c r="E584" s="416"/>
      <c r="F584" s="416"/>
      <c r="G584" s="416"/>
      <c r="H584" s="416"/>
      <c r="I584" s="416"/>
      <c r="J584" s="416"/>
      <c r="K584" s="416"/>
      <c r="L584" s="416"/>
      <c r="M584" s="416"/>
      <c r="N584" s="416"/>
      <c r="R584" s="416"/>
      <c r="S584" s="416"/>
      <c r="T584" s="416"/>
      <c r="U584" s="416"/>
      <c r="V584" s="416"/>
      <c r="W584" s="415"/>
      <c r="X584" s="415"/>
      <c r="Y584" s="415"/>
      <c r="AC584" s="415"/>
      <c r="AD584" s="415"/>
      <c r="AE584" s="415"/>
      <c r="AF584" s="415"/>
    </row>
    <row r="585" spans="2:32" ht="15" customHeight="1">
      <c r="B585" s="416"/>
      <c r="C585" s="416"/>
      <c r="D585" s="562"/>
      <c r="E585" s="416"/>
      <c r="F585" s="416"/>
      <c r="G585" s="416"/>
      <c r="H585" s="416"/>
      <c r="I585" s="416"/>
      <c r="J585" s="416"/>
      <c r="K585" s="416"/>
      <c r="L585" s="416"/>
      <c r="M585" s="416"/>
      <c r="N585" s="416"/>
      <c r="R585" s="416"/>
      <c r="S585" s="416"/>
      <c r="T585" s="416"/>
      <c r="U585" s="416"/>
      <c r="V585" s="416"/>
      <c r="W585" s="415"/>
      <c r="X585" s="415"/>
      <c r="Y585" s="415"/>
      <c r="AC585" s="415"/>
      <c r="AD585" s="415"/>
      <c r="AE585" s="415"/>
      <c r="AF585" s="415"/>
    </row>
    <row r="586" spans="2:32" ht="15" customHeight="1">
      <c r="B586" s="416"/>
      <c r="C586" s="416"/>
      <c r="D586" s="562"/>
      <c r="E586" s="416"/>
      <c r="F586" s="416"/>
      <c r="G586" s="416"/>
      <c r="H586" s="416"/>
      <c r="I586" s="416"/>
      <c r="J586" s="416"/>
      <c r="K586" s="416"/>
      <c r="L586" s="416"/>
      <c r="M586" s="416"/>
      <c r="N586" s="416"/>
      <c r="R586" s="416"/>
      <c r="S586" s="416"/>
      <c r="T586" s="416"/>
      <c r="U586" s="416"/>
      <c r="V586" s="416"/>
      <c r="W586" s="415"/>
      <c r="X586" s="415"/>
      <c r="Y586" s="415"/>
      <c r="AC586" s="415"/>
      <c r="AD586" s="415"/>
      <c r="AE586" s="415"/>
      <c r="AF586" s="415"/>
    </row>
    <row r="587" spans="2:32" ht="15" customHeight="1">
      <c r="B587" s="416"/>
      <c r="C587" s="416"/>
      <c r="D587" s="562"/>
      <c r="E587" s="416"/>
      <c r="F587" s="416"/>
      <c r="G587" s="416"/>
      <c r="H587" s="416"/>
      <c r="I587" s="416"/>
      <c r="J587" s="416"/>
      <c r="K587" s="416"/>
      <c r="L587" s="416"/>
      <c r="M587" s="416"/>
      <c r="N587" s="416"/>
      <c r="R587" s="416"/>
      <c r="S587" s="416"/>
      <c r="T587" s="416"/>
      <c r="U587" s="416"/>
      <c r="V587" s="416"/>
      <c r="W587" s="415"/>
      <c r="X587" s="415"/>
      <c r="Y587" s="415"/>
      <c r="AC587" s="415"/>
      <c r="AD587" s="415"/>
      <c r="AE587" s="415"/>
      <c r="AF587" s="415"/>
    </row>
    <row r="588" spans="2:32" ht="15" customHeight="1">
      <c r="B588" s="416"/>
      <c r="C588" s="416"/>
      <c r="D588" s="562"/>
      <c r="E588" s="416"/>
      <c r="F588" s="416"/>
      <c r="G588" s="416"/>
      <c r="H588" s="416"/>
      <c r="I588" s="416"/>
      <c r="J588" s="416"/>
      <c r="K588" s="416"/>
      <c r="L588" s="416"/>
      <c r="M588" s="416"/>
      <c r="N588" s="416"/>
      <c r="R588" s="416"/>
      <c r="S588" s="416"/>
      <c r="T588" s="416"/>
      <c r="U588" s="416"/>
      <c r="V588" s="416"/>
      <c r="W588" s="415"/>
      <c r="X588" s="415"/>
      <c r="Y588" s="415"/>
      <c r="AC588" s="415"/>
      <c r="AD588" s="415"/>
      <c r="AE588" s="415"/>
      <c r="AF588" s="415"/>
    </row>
    <row r="589" spans="2:32" ht="15" customHeight="1">
      <c r="B589" s="416"/>
      <c r="C589" s="416"/>
      <c r="D589" s="562"/>
      <c r="E589" s="416"/>
      <c r="F589" s="416"/>
      <c r="G589" s="416"/>
      <c r="H589" s="416"/>
      <c r="I589" s="416"/>
      <c r="J589" s="416"/>
      <c r="K589" s="416"/>
      <c r="L589" s="416"/>
      <c r="M589" s="416"/>
      <c r="N589" s="416"/>
      <c r="R589" s="416"/>
      <c r="S589" s="416"/>
      <c r="T589" s="416"/>
      <c r="U589" s="416"/>
      <c r="V589" s="416"/>
      <c r="W589" s="415"/>
      <c r="X589" s="415"/>
      <c r="Y589" s="415"/>
      <c r="AC589" s="415"/>
      <c r="AD589" s="415"/>
      <c r="AE589" s="415"/>
      <c r="AF589" s="415"/>
    </row>
    <row r="590" spans="2:32" ht="15" customHeight="1">
      <c r="B590" s="416"/>
      <c r="C590" s="416"/>
      <c r="D590" s="562"/>
      <c r="E590" s="416"/>
      <c r="F590" s="416"/>
      <c r="G590" s="416"/>
      <c r="H590" s="416"/>
      <c r="I590" s="416"/>
      <c r="J590" s="416"/>
      <c r="K590" s="416"/>
      <c r="L590" s="416"/>
      <c r="M590" s="416"/>
      <c r="N590" s="416"/>
      <c r="R590" s="416"/>
      <c r="S590" s="416"/>
      <c r="T590" s="416"/>
      <c r="U590" s="416"/>
      <c r="V590" s="416"/>
      <c r="W590" s="415"/>
      <c r="X590" s="415"/>
      <c r="Y590" s="415"/>
      <c r="AC590" s="415"/>
      <c r="AD590" s="415"/>
      <c r="AE590" s="415"/>
      <c r="AF590" s="415"/>
    </row>
    <row r="591" spans="2:32" ht="15" customHeight="1">
      <c r="B591" s="416"/>
      <c r="C591" s="416"/>
      <c r="D591" s="562"/>
      <c r="E591" s="416"/>
      <c r="F591" s="416"/>
      <c r="G591" s="416"/>
      <c r="H591" s="416"/>
      <c r="I591" s="416"/>
      <c r="J591" s="416"/>
      <c r="K591" s="416"/>
      <c r="L591" s="416"/>
      <c r="M591" s="416"/>
      <c r="N591" s="416"/>
      <c r="R591" s="416"/>
      <c r="S591" s="416"/>
      <c r="T591" s="416"/>
      <c r="U591" s="416"/>
      <c r="V591" s="416"/>
      <c r="W591" s="415"/>
      <c r="X591" s="415"/>
      <c r="Y591" s="415"/>
      <c r="AC591" s="415"/>
      <c r="AD591" s="415"/>
      <c r="AE591" s="415"/>
      <c r="AF591" s="415"/>
    </row>
    <row r="592" spans="2:32" ht="15" customHeight="1">
      <c r="B592" s="416"/>
      <c r="C592" s="416"/>
      <c r="D592" s="562"/>
      <c r="E592" s="416"/>
      <c r="F592" s="416"/>
      <c r="G592" s="416"/>
      <c r="H592" s="416"/>
      <c r="I592" s="416"/>
      <c r="J592" s="416"/>
      <c r="K592" s="416"/>
      <c r="L592" s="416"/>
      <c r="M592" s="416"/>
      <c r="N592" s="416"/>
      <c r="R592" s="416"/>
      <c r="S592" s="416"/>
      <c r="T592" s="416"/>
      <c r="U592" s="416"/>
      <c r="V592" s="416"/>
      <c r="W592" s="415"/>
      <c r="X592" s="415"/>
      <c r="Y592" s="415"/>
      <c r="AC592" s="415"/>
      <c r="AD592" s="415"/>
      <c r="AE592" s="415"/>
      <c r="AF592" s="415"/>
    </row>
    <row r="593" spans="2:32" ht="15" customHeight="1">
      <c r="B593" s="416"/>
      <c r="C593" s="416"/>
      <c r="D593" s="562"/>
      <c r="E593" s="416"/>
      <c r="F593" s="416"/>
      <c r="G593" s="416"/>
      <c r="H593" s="416"/>
      <c r="I593" s="416"/>
      <c r="J593" s="416"/>
      <c r="K593" s="416"/>
      <c r="L593" s="416"/>
      <c r="M593" s="416"/>
      <c r="N593" s="416"/>
      <c r="R593" s="416"/>
      <c r="S593" s="416"/>
      <c r="T593" s="416"/>
      <c r="U593" s="416"/>
      <c r="V593" s="416"/>
      <c r="W593" s="415"/>
      <c r="X593" s="415"/>
      <c r="Y593" s="415"/>
      <c r="AC593" s="415"/>
      <c r="AD593" s="415"/>
      <c r="AE593" s="415"/>
      <c r="AF593" s="415"/>
    </row>
    <row r="594" spans="2:32" ht="15" customHeight="1">
      <c r="B594" s="416"/>
      <c r="C594" s="416"/>
      <c r="D594" s="562"/>
      <c r="E594" s="416"/>
      <c r="F594" s="416"/>
      <c r="G594" s="416"/>
      <c r="H594" s="416"/>
      <c r="I594" s="416"/>
      <c r="J594" s="416"/>
      <c r="K594" s="416"/>
      <c r="L594" s="416"/>
      <c r="M594" s="416"/>
      <c r="N594" s="416"/>
      <c r="R594" s="416"/>
      <c r="S594" s="416"/>
      <c r="T594" s="416"/>
      <c r="U594" s="416"/>
      <c r="V594" s="416"/>
      <c r="W594" s="415"/>
      <c r="X594" s="415"/>
      <c r="Y594" s="415"/>
      <c r="AC594" s="415"/>
      <c r="AD594" s="415"/>
      <c r="AE594" s="415"/>
      <c r="AF594" s="415"/>
    </row>
    <row r="595" spans="2:32" ht="15" customHeight="1">
      <c r="B595" s="416"/>
      <c r="C595" s="416"/>
      <c r="D595" s="562"/>
      <c r="E595" s="416"/>
      <c r="F595" s="416"/>
      <c r="G595" s="416"/>
      <c r="H595" s="416"/>
      <c r="I595" s="416"/>
      <c r="J595" s="416"/>
      <c r="K595" s="416"/>
      <c r="L595" s="416"/>
      <c r="M595" s="416"/>
      <c r="N595" s="416"/>
      <c r="R595" s="416"/>
      <c r="S595" s="416"/>
      <c r="T595" s="416"/>
      <c r="U595" s="416"/>
      <c r="V595" s="416"/>
      <c r="W595" s="415"/>
      <c r="X595" s="415"/>
      <c r="Y595" s="415"/>
      <c r="AC595" s="415"/>
      <c r="AD595" s="415"/>
      <c r="AE595" s="415"/>
      <c r="AF595" s="415"/>
    </row>
    <row r="596" spans="2:32" ht="15" customHeight="1">
      <c r="B596" s="416"/>
      <c r="C596" s="416"/>
      <c r="D596" s="562"/>
      <c r="E596" s="416"/>
      <c r="F596" s="416"/>
      <c r="G596" s="416"/>
      <c r="H596" s="416"/>
      <c r="I596" s="416"/>
      <c r="J596" s="416"/>
      <c r="K596" s="416"/>
      <c r="L596" s="416"/>
      <c r="M596" s="416"/>
      <c r="N596" s="416"/>
      <c r="R596" s="416"/>
      <c r="S596" s="416"/>
      <c r="T596" s="416"/>
      <c r="U596" s="416"/>
      <c r="V596" s="416"/>
      <c r="W596" s="415"/>
      <c r="X596" s="415"/>
      <c r="Y596" s="415"/>
      <c r="AC596" s="415"/>
      <c r="AD596" s="415"/>
      <c r="AE596" s="415"/>
      <c r="AF596" s="415"/>
    </row>
    <row r="597" spans="2:32" ht="15" customHeight="1">
      <c r="B597" s="416"/>
      <c r="C597" s="416"/>
      <c r="D597" s="562"/>
      <c r="E597" s="416"/>
      <c r="F597" s="416"/>
      <c r="G597" s="416"/>
      <c r="H597" s="416"/>
      <c r="I597" s="416"/>
      <c r="J597" s="416"/>
      <c r="K597" s="416"/>
      <c r="L597" s="416"/>
      <c r="M597" s="416"/>
      <c r="N597" s="416"/>
      <c r="R597" s="416"/>
      <c r="S597" s="416"/>
      <c r="T597" s="416"/>
      <c r="U597" s="416"/>
      <c r="V597" s="416"/>
      <c r="W597" s="415"/>
      <c r="X597" s="415"/>
      <c r="Y597" s="415"/>
      <c r="AC597" s="415"/>
      <c r="AD597" s="415"/>
      <c r="AE597" s="415"/>
      <c r="AF597" s="415"/>
    </row>
    <row r="598" spans="2:32" ht="15" customHeight="1">
      <c r="B598" s="416"/>
      <c r="C598" s="416"/>
      <c r="D598" s="562"/>
      <c r="E598" s="416"/>
      <c r="F598" s="416"/>
      <c r="G598" s="416"/>
      <c r="H598" s="416"/>
      <c r="I598" s="416"/>
      <c r="J598" s="416"/>
      <c r="K598" s="416"/>
      <c r="L598" s="416"/>
      <c r="M598" s="416"/>
      <c r="N598" s="416"/>
      <c r="R598" s="416"/>
      <c r="S598" s="416"/>
      <c r="T598" s="416"/>
      <c r="U598" s="416"/>
      <c r="V598" s="416"/>
      <c r="W598" s="415"/>
      <c r="X598" s="415"/>
      <c r="Y598" s="415"/>
      <c r="AC598" s="415"/>
      <c r="AD598" s="415"/>
      <c r="AE598" s="415"/>
      <c r="AF598" s="415"/>
    </row>
    <row r="599" spans="2:32" ht="15" customHeight="1">
      <c r="B599" s="416"/>
      <c r="C599" s="416"/>
      <c r="D599" s="562"/>
      <c r="E599" s="416"/>
      <c r="F599" s="416"/>
      <c r="G599" s="416"/>
      <c r="H599" s="416"/>
      <c r="I599" s="416"/>
      <c r="J599" s="416"/>
      <c r="K599" s="416"/>
      <c r="L599" s="416"/>
      <c r="M599" s="416"/>
      <c r="N599" s="416"/>
      <c r="R599" s="416"/>
      <c r="S599" s="416"/>
      <c r="T599" s="416"/>
      <c r="U599" s="416"/>
      <c r="V599" s="416"/>
      <c r="W599" s="415"/>
      <c r="X599" s="415"/>
      <c r="Y599" s="415"/>
      <c r="AC599" s="415"/>
      <c r="AD599" s="415"/>
      <c r="AE599" s="415"/>
      <c r="AF599" s="415"/>
    </row>
    <row r="600" spans="2:32" ht="15" customHeight="1">
      <c r="B600" s="416"/>
      <c r="C600" s="416"/>
      <c r="D600" s="562"/>
      <c r="E600" s="416"/>
      <c r="F600" s="416"/>
      <c r="G600" s="416"/>
      <c r="H600" s="416"/>
      <c r="I600" s="416"/>
      <c r="J600" s="416"/>
      <c r="K600" s="416"/>
      <c r="L600" s="416"/>
      <c r="M600" s="416"/>
      <c r="N600" s="416"/>
      <c r="R600" s="416"/>
      <c r="S600" s="416"/>
      <c r="T600" s="416"/>
      <c r="U600" s="416"/>
      <c r="V600" s="416"/>
      <c r="W600" s="415"/>
      <c r="X600" s="415"/>
      <c r="Y600" s="415"/>
      <c r="AC600" s="415"/>
      <c r="AD600" s="415"/>
      <c r="AE600" s="415"/>
      <c r="AF600" s="415"/>
    </row>
    <row r="601" spans="2:32" ht="15" customHeight="1">
      <c r="B601" s="416"/>
      <c r="C601" s="416"/>
      <c r="D601" s="562"/>
      <c r="E601" s="416"/>
      <c r="F601" s="416"/>
      <c r="G601" s="416"/>
      <c r="H601" s="416"/>
      <c r="I601" s="416"/>
      <c r="J601" s="416"/>
      <c r="K601" s="416"/>
      <c r="L601" s="416"/>
      <c r="M601" s="416"/>
      <c r="N601" s="416"/>
      <c r="R601" s="416"/>
      <c r="S601" s="416"/>
      <c r="T601" s="416"/>
      <c r="U601" s="416"/>
      <c r="V601" s="416"/>
      <c r="W601" s="415"/>
      <c r="X601" s="415"/>
      <c r="Y601" s="415"/>
      <c r="AC601" s="415"/>
      <c r="AD601" s="415"/>
      <c r="AE601" s="415"/>
      <c r="AF601" s="415"/>
    </row>
    <row r="602" spans="2:32" ht="15" customHeight="1">
      <c r="B602" s="416"/>
      <c r="C602" s="416"/>
      <c r="D602" s="562"/>
      <c r="E602" s="416"/>
      <c r="F602" s="416"/>
      <c r="G602" s="416"/>
      <c r="H602" s="416"/>
      <c r="I602" s="416"/>
      <c r="J602" s="416"/>
      <c r="K602" s="416"/>
      <c r="L602" s="416"/>
      <c r="M602" s="416"/>
      <c r="N602" s="416"/>
      <c r="R602" s="416"/>
      <c r="S602" s="416"/>
      <c r="T602" s="416"/>
      <c r="U602" s="416"/>
      <c r="V602" s="416"/>
      <c r="W602" s="415"/>
      <c r="X602" s="415"/>
      <c r="Y602" s="415"/>
      <c r="AC602" s="415"/>
      <c r="AD602" s="415"/>
      <c r="AE602" s="415"/>
      <c r="AF602" s="415"/>
    </row>
    <row r="603" spans="2:32" ht="15" customHeight="1">
      <c r="B603" s="416"/>
      <c r="C603" s="416"/>
      <c r="D603" s="562"/>
      <c r="E603" s="416"/>
      <c r="F603" s="416"/>
      <c r="G603" s="416"/>
      <c r="H603" s="416"/>
      <c r="I603" s="416"/>
      <c r="J603" s="416"/>
      <c r="K603" s="416"/>
      <c r="L603" s="416"/>
      <c r="M603" s="416"/>
      <c r="N603" s="416"/>
      <c r="R603" s="416"/>
      <c r="S603" s="416"/>
      <c r="T603" s="416"/>
      <c r="U603" s="416"/>
      <c r="V603" s="416"/>
      <c r="W603" s="415"/>
      <c r="X603" s="415"/>
      <c r="Y603" s="415"/>
      <c r="AC603" s="415"/>
      <c r="AD603" s="415"/>
      <c r="AE603" s="415"/>
      <c r="AF603" s="415"/>
    </row>
    <row r="604" spans="2:32" ht="15" customHeight="1">
      <c r="B604" s="416"/>
      <c r="C604" s="416"/>
      <c r="D604" s="562"/>
      <c r="E604" s="416"/>
      <c r="F604" s="416"/>
      <c r="G604" s="416"/>
      <c r="H604" s="416"/>
      <c r="I604" s="416"/>
      <c r="J604" s="416"/>
      <c r="K604" s="416"/>
      <c r="L604" s="416"/>
      <c r="M604" s="416"/>
      <c r="N604" s="416"/>
      <c r="R604" s="416"/>
      <c r="S604" s="416"/>
      <c r="T604" s="416"/>
      <c r="U604" s="416"/>
      <c r="V604" s="416"/>
      <c r="W604" s="415"/>
      <c r="X604" s="415"/>
      <c r="Y604" s="415"/>
      <c r="AC604" s="415"/>
      <c r="AD604" s="415"/>
      <c r="AE604" s="415"/>
      <c r="AF604" s="415"/>
    </row>
    <row r="605" spans="2:32" ht="15" customHeight="1">
      <c r="B605" s="416"/>
      <c r="C605" s="416"/>
      <c r="D605" s="562"/>
      <c r="E605" s="416"/>
      <c r="F605" s="416"/>
      <c r="G605" s="416"/>
      <c r="H605" s="416"/>
      <c r="I605" s="416"/>
      <c r="J605" s="416"/>
      <c r="K605" s="416"/>
      <c r="L605" s="416"/>
      <c r="M605" s="416"/>
      <c r="N605" s="416"/>
      <c r="R605" s="416"/>
      <c r="S605" s="416"/>
      <c r="T605" s="416"/>
      <c r="U605" s="416"/>
      <c r="V605" s="416"/>
      <c r="W605" s="415"/>
      <c r="X605" s="415"/>
      <c r="Y605" s="415"/>
      <c r="AC605" s="415"/>
      <c r="AD605" s="415"/>
      <c r="AE605" s="415"/>
      <c r="AF605" s="415"/>
    </row>
    <row r="606" spans="2:32" ht="15" customHeight="1">
      <c r="B606" s="416"/>
      <c r="C606" s="416"/>
      <c r="D606" s="562"/>
      <c r="E606" s="416"/>
      <c r="F606" s="416"/>
      <c r="G606" s="416"/>
      <c r="H606" s="416"/>
      <c r="I606" s="416"/>
      <c r="J606" s="416"/>
      <c r="K606" s="416"/>
      <c r="L606" s="416"/>
      <c r="M606" s="416"/>
      <c r="N606" s="416"/>
      <c r="R606" s="416"/>
      <c r="S606" s="416"/>
      <c r="T606" s="416"/>
      <c r="U606" s="416"/>
      <c r="V606" s="416"/>
      <c r="W606" s="415"/>
      <c r="X606" s="415"/>
      <c r="Y606" s="415"/>
      <c r="AC606" s="415"/>
      <c r="AD606" s="415"/>
      <c r="AE606" s="415"/>
      <c r="AF606" s="415"/>
    </row>
    <row r="607" spans="2:32" ht="15" customHeight="1">
      <c r="B607" s="416"/>
      <c r="C607" s="416"/>
      <c r="D607" s="562"/>
      <c r="E607" s="416"/>
      <c r="F607" s="416"/>
      <c r="G607" s="416"/>
      <c r="H607" s="416"/>
      <c r="I607" s="416"/>
      <c r="J607" s="416"/>
      <c r="K607" s="416"/>
      <c r="L607" s="416"/>
      <c r="M607" s="416"/>
      <c r="N607" s="416"/>
      <c r="R607" s="416"/>
      <c r="S607" s="416"/>
      <c r="T607" s="416"/>
      <c r="U607" s="416"/>
      <c r="V607" s="416"/>
      <c r="W607" s="415"/>
      <c r="X607" s="415"/>
      <c r="Y607" s="415"/>
      <c r="AC607" s="415"/>
      <c r="AD607" s="415"/>
      <c r="AE607" s="415"/>
      <c r="AF607" s="415"/>
    </row>
    <row r="608" spans="2:32" ht="15" customHeight="1">
      <c r="B608" s="416"/>
      <c r="C608" s="416"/>
      <c r="D608" s="562"/>
      <c r="E608" s="416"/>
      <c r="F608" s="416"/>
      <c r="G608" s="416"/>
      <c r="H608" s="416"/>
      <c r="I608" s="416"/>
      <c r="J608" s="416"/>
      <c r="K608" s="416"/>
      <c r="L608" s="416"/>
      <c r="M608" s="416"/>
      <c r="N608" s="416"/>
      <c r="R608" s="416"/>
      <c r="S608" s="416"/>
      <c r="T608" s="416"/>
      <c r="U608" s="416"/>
      <c r="V608" s="416"/>
      <c r="W608" s="415"/>
      <c r="X608" s="415"/>
      <c r="Y608" s="415"/>
      <c r="AC608" s="415"/>
      <c r="AD608" s="415"/>
      <c r="AE608" s="415"/>
      <c r="AF608" s="415"/>
    </row>
    <row r="609" spans="2:32" ht="15" customHeight="1">
      <c r="B609" s="416"/>
      <c r="C609" s="416"/>
      <c r="D609" s="562"/>
      <c r="E609" s="416"/>
      <c r="F609" s="416"/>
      <c r="G609" s="416"/>
      <c r="H609" s="416"/>
      <c r="I609" s="416"/>
      <c r="J609" s="416"/>
      <c r="K609" s="416"/>
      <c r="L609" s="416"/>
      <c r="M609" s="416"/>
      <c r="N609" s="416"/>
      <c r="R609" s="416"/>
      <c r="S609" s="416"/>
      <c r="T609" s="416"/>
      <c r="U609" s="416"/>
      <c r="V609" s="416"/>
      <c r="W609" s="415"/>
      <c r="X609" s="415"/>
      <c r="Y609" s="415"/>
      <c r="AC609" s="415"/>
      <c r="AD609" s="415"/>
      <c r="AE609" s="415"/>
      <c r="AF609" s="415"/>
    </row>
    <row r="610" spans="2:32" ht="15" customHeight="1">
      <c r="B610" s="416"/>
      <c r="C610" s="416"/>
      <c r="D610" s="562"/>
      <c r="E610" s="416"/>
      <c r="F610" s="416"/>
      <c r="G610" s="416"/>
      <c r="H610" s="416"/>
      <c r="I610" s="416"/>
      <c r="J610" s="416"/>
      <c r="K610" s="416"/>
      <c r="L610" s="416"/>
      <c r="M610" s="416"/>
      <c r="N610" s="416"/>
      <c r="R610" s="416"/>
      <c r="S610" s="416"/>
      <c r="T610" s="416"/>
      <c r="U610" s="416"/>
      <c r="V610" s="416"/>
      <c r="W610" s="415"/>
      <c r="X610" s="415"/>
      <c r="Y610" s="415"/>
      <c r="AC610" s="415"/>
      <c r="AD610" s="415"/>
      <c r="AE610" s="415"/>
      <c r="AF610" s="415"/>
    </row>
    <row r="611" spans="2:32" ht="15" customHeight="1">
      <c r="B611" s="416"/>
      <c r="C611" s="416"/>
      <c r="D611" s="562"/>
      <c r="E611" s="416"/>
      <c r="F611" s="416"/>
      <c r="G611" s="416"/>
      <c r="H611" s="416"/>
      <c r="I611" s="416"/>
      <c r="J611" s="416"/>
      <c r="K611" s="416"/>
      <c r="L611" s="416"/>
      <c r="M611" s="416"/>
      <c r="N611" s="416"/>
      <c r="R611" s="416"/>
      <c r="S611" s="416"/>
      <c r="T611" s="416"/>
      <c r="U611" s="416"/>
      <c r="V611" s="416"/>
      <c r="W611" s="415"/>
      <c r="X611" s="415"/>
      <c r="Y611" s="415"/>
      <c r="AC611" s="415"/>
      <c r="AD611" s="415"/>
      <c r="AE611" s="415"/>
      <c r="AF611" s="415"/>
    </row>
    <row r="612" spans="2:32" ht="15" customHeight="1">
      <c r="B612" s="416"/>
      <c r="C612" s="416"/>
      <c r="D612" s="562"/>
      <c r="E612" s="416"/>
      <c r="F612" s="416"/>
      <c r="G612" s="416"/>
      <c r="H612" s="416"/>
      <c r="I612" s="416"/>
      <c r="J612" s="416"/>
      <c r="K612" s="416"/>
      <c r="L612" s="416"/>
      <c r="M612" s="416"/>
      <c r="N612" s="416"/>
      <c r="R612" s="416"/>
      <c r="S612" s="416"/>
      <c r="T612" s="416"/>
      <c r="U612" s="416"/>
      <c r="V612" s="416"/>
      <c r="W612" s="415"/>
      <c r="X612" s="415"/>
      <c r="Y612" s="415"/>
      <c r="AC612" s="415"/>
      <c r="AD612" s="415"/>
      <c r="AE612" s="415"/>
      <c r="AF612" s="415"/>
    </row>
    <row r="613" spans="2:32" ht="15" customHeight="1">
      <c r="B613" s="416"/>
      <c r="C613" s="416"/>
      <c r="D613" s="562"/>
      <c r="E613" s="416"/>
      <c r="F613" s="416"/>
      <c r="G613" s="416"/>
      <c r="H613" s="416"/>
      <c r="I613" s="416"/>
      <c r="J613" s="416"/>
      <c r="K613" s="416"/>
      <c r="L613" s="416"/>
      <c r="M613" s="416"/>
      <c r="N613" s="416"/>
      <c r="R613" s="416"/>
      <c r="S613" s="416"/>
      <c r="T613" s="416"/>
      <c r="U613" s="416"/>
      <c r="V613" s="416"/>
      <c r="W613" s="415"/>
      <c r="X613" s="415"/>
      <c r="Y613" s="415"/>
      <c r="AC613" s="415"/>
      <c r="AD613" s="415"/>
      <c r="AE613" s="415"/>
      <c r="AF613" s="415"/>
    </row>
    <row r="614" spans="2:32" ht="15" customHeight="1">
      <c r="B614" s="416"/>
      <c r="C614" s="416"/>
      <c r="D614" s="562"/>
      <c r="E614" s="416"/>
      <c r="F614" s="416"/>
      <c r="G614" s="416"/>
      <c r="H614" s="416"/>
      <c r="I614" s="416"/>
      <c r="J614" s="416"/>
      <c r="K614" s="416"/>
      <c r="L614" s="416"/>
      <c r="M614" s="416"/>
      <c r="N614" s="416"/>
      <c r="R614" s="416"/>
      <c r="S614" s="416"/>
      <c r="T614" s="416"/>
      <c r="U614" s="416"/>
      <c r="V614" s="416"/>
      <c r="W614" s="415"/>
      <c r="X614" s="415"/>
      <c r="Y614" s="415"/>
      <c r="AC614" s="415"/>
      <c r="AD614" s="415"/>
      <c r="AE614" s="415"/>
      <c r="AF614" s="415"/>
    </row>
    <row r="615" spans="2:32" ht="15" customHeight="1">
      <c r="B615" s="416"/>
      <c r="C615" s="416"/>
      <c r="D615" s="562"/>
      <c r="E615" s="416"/>
      <c r="F615" s="416"/>
      <c r="G615" s="416"/>
      <c r="H615" s="416"/>
      <c r="I615" s="416"/>
      <c r="J615" s="416"/>
      <c r="K615" s="416"/>
      <c r="L615" s="416"/>
      <c r="M615" s="416"/>
      <c r="N615" s="416"/>
      <c r="R615" s="416"/>
      <c r="S615" s="416"/>
      <c r="T615" s="416"/>
      <c r="U615" s="416"/>
      <c r="V615" s="416"/>
      <c r="W615" s="415"/>
      <c r="X615" s="415"/>
      <c r="Y615" s="415"/>
      <c r="AC615" s="415"/>
      <c r="AD615" s="415"/>
      <c r="AE615" s="415"/>
      <c r="AF615" s="415"/>
    </row>
    <row r="616" spans="2:32" ht="15" customHeight="1">
      <c r="B616" s="416"/>
      <c r="C616" s="416"/>
      <c r="D616" s="562"/>
      <c r="E616" s="416"/>
      <c r="F616" s="416"/>
      <c r="G616" s="416"/>
      <c r="H616" s="416"/>
      <c r="I616" s="416"/>
      <c r="J616" s="416"/>
      <c r="K616" s="416"/>
      <c r="L616" s="416"/>
      <c r="M616" s="416"/>
      <c r="N616" s="416"/>
      <c r="R616" s="416"/>
      <c r="S616" s="416"/>
      <c r="T616" s="416"/>
      <c r="U616" s="416"/>
      <c r="V616" s="416"/>
      <c r="W616" s="415"/>
      <c r="X616" s="415"/>
      <c r="Y616" s="415"/>
      <c r="AC616" s="415"/>
      <c r="AD616" s="415"/>
      <c r="AE616" s="415"/>
      <c r="AF616" s="415"/>
    </row>
    <row r="617" spans="2:32" ht="15" customHeight="1">
      <c r="B617" s="416"/>
      <c r="C617" s="416"/>
      <c r="D617" s="562"/>
      <c r="E617" s="416"/>
      <c r="F617" s="416"/>
      <c r="G617" s="416"/>
      <c r="H617" s="416"/>
      <c r="I617" s="416"/>
      <c r="J617" s="416"/>
      <c r="K617" s="416"/>
      <c r="L617" s="416"/>
      <c r="M617" s="416"/>
      <c r="N617" s="416"/>
      <c r="R617" s="416"/>
      <c r="S617" s="416"/>
      <c r="T617" s="416"/>
      <c r="U617" s="416"/>
      <c r="V617" s="416"/>
      <c r="W617" s="415"/>
      <c r="X617" s="415"/>
      <c r="Y617" s="415"/>
      <c r="AC617" s="415"/>
      <c r="AD617" s="415"/>
      <c r="AE617" s="415"/>
      <c r="AF617" s="415"/>
    </row>
    <row r="618" spans="2:32" ht="15" customHeight="1">
      <c r="B618" s="416"/>
      <c r="C618" s="416"/>
      <c r="D618" s="562"/>
      <c r="E618" s="416"/>
      <c r="F618" s="416"/>
      <c r="G618" s="416"/>
      <c r="H618" s="416"/>
      <c r="I618" s="416"/>
      <c r="J618" s="416"/>
      <c r="K618" s="416"/>
      <c r="L618" s="416"/>
      <c r="M618" s="416"/>
      <c r="N618" s="416"/>
      <c r="R618" s="416"/>
      <c r="S618" s="416"/>
      <c r="T618" s="416"/>
      <c r="U618" s="416"/>
      <c r="V618" s="416"/>
      <c r="W618" s="415"/>
      <c r="X618" s="415"/>
      <c r="Y618" s="415"/>
      <c r="AC618" s="415"/>
      <c r="AD618" s="415"/>
      <c r="AE618" s="415"/>
      <c r="AF618" s="415"/>
    </row>
    <row r="619" spans="2:32" ht="15" customHeight="1">
      <c r="B619" s="416"/>
      <c r="C619" s="416"/>
      <c r="D619" s="562"/>
      <c r="E619" s="416"/>
      <c r="F619" s="416"/>
      <c r="G619" s="416"/>
      <c r="H619" s="416"/>
      <c r="I619" s="416"/>
      <c r="J619" s="416"/>
      <c r="K619" s="416"/>
      <c r="L619" s="416"/>
      <c r="M619" s="416"/>
      <c r="N619" s="416"/>
      <c r="R619" s="416"/>
      <c r="S619" s="416"/>
      <c r="T619" s="416"/>
      <c r="U619" s="416"/>
      <c r="V619" s="416"/>
      <c r="W619" s="415"/>
      <c r="X619" s="415"/>
      <c r="Y619" s="415"/>
      <c r="AC619" s="415"/>
      <c r="AD619" s="415"/>
      <c r="AE619" s="415"/>
      <c r="AF619" s="415"/>
    </row>
    <row r="620" spans="2:32" ht="15" customHeight="1">
      <c r="B620" s="416"/>
      <c r="C620" s="416"/>
      <c r="D620" s="562"/>
      <c r="E620" s="416"/>
      <c r="F620" s="416"/>
      <c r="G620" s="416"/>
      <c r="H620" s="416"/>
      <c r="I620" s="416"/>
      <c r="J620" s="416"/>
      <c r="K620" s="416"/>
      <c r="L620" s="416"/>
      <c r="M620" s="416"/>
      <c r="N620" s="416"/>
      <c r="R620" s="416"/>
      <c r="S620" s="416"/>
      <c r="T620" s="416"/>
      <c r="U620" s="416"/>
      <c r="V620" s="416"/>
      <c r="W620" s="415"/>
      <c r="X620" s="415"/>
      <c r="Y620" s="415"/>
      <c r="AC620" s="415"/>
      <c r="AD620" s="415"/>
      <c r="AE620" s="415"/>
      <c r="AF620" s="415"/>
    </row>
    <row r="621" spans="2:32" ht="15" customHeight="1">
      <c r="B621" s="416"/>
      <c r="C621" s="416"/>
      <c r="D621" s="562"/>
      <c r="E621" s="416"/>
      <c r="F621" s="416"/>
      <c r="G621" s="416"/>
      <c r="H621" s="416"/>
      <c r="I621" s="416"/>
      <c r="J621" s="416"/>
      <c r="K621" s="416"/>
      <c r="L621" s="416"/>
      <c r="M621" s="416"/>
      <c r="N621" s="416"/>
      <c r="R621" s="416"/>
      <c r="S621" s="416"/>
      <c r="T621" s="416"/>
      <c r="U621" s="416"/>
      <c r="V621" s="416"/>
      <c r="W621" s="415"/>
      <c r="X621" s="415"/>
      <c r="Y621" s="415"/>
      <c r="AC621" s="415"/>
      <c r="AD621" s="415"/>
      <c r="AE621" s="415"/>
      <c r="AF621" s="415"/>
    </row>
    <row r="622" spans="2:32" ht="15" customHeight="1">
      <c r="B622" s="416"/>
      <c r="C622" s="416"/>
      <c r="D622" s="562"/>
      <c r="E622" s="416"/>
      <c r="F622" s="416"/>
      <c r="G622" s="416"/>
      <c r="H622" s="416"/>
      <c r="I622" s="416"/>
      <c r="J622" s="416"/>
      <c r="K622" s="416"/>
      <c r="L622" s="416"/>
      <c r="M622" s="416"/>
      <c r="N622" s="416"/>
      <c r="R622" s="416"/>
      <c r="S622" s="416"/>
      <c r="T622" s="416"/>
      <c r="U622" s="416"/>
      <c r="V622" s="416"/>
      <c r="W622" s="415"/>
      <c r="X622" s="415"/>
      <c r="Y622" s="415"/>
      <c r="AC622" s="415"/>
      <c r="AD622" s="415"/>
      <c r="AE622" s="415"/>
      <c r="AF622" s="415"/>
    </row>
    <row r="623" spans="2:32" ht="15" customHeight="1">
      <c r="B623" s="416"/>
      <c r="C623" s="416"/>
      <c r="D623" s="562"/>
      <c r="E623" s="416"/>
      <c r="F623" s="416"/>
      <c r="G623" s="416"/>
      <c r="H623" s="416"/>
      <c r="I623" s="416"/>
      <c r="J623" s="416"/>
      <c r="K623" s="416"/>
      <c r="L623" s="416"/>
      <c r="M623" s="416"/>
      <c r="N623" s="416"/>
      <c r="R623" s="416"/>
      <c r="S623" s="416"/>
      <c r="T623" s="416"/>
      <c r="U623" s="416"/>
      <c r="V623" s="416"/>
      <c r="W623" s="415"/>
      <c r="X623" s="415"/>
      <c r="Y623" s="415"/>
      <c r="AC623" s="415"/>
      <c r="AD623" s="415"/>
      <c r="AE623" s="415"/>
      <c r="AF623" s="415"/>
    </row>
    <row r="624" spans="2:32" ht="15" customHeight="1">
      <c r="B624" s="416"/>
      <c r="C624" s="416"/>
      <c r="D624" s="562"/>
      <c r="E624" s="416"/>
      <c r="F624" s="416"/>
      <c r="G624" s="416"/>
      <c r="H624" s="416"/>
      <c r="I624" s="416"/>
      <c r="J624" s="416"/>
      <c r="K624" s="416"/>
      <c r="L624" s="416"/>
      <c r="M624" s="416"/>
      <c r="N624" s="416"/>
      <c r="R624" s="416"/>
      <c r="S624" s="416"/>
      <c r="T624" s="416"/>
      <c r="U624" s="416"/>
      <c r="V624" s="416"/>
      <c r="W624" s="415"/>
      <c r="X624" s="415"/>
      <c r="Y624" s="415"/>
      <c r="AC624" s="415"/>
      <c r="AD624" s="415"/>
      <c r="AE624" s="415"/>
      <c r="AF624" s="415"/>
    </row>
    <row r="625" spans="2:32" ht="15" customHeight="1">
      <c r="B625" s="416"/>
      <c r="C625" s="416"/>
      <c r="D625" s="562"/>
      <c r="E625" s="416"/>
      <c r="F625" s="416"/>
      <c r="G625" s="416"/>
      <c r="H625" s="416"/>
      <c r="I625" s="416"/>
      <c r="J625" s="416"/>
      <c r="K625" s="416"/>
      <c r="L625" s="416"/>
      <c r="M625" s="416"/>
      <c r="N625" s="416"/>
      <c r="R625" s="416"/>
      <c r="S625" s="416"/>
      <c r="T625" s="416"/>
      <c r="U625" s="416"/>
      <c r="V625" s="416"/>
      <c r="W625" s="415"/>
      <c r="X625" s="415"/>
      <c r="Y625" s="415"/>
      <c r="AC625" s="415"/>
      <c r="AD625" s="415"/>
      <c r="AE625" s="415"/>
      <c r="AF625" s="415"/>
    </row>
    <row r="626" spans="2:32" ht="15" customHeight="1">
      <c r="B626" s="416"/>
      <c r="C626" s="416"/>
      <c r="D626" s="562"/>
      <c r="E626" s="416"/>
      <c r="F626" s="416"/>
      <c r="G626" s="416"/>
      <c r="H626" s="416"/>
      <c r="I626" s="416"/>
      <c r="J626" s="416"/>
      <c r="K626" s="416"/>
      <c r="L626" s="416"/>
      <c r="M626" s="416"/>
      <c r="N626" s="416"/>
      <c r="R626" s="416"/>
      <c r="S626" s="416"/>
      <c r="T626" s="416"/>
      <c r="U626" s="416"/>
      <c r="V626" s="416"/>
      <c r="W626" s="415"/>
      <c r="X626" s="415"/>
      <c r="Y626" s="415"/>
      <c r="AC626" s="415"/>
      <c r="AD626" s="415"/>
      <c r="AE626" s="415"/>
      <c r="AF626" s="415"/>
    </row>
    <row r="627" spans="2:32" ht="15" customHeight="1">
      <c r="B627" s="416"/>
      <c r="C627" s="416"/>
      <c r="D627" s="562"/>
      <c r="E627" s="416"/>
      <c r="F627" s="416"/>
      <c r="G627" s="416"/>
      <c r="H627" s="416"/>
      <c r="I627" s="416"/>
      <c r="J627" s="416"/>
      <c r="K627" s="416"/>
      <c r="L627" s="416"/>
      <c r="M627" s="416"/>
      <c r="N627" s="416"/>
      <c r="R627" s="416"/>
      <c r="S627" s="416"/>
      <c r="T627" s="416"/>
      <c r="U627" s="416"/>
      <c r="V627" s="416"/>
      <c r="W627" s="415"/>
      <c r="X627" s="415"/>
      <c r="Y627" s="415"/>
      <c r="AC627" s="415"/>
      <c r="AD627" s="415"/>
      <c r="AE627" s="415"/>
      <c r="AF627" s="415"/>
    </row>
    <row r="628" spans="2:32" ht="15" customHeight="1">
      <c r="B628" s="416"/>
      <c r="C628" s="416"/>
      <c r="D628" s="562"/>
      <c r="E628" s="416"/>
      <c r="F628" s="416"/>
      <c r="G628" s="416"/>
      <c r="H628" s="416"/>
      <c r="I628" s="416"/>
      <c r="J628" s="416"/>
      <c r="K628" s="416"/>
      <c r="L628" s="416"/>
      <c r="M628" s="416"/>
      <c r="N628" s="416"/>
      <c r="R628" s="416"/>
      <c r="S628" s="416"/>
      <c r="T628" s="416"/>
      <c r="U628" s="416"/>
      <c r="V628" s="416"/>
      <c r="W628" s="415"/>
      <c r="X628" s="415"/>
      <c r="Y628" s="415"/>
      <c r="AC628" s="415"/>
      <c r="AD628" s="415"/>
      <c r="AE628" s="415"/>
      <c r="AF628" s="415"/>
    </row>
    <row r="629" spans="2:32" ht="15" customHeight="1">
      <c r="B629" s="416"/>
      <c r="C629" s="416"/>
      <c r="D629" s="562"/>
      <c r="E629" s="416"/>
      <c r="F629" s="416"/>
      <c r="G629" s="416"/>
      <c r="H629" s="416"/>
      <c r="I629" s="416"/>
      <c r="J629" s="416"/>
      <c r="K629" s="416"/>
      <c r="L629" s="416"/>
      <c r="M629" s="416"/>
      <c r="N629" s="416"/>
      <c r="R629" s="416"/>
      <c r="S629" s="416"/>
      <c r="T629" s="416"/>
      <c r="U629" s="416"/>
      <c r="V629" s="416"/>
      <c r="W629" s="415"/>
      <c r="X629" s="415"/>
      <c r="Y629" s="415"/>
      <c r="AC629" s="415"/>
      <c r="AD629" s="415"/>
      <c r="AE629" s="415"/>
      <c r="AF629" s="415"/>
    </row>
    <row r="630" spans="2:32" ht="15" customHeight="1">
      <c r="B630" s="416"/>
      <c r="C630" s="416"/>
      <c r="D630" s="562"/>
      <c r="E630" s="416"/>
      <c r="F630" s="416"/>
      <c r="G630" s="416"/>
      <c r="H630" s="416"/>
      <c r="I630" s="416"/>
      <c r="J630" s="416"/>
      <c r="K630" s="416"/>
      <c r="L630" s="416"/>
      <c r="M630" s="416"/>
      <c r="N630" s="416"/>
      <c r="R630" s="416"/>
      <c r="S630" s="416"/>
      <c r="T630" s="416"/>
      <c r="U630" s="416"/>
      <c r="V630" s="416"/>
      <c r="W630" s="415"/>
      <c r="X630" s="415"/>
      <c r="Y630" s="415"/>
      <c r="AC630" s="415"/>
      <c r="AD630" s="415"/>
      <c r="AE630" s="415"/>
      <c r="AF630" s="415"/>
    </row>
    <row r="631" spans="2:32" ht="15" customHeight="1">
      <c r="B631" s="416"/>
      <c r="C631" s="416"/>
      <c r="D631" s="562"/>
      <c r="E631" s="416"/>
      <c r="F631" s="416"/>
      <c r="G631" s="416"/>
      <c r="H631" s="416"/>
      <c r="I631" s="416"/>
      <c r="J631" s="416"/>
      <c r="K631" s="416"/>
      <c r="L631" s="416"/>
      <c r="M631" s="416"/>
      <c r="N631" s="416"/>
      <c r="R631" s="416"/>
      <c r="S631" s="416"/>
      <c r="T631" s="416"/>
      <c r="U631" s="416"/>
      <c r="V631" s="416"/>
      <c r="W631" s="415"/>
      <c r="X631" s="415"/>
      <c r="Y631" s="415"/>
      <c r="AC631" s="415"/>
      <c r="AD631" s="415"/>
      <c r="AE631" s="415"/>
      <c r="AF631" s="415"/>
    </row>
    <row r="632" spans="2:32" ht="15" customHeight="1">
      <c r="B632" s="416"/>
      <c r="C632" s="416"/>
      <c r="D632" s="562"/>
      <c r="E632" s="416"/>
      <c r="F632" s="416"/>
      <c r="G632" s="416"/>
      <c r="H632" s="416"/>
      <c r="I632" s="416"/>
      <c r="J632" s="416"/>
      <c r="K632" s="416"/>
      <c r="L632" s="416"/>
      <c r="M632" s="416"/>
      <c r="N632" s="416"/>
      <c r="R632" s="416"/>
      <c r="S632" s="416"/>
      <c r="T632" s="416"/>
      <c r="U632" s="416"/>
      <c r="V632" s="416"/>
      <c r="W632" s="415"/>
      <c r="X632" s="415"/>
      <c r="Y632" s="415"/>
      <c r="AC632" s="415"/>
      <c r="AD632" s="415"/>
      <c r="AE632" s="415"/>
      <c r="AF632" s="415"/>
    </row>
    <row r="633" spans="2:32" ht="15" customHeight="1">
      <c r="B633" s="416"/>
      <c r="C633" s="416"/>
      <c r="D633" s="562"/>
      <c r="E633" s="416"/>
      <c r="F633" s="416"/>
      <c r="G633" s="416"/>
      <c r="H633" s="416"/>
      <c r="I633" s="416"/>
      <c r="J633" s="416"/>
      <c r="K633" s="416"/>
      <c r="L633" s="416"/>
      <c r="M633" s="416"/>
      <c r="N633" s="416"/>
      <c r="R633" s="416"/>
      <c r="S633" s="416"/>
      <c r="T633" s="416"/>
      <c r="U633" s="416"/>
      <c r="V633" s="416"/>
      <c r="W633" s="415"/>
      <c r="X633" s="415"/>
      <c r="Y633" s="415"/>
      <c r="AC633" s="415"/>
      <c r="AD633" s="415"/>
      <c r="AE633" s="415"/>
      <c r="AF633" s="415"/>
    </row>
    <row r="634" spans="2:32" ht="15" customHeight="1">
      <c r="B634" s="416"/>
      <c r="C634" s="416"/>
      <c r="D634" s="562"/>
      <c r="E634" s="416"/>
      <c r="F634" s="416"/>
      <c r="G634" s="416"/>
      <c r="H634" s="416"/>
      <c r="I634" s="416"/>
      <c r="J634" s="416"/>
      <c r="K634" s="416"/>
      <c r="L634" s="416"/>
      <c r="M634" s="416"/>
      <c r="N634" s="416"/>
      <c r="R634" s="416"/>
      <c r="S634" s="416"/>
      <c r="T634" s="416"/>
      <c r="U634" s="416"/>
      <c r="V634" s="416"/>
      <c r="W634" s="415"/>
      <c r="X634" s="415"/>
      <c r="Y634" s="415"/>
      <c r="AC634" s="415"/>
      <c r="AD634" s="415"/>
      <c r="AE634" s="415"/>
      <c r="AF634" s="415"/>
    </row>
    <row r="635" spans="2:32" ht="15" customHeight="1">
      <c r="B635" s="416"/>
      <c r="C635" s="416"/>
      <c r="D635" s="562"/>
      <c r="E635" s="416"/>
      <c r="F635" s="416"/>
      <c r="G635" s="416"/>
      <c r="H635" s="416"/>
      <c r="I635" s="416"/>
      <c r="J635" s="416"/>
      <c r="K635" s="416"/>
      <c r="L635" s="416"/>
      <c r="M635" s="416"/>
      <c r="N635" s="416"/>
      <c r="R635" s="416"/>
      <c r="S635" s="416"/>
      <c r="T635" s="416"/>
      <c r="U635" s="416"/>
      <c r="V635" s="416"/>
      <c r="W635" s="415"/>
      <c r="X635" s="415"/>
      <c r="Y635" s="415"/>
      <c r="AC635" s="415"/>
      <c r="AD635" s="415"/>
      <c r="AE635" s="415"/>
      <c r="AF635" s="415"/>
    </row>
    <row r="636" spans="2:32" ht="15" customHeight="1">
      <c r="B636" s="416"/>
      <c r="C636" s="416"/>
      <c r="D636" s="562"/>
      <c r="E636" s="416"/>
      <c r="F636" s="416"/>
      <c r="G636" s="416"/>
      <c r="H636" s="416"/>
      <c r="I636" s="416"/>
      <c r="J636" s="416"/>
      <c r="K636" s="416"/>
      <c r="L636" s="416"/>
      <c r="M636" s="416"/>
      <c r="N636" s="416"/>
      <c r="R636" s="416"/>
      <c r="S636" s="416"/>
      <c r="T636" s="416"/>
      <c r="U636" s="416"/>
      <c r="V636" s="416"/>
      <c r="W636" s="415"/>
      <c r="X636" s="415"/>
      <c r="Y636" s="415"/>
      <c r="AC636" s="415"/>
      <c r="AD636" s="415"/>
      <c r="AE636" s="415"/>
      <c r="AF636" s="415"/>
    </row>
    <row r="637" spans="2:32" ht="15" customHeight="1">
      <c r="B637" s="416"/>
      <c r="C637" s="416"/>
      <c r="D637" s="562"/>
      <c r="E637" s="416"/>
      <c r="F637" s="416"/>
      <c r="G637" s="416"/>
      <c r="H637" s="416"/>
      <c r="I637" s="416"/>
      <c r="J637" s="416"/>
      <c r="K637" s="416"/>
      <c r="L637" s="416"/>
      <c r="M637" s="416"/>
      <c r="N637" s="416"/>
      <c r="R637" s="416"/>
      <c r="S637" s="416"/>
      <c r="T637" s="416"/>
      <c r="U637" s="416"/>
      <c r="V637" s="416"/>
      <c r="W637" s="415"/>
      <c r="X637" s="415"/>
      <c r="Y637" s="415"/>
      <c r="AC637" s="415"/>
      <c r="AD637" s="415"/>
      <c r="AE637" s="415"/>
      <c r="AF637" s="415"/>
    </row>
    <row r="638" spans="2:32" ht="15" customHeight="1">
      <c r="B638" s="416"/>
      <c r="C638" s="416"/>
      <c r="D638" s="562"/>
      <c r="E638" s="416"/>
      <c r="F638" s="416"/>
      <c r="G638" s="416"/>
      <c r="H638" s="416"/>
      <c r="I638" s="416"/>
      <c r="J638" s="416"/>
      <c r="K638" s="416"/>
      <c r="L638" s="416"/>
      <c r="M638" s="416"/>
      <c r="N638" s="416"/>
      <c r="R638" s="416"/>
      <c r="S638" s="416"/>
      <c r="T638" s="416"/>
      <c r="U638" s="416"/>
      <c r="V638" s="416"/>
      <c r="W638" s="415"/>
      <c r="X638" s="415"/>
      <c r="Y638" s="415"/>
      <c r="AC638" s="415"/>
      <c r="AD638" s="415"/>
      <c r="AE638" s="415"/>
      <c r="AF638" s="415"/>
    </row>
    <row r="639" spans="2:32" ht="15" customHeight="1">
      <c r="B639" s="416"/>
      <c r="C639" s="416"/>
      <c r="D639" s="562"/>
      <c r="E639" s="416"/>
      <c r="F639" s="416"/>
      <c r="G639" s="416"/>
      <c r="H639" s="416"/>
      <c r="I639" s="416"/>
      <c r="J639" s="416"/>
      <c r="K639" s="416"/>
      <c r="L639" s="416"/>
      <c r="M639" s="416"/>
      <c r="N639" s="416"/>
      <c r="R639" s="416"/>
      <c r="S639" s="416"/>
      <c r="T639" s="416"/>
      <c r="U639" s="416"/>
      <c r="V639" s="416"/>
      <c r="W639" s="415"/>
      <c r="X639" s="415"/>
      <c r="Y639" s="415"/>
      <c r="AC639" s="415"/>
      <c r="AD639" s="415"/>
      <c r="AE639" s="415"/>
      <c r="AF639" s="415"/>
    </row>
    <row r="640" spans="2:32" ht="15" customHeight="1">
      <c r="B640" s="416"/>
      <c r="C640" s="416"/>
      <c r="D640" s="562"/>
      <c r="E640" s="416"/>
      <c r="F640" s="416"/>
      <c r="G640" s="416"/>
      <c r="H640" s="416"/>
      <c r="I640" s="416"/>
      <c r="J640" s="416"/>
      <c r="K640" s="416"/>
      <c r="L640" s="416"/>
      <c r="M640" s="416"/>
      <c r="N640" s="416"/>
      <c r="R640" s="416"/>
      <c r="S640" s="416"/>
      <c r="T640" s="416"/>
      <c r="U640" s="416"/>
      <c r="V640" s="416"/>
      <c r="W640" s="415"/>
      <c r="X640" s="415"/>
      <c r="Y640" s="415"/>
      <c r="AC640" s="415"/>
      <c r="AD640" s="415"/>
      <c r="AE640" s="415"/>
      <c r="AF640" s="415"/>
    </row>
    <row r="641" spans="2:32" ht="15" customHeight="1">
      <c r="B641" s="416"/>
      <c r="C641" s="416"/>
      <c r="D641" s="562"/>
      <c r="E641" s="416"/>
      <c r="F641" s="416"/>
      <c r="G641" s="416"/>
      <c r="H641" s="416"/>
      <c r="I641" s="416"/>
      <c r="J641" s="416"/>
      <c r="K641" s="416"/>
      <c r="L641" s="416"/>
      <c r="M641" s="416"/>
      <c r="N641" s="416"/>
      <c r="R641" s="416"/>
      <c r="S641" s="416"/>
      <c r="T641" s="416"/>
      <c r="U641" s="416"/>
      <c r="V641" s="416"/>
      <c r="W641" s="415"/>
      <c r="X641" s="415"/>
      <c r="Y641" s="415"/>
      <c r="AC641" s="415"/>
      <c r="AD641" s="415"/>
      <c r="AE641" s="415"/>
      <c r="AF641" s="415"/>
    </row>
    <row r="642" spans="2:32" ht="15" customHeight="1">
      <c r="B642" s="416"/>
      <c r="C642" s="416"/>
      <c r="D642" s="562"/>
      <c r="E642" s="416"/>
      <c r="F642" s="416"/>
      <c r="G642" s="416"/>
      <c r="H642" s="416"/>
      <c r="I642" s="416"/>
      <c r="J642" s="416"/>
      <c r="K642" s="416"/>
      <c r="L642" s="416"/>
      <c r="M642" s="416"/>
      <c r="N642" s="416"/>
      <c r="R642" s="416"/>
      <c r="S642" s="416"/>
      <c r="T642" s="416"/>
      <c r="U642" s="416"/>
      <c r="V642" s="416"/>
      <c r="W642" s="415"/>
      <c r="X642" s="415"/>
      <c r="Y642" s="415"/>
      <c r="AC642" s="415"/>
      <c r="AD642" s="415"/>
      <c r="AE642" s="415"/>
      <c r="AF642" s="415"/>
    </row>
    <row r="643" spans="2:32" ht="15" customHeight="1">
      <c r="B643" s="416"/>
      <c r="C643" s="416"/>
      <c r="D643" s="562"/>
      <c r="E643" s="416"/>
      <c r="F643" s="416"/>
      <c r="G643" s="416"/>
      <c r="H643" s="416"/>
      <c r="I643" s="416"/>
      <c r="J643" s="416"/>
      <c r="K643" s="416"/>
      <c r="L643" s="416"/>
      <c r="M643" s="416"/>
      <c r="N643" s="416"/>
      <c r="R643" s="416"/>
      <c r="S643" s="416"/>
      <c r="T643" s="416"/>
      <c r="U643" s="416"/>
      <c r="V643" s="416"/>
      <c r="W643" s="415"/>
      <c r="X643" s="415"/>
      <c r="Y643" s="415"/>
      <c r="AC643" s="415"/>
      <c r="AD643" s="415"/>
      <c r="AE643" s="415"/>
      <c r="AF643" s="415"/>
    </row>
    <row r="644" spans="2:32" ht="15" customHeight="1">
      <c r="B644" s="416"/>
      <c r="C644" s="416"/>
      <c r="D644" s="562"/>
      <c r="E644" s="416"/>
      <c r="F644" s="416"/>
      <c r="G644" s="416"/>
      <c r="H644" s="416"/>
      <c r="I644" s="416"/>
      <c r="J644" s="416"/>
      <c r="K644" s="416"/>
      <c r="L644" s="416"/>
      <c r="M644" s="416"/>
      <c r="N644" s="416"/>
      <c r="R644" s="416"/>
      <c r="S644" s="416"/>
      <c r="T644" s="416"/>
      <c r="U644" s="416"/>
      <c r="V644" s="416"/>
      <c r="W644" s="415"/>
      <c r="X644" s="415"/>
      <c r="Y644" s="415"/>
      <c r="AC644" s="415"/>
      <c r="AD644" s="415"/>
      <c r="AE644" s="415"/>
      <c r="AF644" s="415"/>
    </row>
    <row r="645" spans="2:32" ht="15" customHeight="1">
      <c r="B645" s="416"/>
      <c r="C645" s="416"/>
      <c r="D645" s="562"/>
      <c r="E645" s="416"/>
      <c r="F645" s="416"/>
      <c r="G645" s="416"/>
      <c r="H645" s="416"/>
      <c r="I645" s="416"/>
      <c r="J645" s="416"/>
      <c r="K645" s="416"/>
      <c r="L645" s="416"/>
      <c r="M645" s="416"/>
      <c r="N645" s="416"/>
      <c r="R645" s="416"/>
      <c r="S645" s="416"/>
      <c r="T645" s="416"/>
      <c r="U645" s="416"/>
      <c r="V645" s="416"/>
      <c r="W645" s="415"/>
      <c r="X645" s="415"/>
      <c r="Y645" s="415"/>
      <c r="AC645" s="415"/>
      <c r="AD645" s="415"/>
      <c r="AE645" s="415"/>
      <c r="AF645" s="415"/>
    </row>
    <row r="646" spans="2:32" ht="15" customHeight="1">
      <c r="B646" s="416"/>
      <c r="C646" s="416"/>
      <c r="D646" s="562"/>
      <c r="E646" s="416"/>
      <c r="F646" s="416"/>
      <c r="G646" s="416"/>
      <c r="H646" s="416"/>
      <c r="I646" s="416"/>
      <c r="J646" s="416"/>
      <c r="K646" s="416"/>
      <c r="L646" s="416"/>
      <c r="M646" s="416"/>
      <c r="N646" s="416"/>
      <c r="R646" s="416"/>
      <c r="S646" s="416"/>
      <c r="T646" s="416"/>
      <c r="U646" s="416"/>
      <c r="V646" s="416"/>
      <c r="W646" s="415"/>
      <c r="X646" s="415"/>
      <c r="Y646" s="415"/>
      <c r="AC646" s="415"/>
      <c r="AD646" s="415"/>
      <c r="AE646" s="415"/>
      <c r="AF646" s="415"/>
    </row>
    <row r="647" spans="2:32" ht="15" customHeight="1">
      <c r="B647" s="416"/>
      <c r="C647" s="416"/>
      <c r="D647" s="562"/>
      <c r="E647" s="416"/>
      <c r="F647" s="416"/>
      <c r="G647" s="416"/>
      <c r="H647" s="416"/>
      <c r="I647" s="416"/>
      <c r="J647" s="416"/>
      <c r="K647" s="416"/>
      <c r="L647" s="416"/>
      <c r="M647" s="416"/>
      <c r="N647" s="416"/>
      <c r="R647" s="416"/>
      <c r="S647" s="416"/>
      <c r="T647" s="416"/>
      <c r="U647" s="416"/>
      <c r="V647" s="416"/>
      <c r="W647" s="415"/>
      <c r="X647" s="415"/>
      <c r="Y647" s="415"/>
      <c r="AC647" s="415"/>
      <c r="AD647" s="415"/>
      <c r="AE647" s="415"/>
      <c r="AF647" s="415"/>
    </row>
    <row r="648" spans="2:32" ht="15" customHeight="1">
      <c r="B648" s="416"/>
      <c r="C648" s="416"/>
      <c r="D648" s="562"/>
      <c r="E648" s="416"/>
      <c r="F648" s="416"/>
      <c r="G648" s="416"/>
      <c r="H648" s="416"/>
      <c r="I648" s="416"/>
      <c r="J648" s="416"/>
      <c r="K648" s="416"/>
      <c r="L648" s="416"/>
      <c r="M648" s="416"/>
      <c r="N648" s="416"/>
      <c r="R648" s="416"/>
      <c r="S648" s="416"/>
      <c r="T648" s="416"/>
      <c r="U648" s="416"/>
      <c r="V648" s="416"/>
      <c r="W648" s="415"/>
      <c r="X648" s="415"/>
      <c r="Y648" s="415"/>
      <c r="AC648" s="415"/>
      <c r="AD648" s="415"/>
      <c r="AE648" s="415"/>
      <c r="AF648" s="415"/>
    </row>
    <row r="649" spans="2:32" ht="15" customHeight="1">
      <c r="B649" s="416"/>
      <c r="C649" s="416"/>
      <c r="D649" s="562"/>
      <c r="E649" s="416"/>
      <c r="F649" s="416"/>
      <c r="G649" s="416"/>
      <c r="H649" s="416"/>
      <c r="I649" s="416"/>
      <c r="J649" s="416"/>
      <c r="K649" s="416"/>
      <c r="L649" s="416"/>
      <c r="M649" s="416"/>
      <c r="N649" s="416"/>
      <c r="R649" s="416"/>
      <c r="S649" s="416"/>
      <c r="T649" s="416"/>
      <c r="U649" s="416"/>
      <c r="V649" s="416"/>
      <c r="W649" s="415"/>
      <c r="X649" s="415"/>
      <c r="Y649" s="415"/>
      <c r="AC649" s="415"/>
      <c r="AD649" s="415"/>
      <c r="AE649" s="415"/>
      <c r="AF649" s="415"/>
    </row>
    <row r="650" spans="2:32" ht="15" customHeight="1">
      <c r="B650" s="416"/>
      <c r="C650" s="416"/>
      <c r="D650" s="562"/>
      <c r="E650" s="416"/>
      <c r="F650" s="416"/>
      <c r="G650" s="416"/>
      <c r="H650" s="416"/>
      <c r="I650" s="416"/>
      <c r="J650" s="416"/>
      <c r="K650" s="416"/>
      <c r="L650" s="416"/>
      <c r="M650" s="416"/>
      <c r="N650" s="416"/>
      <c r="R650" s="416"/>
      <c r="S650" s="416"/>
      <c r="T650" s="416"/>
      <c r="U650" s="416"/>
      <c r="V650" s="416"/>
      <c r="W650" s="415"/>
      <c r="X650" s="415"/>
      <c r="Y650" s="415"/>
      <c r="AC650" s="415"/>
      <c r="AD650" s="415"/>
      <c r="AE650" s="415"/>
      <c r="AF650" s="415"/>
    </row>
    <row r="651" spans="2:32" ht="15" customHeight="1">
      <c r="B651" s="416"/>
      <c r="C651" s="416"/>
      <c r="D651" s="562"/>
      <c r="E651" s="416"/>
      <c r="F651" s="416"/>
      <c r="G651" s="416"/>
      <c r="H651" s="416"/>
      <c r="I651" s="416"/>
      <c r="J651" s="416"/>
      <c r="K651" s="416"/>
      <c r="L651" s="416"/>
      <c r="M651" s="416"/>
      <c r="N651" s="416"/>
      <c r="R651" s="416"/>
      <c r="S651" s="416"/>
      <c r="T651" s="416"/>
      <c r="U651" s="416"/>
      <c r="V651" s="416"/>
      <c r="W651" s="415"/>
      <c r="X651" s="415"/>
      <c r="Y651" s="415"/>
      <c r="AC651" s="415"/>
      <c r="AD651" s="415"/>
      <c r="AE651" s="415"/>
      <c r="AF651" s="415"/>
    </row>
    <row r="652" spans="2:32" ht="15" customHeight="1">
      <c r="B652" s="416"/>
      <c r="C652" s="416"/>
      <c r="D652" s="562"/>
      <c r="E652" s="416"/>
      <c r="F652" s="416"/>
      <c r="G652" s="416"/>
      <c r="H652" s="416"/>
      <c r="I652" s="416"/>
      <c r="J652" s="416"/>
      <c r="K652" s="416"/>
      <c r="L652" s="416"/>
      <c r="M652" s="416"/>
      <c r="N652" s="416"/>
      <c r="R652" s="416"/>
      <c r="S652" s="416"/>
      <c r="T652" s="416"/>
      <c r="U652" s="416"/>
      <c r="V652" s="416"/>
      <c r="W652" s="415"/>
      <c r="X652" s="415"/>
      <c r="Y652" s="415"/>
      <c r="AC652" s="415"/>
      <c r="AD652" s="415"/>
      <c r="AE652" s="415"/>
      <c r="AF652" s="415"/>
    </row>
    <row r="653" spans="2:32" ht="15" customHeight="1">
      <c r="B653" s="416"/>
      <c r="C653" s="416"/>
      <c r="D653" s="562"/>
      <c r="E653" s="416"/>
      <c r="F653" s="416"/>
      <c r="G653" s="416"/>
      <c r="H653" s="416"/>
      <c r="I653" s="416"/>
      <c r="J653" s="416"/>
      <c r="K653" s="416"/>
      <c r="L653" s="416"/>
      <c r="M653" s="416"/>
      <c r="N653" s="416"/>
      <c r="R653" s="416"/>
      <c r="S653" s="416"/>
      <c r="T653" s="416"/>
      <c r="U653" s="416"/>
      <c r="V653" s="416"/>
      <c r="W653" s="415"/>
      <c r="X653" s="415"/>
      <c r="Y653" s="415"/>
      <c r="AC653" s="415"/>
      <c r="AD653" s="415"/>
      <c r="AE653" s="415"/>
      <c r="AF653" s="415"/>
    </row>
    <row r="654" spans="2:32" ht="15" customHeight="1">
      <c r="B654" s="416"/>
      <c r="C654" s="416"/>
      <c r="D654" s="562"/>
      <c r="E654" s="416"/>
      <c r="F654" s="416"/>
      <c r="G654" s="416"/>
      <c r="H654" s="416"/>
      <c r="I654" s="416"/>
      <c r="J654" s="416"/>
      <c r="K654" s="416"/>
      <c r="L654" s="416"/>
      <c r="M654" s="416"/>
      <c r="N654" s="416"/>
      <c r="R654" s="416"/>
      <c r="S654" s="416"/>
      <c r="T654" s="416"/>
      <c r="U654" s="416"/>
      <c r="V654" s="416"/>
      <c r="W654" s="415"/>
      <c r="X654" s="415"/>
      <c r="Y654" s="415"/>
      <c r="AC654" s="415"/>
      <c r="AD654" s="415"/>
      <c r="AE654" s="415"/>
      <c r="AF654" s="415"/>
    </row>
    <row r="655" spans="2:32" ht="15" customHeight="1">
      <c r="B655" s="416"/>
      <c r="C655" s="416"/>
      <c r="D655" s="562"/>
      <c r="E655" s="416"/>
      <c r="F655" s="416"/>
      <c r="G655" s="416"/>
      <c r="H655" s="416"/>
      <c r="I655" s="416"/>
      <c r="J655" s="416"/>
      <c r="K655" s="416"/>
      <c r="L655" s="416"/>
      <c r="M655" s="416"/>
      <c r="N655" s="416"/>
      <c r="R655" s="416"/>
      <c r="S655" s="416"/>
      <c r="T655" s="416"/>
      <c r="U655" s="416"/>
      <c r="V655" s="416"/>
      <c r="W655" s="415"/>
      <c r="X655" s="415"/>
      <c r="Y655" s="415"/>
      <c r="AC655" s="415"/>
      <c r="AD655" s="415"/>
      <c r="AE655" s="415"/>
      <c r="AF655" s="415"/>
    </row>
    <row r="656" spans="2:32" ht="15" customHeight="1">
      <c r="B656" s="416"/>
      <c r="C656" s="416"/>
      <c r="D656" s="562"/>
      <c r="E656" s="416"/>
      <c r="F656" s="416"/>
      <c r="G656" s="416"/>
      <c r="H656" s="416"/>
      <c r="I656" s="416"/>
      <c r="J656" s="416"/>
      <c r="K656" s="416"/>
      <c r="L656" s="416"/>
      <c r="M656" s="416"/>
      <c r="N656" s="416"/>
      <c r="R656" s="416"/>
      <c r="S656" s="416"/>
      <c r="T656" s="416"/>
      <c r="U656" s="416"/>
      <c r="V656" s="416"/>
      <c r="W656" s="415"/>
      <c r="X656" s="415"/>
      <c r="Y656" s="415"/>
      <c r="AC656" s="415"/>
      <c r="AD656" s="415"/>
      <c r="AE656" s="415"/>
      <c r="AF656" s="415"/>
    </row>
    <row r="657" spans="2:32" ht="15" customHeight="1">
      <c r="B657" s="416"/>
      <c r="C657" s="416"/>
      <c r="D657" s="562"/>
      <c r="E657" s="416"/>
      <c r="F657" s="416"/>
      <c r="G657" s="416"/>
      <c r="H657" s="416"/>
      <c r="I657" s="416"/>
      <c r="J657" s="416"/>
      <c r="K657" s="416"/>
      <c r="L657" s="416"/>
      <c r="M657" s="416"/>
      <c r="N657" s="416"/>
      <c r="R657" s="416"/>
      <c r="S657" s="416"/>
      <c r="T657" s="416"/>
      <c r="U657" s="416"/>
      <c r="V657" s="416"/>
      <c r="W657" s="415"/>
      <c r="X657" s="415"/>
      <c r="Y657" s="415"/>
      <c r="AC657" s="415"/>
      <c r="AD657" s="415"/>
      <c r="AE657" s="415"/>
      <c r="AF657" s="415"/>
    </row>
    <row r="658" spans="2:32" ht="15" customHeight="1">
      <c r="B658" s="416"/>
      <c r="C658" s="416"/>
      <c r="D658" s="562"/>
      <c r="E658" s="416"/>
      <c r="F658" s="416"/>
      <c r="G658" s="416"/>
      <c r="H658" s="416"/>
      <c r="I658" s="416"/>
      <c r="J658" s="416"/>
      <c r="K658" s="416"/>
      <c r="L658" s="416"/>
      <c r="M658" s="416"/>
      <c r="N658" s="416"/>
      <c r="R658" s="416"/>
      <c r="S658" s="416"/>
      <c r="T658" s="416"/>
      <c r="U658" s="416"/>
      <c r="V658" s="416"/>
      <c r="W658" s="415"/>
      <c r="X658" s="415"/>
      <c r="Y658" s="415"/>
      <c r="AC658" s="415"/>
      <c r="AD658" s="415"/>
      <c r="AE658" s="415"/>
      <c r="AF658" s="415"/>
    </row>
    <row r="659" spans="2:32" ht="15" customHeight="1">
      <c r="B659" s="416"/>
      <c r="C659" s="416"/>
      <c r="D659" s="562"/>
      <c r="E659" s="416"/>
      <c r="F659" s="416"/>
      <c r="G659" s="416"/>
      <c r="H659" s="416"/>
      <c r="I659" s="416"/>
      <c r="J659" s="416"/>
      <c r="K659" s="416"/>
      <c r="L659" s="416"/>
      <c r="M659" s="416"/>
      <c r="N659" s="416"/>
      <c r="R659" s="416"/>
      <c r="S659" s="416"/>
      <c r="T659" s="416"/>
      <c r="U659" s="416"/>
      <c r="V659" s="416"/>
      <c r="W659" s="415"/>
      <c r="X659" s="415"/>
      <c r="Y659" s="415"/>
      <c r="AC659" s="415"/>
      <c r="AD659" s="415"/>
      <c r="AE659" s="415"/>
      <c r="AF659" s="415"/>
    </row>
    <row r="660" spans="2:32" ht="15" customHeight="1">
      <c r="B660" s="416"/>
      <c r="C660" s="416"/>
      <c r="D660" s="562"/>
      <c r="E660" s="416"/>
      <c r="F660" s="416"/>
      <c r="G660" s="416"/>
      <c r="H660" s="416"/>
      <c r="I660" s="416"/>
      <c r="J660" s="416"/>
      <c r="K660" s="416"/>
      <c r="L660" s="416"/>
      <c r="M660" s="416"/>
      <c r="N660" s="416"/>
      <c r="R660" s="416"/>
      <c r="S660" s="416"/>
      <c r="T660" s="416"/>
      <c r="U660" s="416"/>
      <c r="V660" s="416"/>
      <c r="W660" s="415"/>
      <c r="X660" s="415"/>
      <c r="Y660" s="415"/>
      <c r="AC660" s="415"/>
      <c r="AD660" s="415"/>
      <c r="AE660" s="415"/>
      <c r="AF660" s="415"/>
    </row>
    <row r="661" spans="2:32" ht="15" customHeight="1">
      <c r="B661" s="416"/>
      <c r="C661" s="416"/>
      <c r="D661" s="562"/>
      <c r="E661" s="416"/>
      <c r="F661" s="416"/>
      <c r="G661" s="416"/>
      <c r="H661" s="416"/>
      <c r="I661" s="416"/>
      <c r="J661" s="416"/>
      <c r="K661" s="416"/>
      <c r="L661" s="416"/>
      <c r="M661" s="416"/>
      <c r="N661" s="416"/>
      <c r="R661" s="416"/>
      <c r="S661" s="416"/>
      <c r="T661" s="416"/>
      <c r="U661" s="416"/>
      <c r="V661" s="416"/>
      <c r="W661" s="415"/>
      <c r="X661" s="415"/>
      <c r="Y661" s="415"/>
      <c r="AC661" s="415"/>
      <c r="AD661" s="415"/>
      <c r="AE661" s="415"/>
      <c r="AF661" s="415"/>
    </row>
    <row r="662" spans="2:32" ht="15" customHeight="1">
      <c r="B662" s="416"/>
      <c r="C662" s="416"/>
      <c r="D662" s="562"/>
      <c r="E662" s="416"/>
      <c r="F662" s="416"/>
      <c r="G662" s="416"/>
      <c r="H662" s="416"/>
      <c r="I662" s="416"/>
      <c r="J662" s="416"/>
      <c r="K662" s="416"/>
      <c r="L662" s="416"/>
      <c r="M662" s="416"/>
      <c r="N662" s="416"/>
      <c r="R662" s="416"/>
      <c r="S662" s="416"/>
      <c r="T662" s="416"/>
      <c r="U662" s="416"/>
      <c r="V662" s="416"/>
      <c r="W662" s="415"/>
      <c r="X662" s="415"/>
      <c r="Y662" s="415"/>
      <c r="AC662" s="415"/>
      <c r="AD662" s="415"/>
      <c r="AE662" s="415"/>
      <c r="AF662" s="415"/>
    </row>
    <row r="663" spans="2:32" ht="15" customHeight="1">
      <c r="B663" s="416"/>
      <c r="C663" s="416"/>
      <c r="D663" s="562"/>
      <c r="E663" s="416"/>
      <c r="F663" s="416"/>
      <c r="G663" s="416"/>
      <c r="H663" s="416"/>
      <c r="I663" s="416"/>
      <c r="J663" s="416"/>
      <c r="K663" s="416"/>
      <c r="L663" s="416"/>
      <c r="M663" s="416"/>
      <c r="N663" s="416"/>
      <c r="R663" s="416"/>
      <c r="S663" s="416"/>
      <c r="T663" s="416"/>
      <c r="U663" s="416"/>
      <c r="V663" s="416"/>
      <c r="W663" s="415"/>
      <c r="X663" s="415"/>
      <c r="Y663" s="415"/>
      <c r="AC663" s="415"/>
      <c r="AD663" s="415"/>
      <c r="AE663" s="415"/>
      <c r="AF663" s="415"/>
    </row>
    <row r="664" spans="2:32" ht="15" customHeight="1">
      <c r="B664" s="416"/>
      <c r="C664" s="416"/>
      <c r="D664" s="562"/>
      <c r="E664" s="416"/>
      <c r="F664" s="416"/>
      <c r="G664" s="416"/>
      <c r="H664" s="416"/>
      <c r="I664" s="416"/>
      <c r="J664" s="416"/>
      <c r="K664" s="416"/>
      <c r="L664" s="416"/>
      <c r="M664" s="416"/>
      <c r="N664" s="416"/>
      <c r="R664" s="416"/>
      <c r="S664" s="416"/>
      <c r="T664" s="416"/>
      <c r="U664" s="416"/>
      <c r="V664" s="416"/>
      <c r="W664" s="415"/>
      <c r="X664" s="415"/>
      <c r="Y664" s="415"/>
      <c r="AC664" s="415"/>
      <c r="AD664" s="415"/>
      <c r="AE664" s="415"/>
      <c r="AF664" s="415"/>
    </row>
    <row r="665" spans="2:32" ht="15" customHeight="1">
      <c r="B665" s="416"/>
      <c r="C665" s="416"/>
      <c r="D665" s="562"/>
      <c r="E665" s="416"/>
      <c r="F665" s="416"/>
      <c r="G665" s="416"/>
      <c r="H665" s="416"/>
      <c r="I665" s="416"/>
      <c r="J665" s="416"/>
      <c r="K665" s="416"/>
      <c r="L665" s="416"/>
      <c r="M665" s="416"/>
      <c r="N665" s="416"/>
      <c r="R665" s="416"/>
      <c r="S665" s="416"/>
      <c r="T665" s="416"/>
      <c r="U665" s="416"/>
      <c r="V665" s="416"/>
      <c r="W665" s="415"/>
      <c r="X665" s="415"/>
      <c r="Y665" s="415"/>
      <c r="AC665" s="415"/>
      <c r="AD665" s="415"/>
      <c r="AE665" s="415"/>
      <c r="AF665" s="415"/>
    </row>
    <row r="666" spans="2:32" ht="15" customHeight="1">
      <c r="B666" s="416"/>
      <c r="C666" s="416"/>
      <c r="D666" s="562"/>
      <c r="E666" s="416"/>
      <c r="F666" s="416"/>
      <c r="G666" s="416"/>
      <c r="H666" s="416"/>
      <c r="I666" s="416"/>
      <c r="J666" s="416"/>
      <c r="K666" s="416"/>
      <c r="L666" s="416"/>
      <c r="M666" s="416"/>
      <c r="N666" s="416"/>
      <c r="R666" s="416"/>
      <c r="S666" s="416"/>
      <c r="T666" s="416"/>
      <c r="U666" s="416"/>
      <c r="V666" s="416"/>
      <c r="W666" s="415"/>
      <c r="X666" s="415"/>
      <c r="Y666" s="415"/>
      <c r="AC666" s="415"/>
      <c r="AD666" s="415"/>
      <c r="AE666" s="415"/>
      <c r="AF666" s="415"/>
    </row>
    <row r="667" spans="2:32" ht="15" customHeight="1">
      <c r="B667" s="416"/>
      <c r="C667" s="416"/>
      <c r="D667" s="562"/>
      <c r="E667" s="416"/>
      <c r="F667" s="416"/>
      <c r="G667" s="416"/>
      <c r="H667" s="416"/>
      <c r="I667" s="416"/>
      <c r="J667" s="416"/>
      <c r="K667" s="416"/>
      <c r="L667" s="416"/>
      <c r="M667" s="416"/>
      <c r="N667" s="416"/>
      <c r="R667" s="416"/>
      <c r="S667" s="416"/>
      <c r="T667" s="416"/>
      <c r="U667" s="416"/>
      <c r="V667" s="416"/>
      <c r="W667" s="415"/>
      <c r="X667" s="415"/>
      <c r="Y667" s="415"/>
      <c r="AC667" s="415"/>
      <c r="AD667" s="415"/>
      <c r="AE667" s="415"/>
      <c r="AF667" s="415"/>
    </row>
    <row r="668" spans="2:32" ht="15" customHeight="1">
      <c r="B668" s="416"/>
      <c r="C668" s="416"/>
      <c r="D668" s="562"/>
      <c r="E668" s="416"/>
      <c r="F668" s="416"/>
      <c r="G668" s="416"/>
      <c r="H668" s="416"/>
      <c r="I668" s="416"/>
      <c r="J668" s="416"/>
      <c r="K668" s="416"/>
      <c r="L668" s="416"/>
      <c r="M668" s="416"/>
      <c r="N668" s="416"/>
      <c r="R668" s="416"/>
      <c r="S668" s="416"/>
      <c r="T668" s="416"/>
      <c r="U668" s="416"/>
      <c r="V668" s="416"/>
      <c r="W668" s="415"/>
      <c r="X668" s="415"/>
      <c r="Y668" s="415"/>
      <c r="AC668" s="415"/>
      <c r="AD668" s="415"/>
      <c r="AE668" s="415"/>
      <c r="AF668" s="415"/>
    </row>
    <row r="669" spans="2:32" ht="15" customHeight="1">
      <c r="B669" s="416"/>
      <c r="C669" s="416"/>
      <c r="D669" s="562"/>
      <c r="E669" s="416"/>
      <c r="F669" s="416"/>
      <c r="G669" s="416"/>
      <c r="H669" s="416"/>
      <c r="I669" s="416"/>
      <c r="J669" s="416"/>
      <c r="K669" s="416"/>
      <c r="L669" s="416"/>
      <c r="M669" s="416"/>
      <c r="N669" s="416"/>
      <c r="R669" s="416"/>
      <c r="S669" s="416"/>
      <c r="T669" s="416"/>
      <c r="U669" s="416"/>
      <c r="V669" s="416"/>
      <c r="W669" s="415"/>
      <c r="X669" s="415"/>
      <c r="Y669" s="415"/>
      <c r="AC669" s="415"/>
      <c r="AD669" s="415"/>
      <c r="AE669" s="415"/>
      <c r="AF669" s="415"/>
    </row>
    <row r="670" spans="2:32" ht="15" customHeight="1">
      <c r="B670" s="416"/>
      <c r="C670" s="416"/>
      <c r="D670" s="562"/>
      <c r="E670" s="416"/>
      <c r="F670" s="416"/>
      <c r="G670" s="416"/>
      <c r="H670" s="416"/>
      <c r="I670" s="416"/>
      <c r="J670" s="416"/>
      <c r="K670" s="416"/>
      <c r="L670" s="416"/>
      <c r="M670" s="416"/>
      <c r="N670" s="416"/>
      <c r="R670" s="416"/>
      <c r="S670" s="416"/>
      <c r="T670" s="416"/>
      <c r="U670" s="416"/>
      <c r="V670" s="416"/>
      <c r="W670" s="415"/>
      <c r="X670" s="415"/>
      <c r="Y670" s="415"/>
      <c r="AC670" s="415"/>
      <c r="AD670" s="415"/>
      <c r="AE670" s="415"/>
      <c r="AF670" s="415"/>
    </row>
    <row r="671" spans="2:32" ht="15" customHeight="1">
      <c r="B671" s="416"/>
      <c r="C671" s="416"/>
      <c r="D671" s="562"/>
      <c r="E671" s="416"/>
      <c r="F671" s="416"/>
      <c r="G671" s="416"/>
      <c r="H671" s="416"/>
      <c r="I671" s="416"/>
      <c r="J671" s="416"/>
      <c r="K671" s="416"/>
      <c r="L671" s="416"/>
      <c r="M671" s="416"/>
      <c r="N671" s="416"/>
      <c r="R671" s="416"/>
      <c r="S671" s="416"/>
      <c r="T671" s="416"/>
      <c r="U671" s="416"/>
      <c r="V671" s="416"/>
      <c r="W671" s="415"/>
      <c r="X671" s="415"/>
      <c r="Y671" s="415"/>
      <c r="AC671" s="415"/>
      <c r="AD671" s="415"/>
      <c r="AE671" s="415"/>
      <c r="AF671" s="415"/>
    </row>
    <row r="672" spans="2:32" ht="15" customHeight="1">
      <c r="B672" s="416"/>
      <c r="C672" s="416"/>
      <c r="D672" s="562"/>
      <c r="E672" s="416"/>
      <c r="F672" s="416"/>
      <c r="G672" s="416"/>
      <c r="H672" s="416"/>
      <c r="I672" s="416"/>
      <c r="J672" s="416"/>
      <c r="K672" s="416"/>
      <c r="L672" s="416"/>
      <c r="M672" s="416"/>
      <c r="N672" s="416"/>
      <c r="R672" s="416"/>
      <c r="S672" s="416"/>
      <c r="T672" s="416"/>
      <c r="U672" s="416"/>
      <c r="V672" s="416"/>
      <c r="W672" s="415"/>
      <c r="X672" s="415"/>
      <c r="Y672" s="415"/>
      <c r="AC672" s="415"/>
      <c r="AD672" s="415"/>
      <c r="AE672" s="415"/>
      <c r="AF672" s="415"/>
    </row>
    <row r="673" spans="2:32" ht="15" customHeight="1">
      <c r="B673" s="416"/>
      <c r="C673" s="416"/>
      <c r="D673" s="562"/>
      <c r="E673" s="416"/>
      <c r="F673" s="416"/>
      <c r="G673" s="416"/>
      <c r="H673" s="416"/>
      <c r="I673" s="416"/>
      <c r="J673" s="416"/>
      <c r="K673" s="416"/>
      <c r="L673" s="416"/>
      <c r="M673" s="416"/>
      <c r="N673" s="416"/>
      <c r="R673" s="416"/>
      <c r="S673" s="416"/>
      <c r="T673" s="416"/>
      <c r="U673" s="416"/>
      <c r="V673" s="416"/>
      <c r="W673" s="415"/>
      <c r="X673" s="415"/>
      <c r="Y673" s="415"/>
      <c r="AC673" s="415"/>
      <c r="AD673" s="415"/>
      <c r="AE673" s="415"/>
      <c r="AF673" s="415"/>
    </row>
    <row r="674" spans="2:32" ht="15" customHeight="1">
      <c r="B674" s="416"/>
      <c r="C674" s="416"/>
      <c r="D674" s="562"/>
      <c r="E674" s="416"/>
      <c r="F674" s="416"/>
      <c r="G674" s="416"/>
      <c r="H674" s="416"/>
      <c r="I674" s="416"/>
      <c r="J674" s="416"/>
      <c r="K674" s="416"/>
      <c r="L674" s="416"/>
      <c r="M674" s="416"/>
      <c r="N674" s="416"/>
      <c r="R674" s="416"/>
      <c r="S674" s="416"/>
      <c r="T674" s="416"/>
      <c r="U674" s="416"/>
      <c r="V674" s="416"/>
      <c r="W674" s="415"/>
      <c r="X674" s="415"/>
      <c r="Y674" s="415"/>
      <c r="AC674" s="415"/>
      <c r="AD674" s="415"/>
      <c r="AE674" s="415"/>
      <c r="AF674" s="415"/>
    </row>
    <row r="675" spans="2:32" ht="15" customHeight="1">
      <c r="B675" s="416"/>
      <c r="C675" s="416"/>
      <c r="D675" s="562"/>
      <c r="E675" s="416"/>
      <c r="F675" s="416"/>
      <c r="G675" s="416"/>
      <c r="H675" s="416"/>
      <c r="I675" s="416"/>
      <c r="J675" s="416"/>
      <c r="K675" s="416"/>
      <c r="L675" s="416"/>
      <c r="M675" s="416"/>
      <c r="N675" s="416"/>
      <c r="R675" s="416"/>
      <c r="S675" s="416"/>
      <c r="T675" s="416"/>
      <c r="U675" s="416"/>
      <c r="V675" s="416"/>
      <c r="W675" s="415"/>
      <c r="X675" s="415"/>
      <c r="Y675" s="415"/>
      <c r="AC675" s="415"/>
      <c r="AD675" s="415"/>
      <c r="AE675" s="415"/>
      <c r="AF675" s="415"/>
    </row>
    <row r="676" spans="2:32" ht="15" customHeight="1">
      <c r="B676" s="416"/>
      <c r="C676" s="416"/>
      <c r="D676" s="562"/>
      <c r="E676" s="416"/>
      <c r="F676" s="416"/>
      <c r="G676" s="416"/>
      <c r="H676" s="416"/>
      <c r="I676" s="416"/>
      <c r="J676" s="416"/>
      <c r="K676" s="416"/>
      <c r="L676" s="416"/>
      <c r="M676" s="416"/>
      <c r="N676" s="416"/>
      <c r="R676" s="416"/>
      <c r="S676" s="416"/>
      <c r="T676" s="416"/>
      <c r="U676" s="416"/>
      <c r="V676" s="416"/>
      <c r="W676" s="415"/>
      <c r="X676" s="415"/>
      <c r="Y676" s="415"/>
      <c r="AC676" s="415"/>
      <c r="AD676" s="415"/>
      <c r="AE676" s="415"/>
      <c r="AF676" s="415"/>
    </row>
    <row r="677" spans="2:32" ht="15" customHeight="1">
      <c r="B677" s="416"/>
      <c r="C677" s="416"/>
      <c r="D677" s="562"/>
      <c r="E677" s="416"/>
      <c r="F677" s="416"/>
      <c r="G677" s="416"/>
      <c r="H677" s="416"/>
      <c r="I677" s="416"/>
      <c r="J677" s="416"/>
      <c r="K677" s="416"/>
      <c r="L677" s="416"/>
      <c r="M677" s="416"/>
      <c r="N677" s="416"/>
      <c r="R677" s="416"/>
      <c r="S677" s="416"/>
      <c r="T677" s="416"/>
      <c r="U677" s="416"/>
      <c r="V677" s="416"/>
      <c r="W677" s="415"/>
      <c r="X677" s="415"/>
      <c r="Y677" s="415"/>
      <c r="AC677" s="415"/>
      <c r="AD677" s="415"/>
      <c r="AE677" s="415"/>
      <c r="AF677" s="415"/>
    </row>
    <row r="678" spans="2:32" ht="15" customHeight="1">
      <c r="B678" s="416"/>
      <c r="C678" s="416"/>
      <c r="D678" s="562"/>
      <c r="E678" s="416"/>
      <c r="F678" s="416"/>
      <c r="G678" s="416"/>
      <c r="H678" s="416"/>
      <c r="I678" s="416"/>
      <c r="J678" s="416"/>
      <c r="K678" s="416"/>
      <c r="L678" s="416"/>
      <c r="M678" s="416"/>
      <c r="N678" s="416"/>
      <c r="R678" s="416"/>
      <c r="S678" s="416"/>
      <c r="T678" s="416"/>
      <c r="U678" s="416"/>
      <c r="V678" s="416"/>
      <c r="W678" s="415"/>
      <c r="X678" s="415"/>
      <c r="Y678" s="415"/>
      <c r="AC678" s="415"/>
      <c r="AD678" s="415"/>
      <c r="AE678" s="415"/>
      <c r="AF678" s="415"/>
    </row>
    <row r="679" spans="2:32" ht="15" customHeight="1">
      <c r="B679" s="416"/>
      <c r="C679" s="416"/>
      <c r="D679" s="562"/>
      <c r="E679" s="416"/>
      <c r="F679" s="416"/>
      <c r="G679" s="416"/>
      <c r="H679" s="416"/>
      <c r="I679" s="416"/>
      <c r="J679" s="416"/>
      <c r="K679" s="416"/>
      <c r="L679" s="416"/>
      <c r="M679" s="416"/>
      <c r="N679" s="416"/>
      <c r="R679" s="416"/>
      <c r="S679" s="416"/>
      <c r="T679" s="416"/>
      <c r="U679" s="416"/>
      <c r="V679" s="416"/>
      <c r="W679" s="415"/>
      <c r="X679" s="415"/>
      <c r="Y679" s="415"/>
      <c r="AC679" s="415"/>
      <c r="AD679" s="415"/>
      <c r="AE679" s="415"/>
      <c r="AF679" s="415"/>
    </row>
    <row r="680" spans="2:32" ht="15" customHeight="1">
      <c r="B680" s="416"/>
      <c r="C680" s="416"/>
      <c r="D680" s="562"/>
      <c r="E680" s="416"/>
      <c r="F680" s="416"/>
      <c r="G680" s="416"/>
      <c r="H680" s="416"/>
      <c r="I680" s="416"/>
      <c r="J680" s="416"/>
      <c r="K680" s="416"/>
      <c r="L680" s="416"/>
      <c r="M680" s="416"/>
      <c r="N680" s="416"/>
      <c r="R680" s="416"/>
      <c r="S680" s="416"/>
      <c r="T680" s="416"/>
      <c r="U680" s="416"/>
      <c r="V680" s="416"/>
      <c r="W680" s="415"/>
      <c r="X680" s="415"/>
      <c r="Y680" s="415"/>
      <c r="AC680" s="415"/>
      <c r="AD680" s="415"/>
      <c r="AE680" s="415"/>
      <c r="AF680" s="415"/>
    </row>
    <row r="681" spans="2:32" ht="15" customHeight="1">
      <c r="B681" s="416"/>
      <c r="C681" s="416"/>
      <c r="D681" s="562"/>
      <c r="E681" s="416"/>
      <c r="F681" s="416"/>
      <c r="G681" s="416"/>
      <c r="H681" s="416"/>
      <c r="I681" s="416"/>
      <c r="J681" s="416"/>
      <c r="K681" s="416"/>
      <c r="L681" s="416"/>
      <c r="M681" s="416"/>
      <c r="N681" s="416"/>
      <c r="R681" s="416"/>
      <c r="S681" s="416"/>
      <c r="T681" s="416"/>
      <c r="U681" s="416"/>
      <c r="V681" s="416"/>
      <c r="W681" s="415"/>
      <c r="X681" s="415"/>
      <c r="Y681" s="415"/>
      <c r="AC681" s="415"/>
      <c r="AD681" s="415"/>
      <c r="AE681" s="415"/>
      <c r="AF681" s="415"/>
    </row>
    <row r="682" spans="2:32" ht="15" customHeight="1">
      <c r="B682" s="416"/>
      <c r="C682" s="416"/>
      <c r="D682" s="562"/>
      <c r="E682" s="416"/>
      <c r="F682" s="416"/>
      <c r="G682" s="416"/>
      <c r="H682" s="416"/>
      <c r="I682" s="416"/>
      <c r="J682" s="416"/>
      <c r="K682" s="416"/>
      <c r="L682" s="416"/>
      <c r="M682" s="416"/>
      <c r="N682" s="416"/>
      <c r="R682" s="416"/>
      <c r="S682" s="416"/>
      <c r="T682" s="416"/>
      <c r="U682" s="416"/>
      <c r="V682" s="416"/>
      <c r="W682" s="415"/>
      <c r="X682" s="415"/>
      <c r="Y682" s="415"/>
      <c r="AC682" s="415"/>
      <c r="AD682" s="415"/>
      <c r="AE682" s="415"/>
      <c r="AF682" s="415"/>
    </row>
    <row r="683" spans="2:32" ht="15" customHeight="1">
      <c r="B683" s="416"/>
      <c r="C683" s="416"/>
      <c r="D683" s="562"/>
      <c r="E683" s="416"/>
      <c r="F683" s="416"/>
      <c r="G683" s="416"/>
      <c r="H683" s="416"/>
      <c r="I683" s="416"/>
      <c r="J683" s="416"/>
      <c r="K683" s="416"/>
      <c r="L683" s="416"/>
      <c r="M683" s="416"/>
      <c r="N683" s="416"/>
      <c r="R683" s="416"/>
      <c r="S683" s="416"/>
      <c r="T683" s="416"/>
      <c r="U683" s="416"/>
      <c r="V683" s="416"/>
      <c r="W683" s="415"/>
      <c r="X683" s="415"/>
      <c r="Y683" s="415"/>
      <c r="AC683" s="415"/>
      <c r="AD683" s="415"/>
      <c r="AE683" s="415"/>
      <c r="AF683" s="415"/>
    </row>
    <row r="684" spans="2:32" ht="15" customHeight="1">
      <c r="B684" s="416"/>
      <c r="C684" s="416"/>
      <c r="D684" s="562"/>
      <c r="E684" s="416"/>
      <c r="F684" s="416"/>
      <c r="G684" s="416"/>
      <c r="H684" s="416"/>
      <c r="I684" s="416"/>
      <c r="J684" s="416"/>
      <c r="K684" s="416"/>
      <c r="L684" s="416"/>
      <c r="M684" s="416"/>
      <c r="N684" s="416"/>
      <c r="R684" s="416"/>
      <c r="S684" s="416"/>
      <c r="T684" s="416"/>
      <c r="U684" s="416"/>
      <c r="V684" s="416"/>
      <c r="W684" s="415"/>
      <c r="X684" s="415"/>
      <c r="Y684" s="415"/>
      <c r="AC684" s="415"/>
      <c r="AD684" s="415"/>
      <c r="AE684" s="415"/>
      <c r="AF684" s="415"/>
    </row>
    <row r="685" spans="2:32" ht="15" customHeight="1">
      <c r="B685" s="416"/>
      <c r="C685" s="416"/>
      <c r="D685" s="562"/>
      <c r="E685" s="416"/>
      <c r="F685" s="416"/>
      <c r="G685" s="416"/>
      <c r="H685" s="416"/>
      <c r="I685" s="416"/>
      <c r="J685" s="416"/>
      <c r="K685" s="416"/>
      <c r="L685" s="416"/>
      <c r="M685" s="416"/>
      <c r="N685" s="416"/>
      <c r="R685" s="416"/>
      <c r="S685" s="416"/>
      <c r="T685" s="416"/>
      <c r="U685" s="416"/>
      <c r="V685" s="416"/>
      <c r="W685" s="415"/>
      <c r="X685" s="415"/>
      <c r="Y685" s="415"/>
      <c r="AC685" s="415"/>
      <c r="AD685" s="415"/>
      <c r="AE685" s="415"/>
      <c r="AF685" s="415"/>
    </row>
    <row r="686" spans="2:32" ht="15" customHeight="1">
      <c r="B686" s="416"/>
      <c r="C686" s="416"/>
      <c r="D686" s="562"/>
      <c r="E686" s="416"/>
      <c r="F686" s="416"/>
      <c r="G686" s="416"/>
      <c r="H686" s="416"/>
      <c r="I686" s="416"/>
      <c r="J686" s="416"/>
      <c r="K686" s="416"/>
      <c r="L686" s="416"/>
      <c r="M686" s="416"/>
      <c r="N686" s="416"/>
      <c r="R686" s="416"/>
      <c r="S686" s="416"/>
      <c r="T686" s="416"/>
      <c r="U686" s="416"/>
      <c r="V686" s="416"/>
      <c r="W686" s="415"/>
      <c r="X686" s="415"/>
      <c r="Y686" s="415"/>
      <c r="AC686" s="415"/>
      <c r="AD686" s="415"/>
      <c r="AE686" s="415"/>
      <c r="AF686" s="415"/>
    </row>
    <row r="687" spans="2:32" ht="15" customHeight="1">
      <c r="B687" s="416"/>
      <c r="C687" s="416"/>
      <c r="D687" s="562"/>
      <c r="E687" s="416"/>
      <c r="F687" s="416"/>
      <c r="G687" s="416"/>
      <c r="H687" s="416"/>
      <c r="I687" s="416"/>
      <c r="J687" s="416"/>
      <c r="K687" s="416"/>
      <c r="L687" s="416"/>
      <c r="M687" s="416"/>
      <c r="N687" s="416"/>
      <c r="R687" s="416"/>
      <c r="S687" s="416"/>
      <c r="T687" s="416"/>
      <c r="U687" s="416"/>
      <c r="V687" s="416"/>
      <c r="W687" s="415"/>
      <c r="X687" s="415"/>
      <c r="Y687" s="415"/>
      <c r="AC687" s="415"/>
      <c r="AD687" s="415"/>
      <c r="AE687" s="415"/>
      <c r="AF687" s="415"/>
    </row>
    <row r="688" spans="2:32" ht="15" customHeight="1">
      <c r="B688" s="416"/>
      <c r="C688" s="416"/>
      <c r="D688" s="562"/>
      <c r="E688" s="416"/>
      <c r="F688" s="416"/>
      <c r="G688" s="416"/>
      <c r="H688" s="416"/>
      <c r="I688" s="416"/>
      <c r="J688" s="416"/>
      <c r="K688" s="416"/>
      <c r="L688" s="416"/>
      <c r="M688" s="416"/>
      <c r="N688" s="416"/>
      <c r="R688" s="416"/>
      <c r="S688" s="416"/>
      <c r="T688" s="416"/>
      <c r="U688" s="416"/>
      <c r="V688" s="416"/>
      <c r="W688" s="415"/>
      <c r="X688" s="415"/>
      <c r="Y688" s="415"/>
      <c r="AC688" s="415"/>
      <c r="AD688" s="415"/>
      <c r="AE688" s="415"/>
      <c r="AF688" s="415"/>
    </row>
    <row r="689" spans="2:32" ht="15" customHeight="1">
      <c r="B689" s="416"/>
      <c r="C689" s="416"/>
      <c r="D689" s="562"/>
      <c r="E689" s="416"/>
      <c r="F689" s="416"/>
      <c r="G689" s="416"/>
      <c r="H689" s="416"/>
      <c r="I689" s="416"/>
      <c r="J689" s="416"/>
      <c r="K689" s="416"/>
      <c r="L689" s="416"/>
      <c r="M689" s="416"/>
      <c r="N689" s="416"/>
      <c r="R689" s="416"/>
      <c r="S689" s="416"/>
      <c r="T689" s="416"/>
      <c r="U689" s="416"/>
      <c r="V689" s="416"/>
      <c r="W689" s="415"/>
      <c r="X689" s="415"/>
      <c r="Y689" s="415"/>
      <c r="AC689" s="415"/>
      <c r="AD689" s="415"/>
      <c r="AE689" s="415"/>
      <c r="AF689" s="415"/>
    </row>
    <row r="690" spans="2:32" ht="15" customHeight="1">
      <c r="B690" s="416"/>
      <c r="C690" s="416"/>
      <c r="D690" s="562"/>
      <c r="E690" s="416"/>
      <c r="F690" s="416"/>
      <c r="G690" s="416"/>
      <c r="H690" s="416"/>
      <c r="I690" s="416"/>
      <c r="J690" s="416"/>
      <c r="K690" s="416"/>
      <c r="L690" s="416"/>
      <c r="M690" s="416"/>
      <c r="N690" s="416"/>
      <c r="R690" s="416"/>
      <c r="S690" s="416"/>
      <c r="T690" s="416"/>
      <c r="U690" s="416"/>
      <c r="V690" s="416"/>
      <c r="W690" s="415"/>
      <c r="X690" s="415"/>
      <c r="Y690" s="415"/>
      <c r="AC690" s="415"/>
      <c r="AD690" s="415"/>
      <c r="AE690" s="415"/>
      <c r="AF690" s="415"/>
    </row>
    <row r="691" spans="2:32" ht="15" customHeight="1">
      <c r="B691" s="416"/>
      <c r="C691" s="416"/>
      <c r="D691" s="562"/>
      <c r="E691" s="416"/>
      <c r="F691" s="416"/>
      <c r="G691" s="416"/>
      <c r="H691" s="416"/>
      <c r="I691" s="416"/>
      <c r="J691" s="416"/>
      <c r="K691" s="416"/>
      <c r="L691" s="416"/>
      <c r="M691" s="416"/>
      <c r="N691" s="416"/>
      <c r="R691" s="416"/>
      <c r="S691" s="416"/>
      <c r="T691" s="416"/>
      <c r="U691" s="416"/>
      <c r="V691" s="416"/>
      <c r="W691" s="415"/>
      <c r="X691" s="415"/>
      <c r="Y691" s="415"/>
      <c r="AC691" s="415"/>
      <c r="AD691" s="415"/>
      <c r="AE691" s="415"/>
      <c r="AF691" s="415"/>
    </row>
    <row r="692" spans="2:32" ht="15" customHeight="1">
      <c r="B692" s="416"/>
      <c r="C692" s="416"/>
      <c r="D692" s="562"/>
      <c r="E692" s="416"/>
      <c r="F692" s="416"/>
      <c r="G692" s="416"/>
      <c r="H692" s="416"/>
      <c r="I692" s="416"/>
      <c r="J692" s="416"/>
      <c r="K692" s="416"/>
      <c r="L692" s="416"/>
      <c r="M692" s="416"/>
      <c r="N692" s="416"/>
      <c r="R692" s="416"/>
      <c r="S692" s="416"/>
      <c r="T692" s="416"/>
      <c r="U692" s="416"/>
      <c r="V692" s="416"/>
      <c r="W692" s="415"/>
      <c r="X692" s="415"/>
      <c r="Y692" s="415"/>
      <c r="AC692" s="415"/>
      <c r="AD692" s="415"/>
      <c r="AE692" s="415"/>
      <c r="AF692" s="415"/>
    </row>
    <row r="693" spans="2:32" ht="15" customHeight="1">
      <c r="B693" s="416"/>
      <c r="C693" s="416"/>
      <c r="D693" s="562"/>
      <c r="E693" s="416"/>
      <c r="F693" s="416"/>
      <c r="G693" s="416"/>
      <c r="H693" s="416"/>
      <c r="I693" s="416"/>
      <c r="J693" s="416"/>
      <c r="K693" s="416"/>
      <c r="L693" s="416"/>
      <c r="M693" s="416"/>
      <c r="N693" s="416"/>
      <c r="R693" s="416"/>
      <c r="S693" s="416"/>
      <c r="T693" s="416"/>
      <c r="U693" s="416"/>
      <c r="V693" s="416"/>
      <c r="W693" s="415"/>
      <c r="X693" s="415"/>
      <c r="Y693" s="415"/>
      <c r="AC693" s="415"/>
      <c r="AD693" s="415"/>
      <c r="AE693" s="415"/>
      <c r="AF693" s="415"/>
    </row>
    <row r="694" spans="2:32" ht="15" customHeight="1">
      <c r="B694" s="416"/>
      <c r="C694" s="416"/>
      <c r="D694" s="562"/>
      <c r="E694" s="416"/>
      <c r="F694" s="416"/>
      <c r="G694" s="416"/>
      <c r="H694" s="416"/>
      <c r="I694" s="416"/>
      <c r="J694" s="416"/>
      <c r="K694" s="416"/>
      <c r="L694" s="416"/>
      <c r="M694" s="416"/>
      <c r="N694" s="416"/>
      <c r="R694" s="416"/>
      <c r="S694" s="416"/>
      <c r="T694" s="416"/>
      <c r="U694" s="416"/>
      <c r="V694" s="416"/>
      <c r="W694" s="415"/>
      <c r="X694" s="415"/>
      <c r="Y694" s="415"/>
      <c r="AC694" s="415"/>
      <c r="AD694" s="415"/>
      <c r="AE694" s="415"/>
      <c r="AF694" s="415"/>
    </row>
    <row r="695" spans="2:32" ht="15" customHeight="1">
      <c r="B695" s="416"/>
      <c r="C695" s="416"/>
      <c r="D695" s="562"/>
      <c r="E695" s="416"/>
      <c r="F695" s="416"/>
      <c r="G695" s="416"/>
      <c r="H695" s="416"/>
      <c r="I695" s="416"/>
      <c r="J695" s="416"/>
      <c r="K695" s="416"/>
      <c r="L695" s="416"/>
      <c r="M695" s="416"/>
      <c r="N695" s="416"/>
      <c r="R695" s="416"/>
      <c r="S695" s="416"/>
      <c r="T695" s="416"/>
      <c r="U695" s="416"/>
      <c r="V695" s="416"/>
      <c r="W695" s="415"/>
      <c r="X695" s="415"/>
      <c r="Y695" s="415"/>
      <c r="AC695" s="415"/>
      <c r="AD695" s="415"/>
      <c r="AE695" s="415"/>
      <c r="AF695" s="415"/>
    </row>
    <row r="696" spans="2:32" ht="15" customHeight="1">
      <c r="B696" s="416"/>
      <c r="C696" s="416"/>
      <c r="D696" s="562"/>
      <c r="E696" s="416"/>
      <c r="F696" s="416"/>
      <c r="G696" s="416"/>
      <c r="H696" s="416"/>
      <c r="I696" s="416"/>
      <c r="J696" s="416"/>
      <c r="K696" s="416"/>
      <c r="L696" s="416"/>
      <c r="M696" s="416"/>
      <c r="N696" s="416"/>
      <c r="R696" s="416"/>
      <c r="S696" s="416"/>
      <c r="T696" s="416"/>
      <c r="U696" s="416"/>
      <c r="V696" s="416"/>
      <c r="W696" s="415"/>
      <c r="X696" s="415"/>
      <c r="Y696" s="415"/>
      <c r="AC696" s="415"/>
      <c r="AD696" s="415"/>
      <c r="AE696" s="415"/>
      <c r="AF696" s="415"/>
    </row>
    <row r="697" spans="2:32" ht="15" customHeight="1">
      <c r="B697" s="416"/>
      <c r="C697" s="416"/>
      <c r="D697" s="562"/>
      <c r="E697" s="416"/>
      <c r="F697" s="416"/>
      <c r="G697" s="416"/>
      <c r="H697" s="416"/>
      <c r="I697" s="416"/>
      <c r="J697" s="416"/>
      <c r="K697" s="416"/>
      <c r="L697" s="416"/>
      <c r="M697" s="416"/>
      <c r="N697" s="416"/>
      <c r="R697" s="416"/>
      <c r="S697" s="416"/>
      <c r="T697" s="416"/>
      <c r="U697" s="416"/>
      <c r="V697" s="416"/>
      <c r="W697" s="415"/>
      <c r="X697" s="415"/>
      <c r="Y697" s="415"/>
      <c r="AC697" s="415"/>
      <c r="AD697" s="415"/>
      <c r="AE697" s="415"/>
      <c r="AF697" s="415"/>
    </row>
    <row r="698" spans="2:32" ht="15" customHeight="1">
      <c r="B698" s="416"/>
      <c r="C698" s="416"/>
      <c r="D698" s="562"/>
      <c r="E698" s="416"/>
      <c r="F698" s="416"/>
      <c r="G698" s="416"/>
      <c r="H698" s="416"/>
      <c r="I698" s="416"/>
      <c r="J698" s="416"/>
      <c r="K698" s="416"/>
      <c r="L698" s="416"/>
      <c r="M698" s="416"/>
      <c r="N698" s="416"/>
      <c r="R698" s="416"/>
      <c r="S698" s="416"/>
      <c r="T698" s="416"/>
      <c r="U698" s="416"/>
      <c r="V698" s="416"/>
      <c r="W698" s="415"/>
      <c r="X698" s="415"/>
      <c r="Y698" s="415"/>
      <c r="AC698" s="415"/>
      <c r="AD698" s="415"/>
      <c r="AE698" s="415"/>
      <c r="AF698" s="415"/>
    </row>
    <row r="699" spans="2:32" ht="15" customHeight="1">
      <c r="B699" s="416"/>
      <c r="C699" s="416"/>
      <c r="D699" s="562"/>
      <c r="E699" s="416"/>
      <c r="F699" s="416"/>
      <c r="G699" s="416"/>
      <c r="H699" s="416"/>
      <c r="I699" s="416"/>
      <c r="J699" s="416"/>
      <c r="K699" s="416"/>
      <c r="L699" s="416"/>
      <c r="M699" s="416"/>
      <c r="N699" s="416"/>
      <c r="R699" s="416"/>
      <c r="S699" s="416"/>
      <c r="T699" s="416"/>
      <c r="U699" s="416"/>
      <c r="V699" s="416"/>
      <c r="W699" s="415"/>
      <c r="X699" s="415"/>
      <c r="Y699" s="415"/>
      <c r="AC699" s="415"/>
      <c r="AD699" s="415"/>
      <c r="AE699" s="415"/>
      <c r="AF699" s="415"/>
    </row>
    <row r="700" spans="2:32" ht="15" customHeight="1">
      <c r="B700" s="416"/>
      <c r="C700" s="416"/>
      <c r="D700" s="562"/>
      <c r="E700" s="416"/>
      <c r="F700" s="416"/>
      <c r="G700" s="416"/>
      <c r="H700" s="416"/>
      <c r="I700" s="416"/>
      <c r="J700" s="416"/>
      <c r="K700" s="416"/>
      <c r="L700" s="416"/>
      <c r="M700" s="416"/>
      <c r="N700" s="416"/>
      <c r="R700" s="416"/>
      <c r="S700" s="416"/>
      <c r="T700" s="416"/>
      <c r="U700" s="416"/>
      <c r="V700" s="416"/>
      <c r="W700" s="415"/>
      <c r="X700" s="415"/>
      <c r="Y700" s="415"/>
      <c r="AC700" s="415"/>
      <c r="AD700" s="415"/>
      <c r="AE700" s="415"/>
      <c r="AF700" s="415"/>
    </row>
    <row r="701" spans="2:32" ht="15" customHeight="1">
      <c r="B701" s="416"/>
      <c r="C701" s="416"/>
      <c r="D701" s="562"/>
      <c r="E701" s="416"/>
      <c r="F701" s="416"/>
      <c r="G701" s="416"/>
      <c r="H701" s="416"/>
      <c r="I701" s="416"/>
      <c r="J701" s="416"/>
      <c r="K701" s="416"/>
      <c r="L701" s="416"/>
      <c r="M701" s="416"/>
      <c r="N701" s="416"/>
      <c r="R701" s="416"/>
      <c r="S701" s="416"/>
      <c r="T701" s="416"/>
      <c r="U701" s="416"/>
      <c r="V701" s="416"/>
      <c r="W701" s="415"/>
      <c r="X701" s="415"/>
      <c r="Y701" s="415"/>
      <c r="AC701" s="415"/>
      <c r="AD701" s="415"/>
      <c r="AE701" s="415"/>
      <c r="AF701" s="415"/>
    </row>
    <row r="702" spans="2:32" ht="15" customHeight="1">
      <c r="B702" s="416"/>
      <c r="C702" s="416"/>
      <c r="D702" s="562"/>
      <c r="E702" s="416"/>
      <c r="F702" s="416"/>
      <c r="G702" s="416"/>
      <c r="H702" s="416"/>
      <c r="I702" s="416"/>
      <c r="J702" s="416"/>
      <c r="K702" s="416"/>
      <c r="L702" s="416"/>
      <c r="M702" s="416"/>
      <c r="N702" s="416"/>
      <c r="R702" s="416"/>
      <c r="S702" s="416"/>
      <c r="T702" s="416"/>
      <c r="U702" s="416"/>
      <c r="V702" s="416"/>
      <c r="W702" s="415"/>
      <c r="X702" s="415"/>
      <c r="Y702" s="415"/>
      <c r="AC702" s="415"/>
      <c r="AD702" s="415"/>
      <c r="AE702" s="415"/>
      <c r="AF702" s="415"/>
    </row>
    <row r="703" spans="2:32" ht="15" customHeight="1">
      <c r="B703" s="416"/>
      <c r="C703" s="416"/>
      <c r="D703" s="562"/>
      <c r="E703" s="416"/>
      <c r="F703" s="416"/>
      <c r="G703" s="416"/>
      <c r="H703" s="416"/>
      <c r="I703" s="416"/>
      <c r="J703" s="416"/>
      <c r="K703" s="416"/>
      <c r="L703" s="416"/>
      <c r="M703" s="416"/>
      <c r="N703" s="416"/>
      <c r="R703" s="416"/>
      <c r="S703" s="416"/>
      <c r="T703" s="416"/>
      <c r="U703" s="416"/>
      <c r="V703" s="416"/>
      <c r="W703" s="415"/>
      <c r="X703" s="415"/>
      <c r="Y703" s="415"/>
      <c r="AC703" s="415"/>
      <c r="AD703" s="415"/>
      <c r="AE703" s="415"/>
      <c r="AF703" s="415"/>
    </row>
    <row r="704" spans="2:32" ht="15" customHeight="1">
      <c r="B704" s="416"/>
      <c r="C704" s="416"/>
      <c r="D704" s="562"/>
      <c r="E704" s="416"/>
      <c r="F704" s="416"/>
      <c r="G704" s="416"/>
      <c r="H704" s="416"/>
      <c r="I704" s="416"/>
      <c r="J704" s="416"/>
      <c r="K704" s="416"/>
      <c r="L704" s="416"/>
      <c r="M704" s="416"/>
      <c r="N704" s="416"/>
      <c r="R704" s="416"/>
      <c r="S704" s="416"/>
      <c r="T704" s="416"/>
      <c r="U704" s="416"/>
      <c r="V704" s="416"/>
      <c r="W704" s="415"/>
      <c r="X704" s="415"/>
      <c r="Y704" s="415"/>
      <c r="AC704" s="415"/>
      <c r="AD704" s="415"/>
      <c r="AE704" s="415"/>
      <c r="AF704" s="415"/>
    </row>
    <row r="705" spans="2:32" ht="15" customHeight="1">
      <c r="B705" s="416"/>
      <c r="C705" s="416"/>
      <c r="D705" s="562"/>
      <c r="E705" s="416"/>
      <c r="F705" s="416"/>
      <c r="G705" s="416"/>
      <c r="H705" s="416"/>
      <c r="I705" s="416"/>
      <c r="J705" s="416"/>
      <c r="K705" s="416"/>
      <c r="L705" s="416"/>
      <c r="M705" s="416"/>
      <c r="N705" s="416"/>
      <c r="R705" s="416"/>
      <c r="S705" s="416"/>
      <c r="T705" s="416"/>
      <c r="U705" s="416"/>
      <c r="V705" s="416"/>
      <c r="W705" s="415"/>
      <c r="X705" s="415"/>
      <c r="Y705" s="415"/>
      <c r="AC705" s="415"/>
      <c r="AD705" s="415"/>
      <c r="AE705" s="415"/>
      <c r="AF705" s="415"/>
    </row>
    <row r="706" spans="2:32" ht="15" customHeight="1">
      <c r="B706" s="416"/>
      <c r="C706" s="416"/>
      <c r="D706" s="562"/>
      <c r="E706" s="416"/>
      <c r="F706" s="416"/>
      <c r="G706" s="416"/>
      <c r="H706" s="416"/>
      <c r="I706" s="416"/>
      <c r="J706" s="416"/>
      <c r="K706" s="416"/>
      <c r="L706" s="416"/>
      <c r="M706" s="416"/>
      <c r="N706" s="416"/>
      <c r="R706" s="416"/>
      <c r="S706" s="416"/>
      <c r="T706" s="416"/>
      <c r="U706" s="416"/>
      <c r="V706" s="416"/>
      <c r="W706" s="415"/>
      <c r="X706" s="415"/>
      <c r="Y706" s="415"/>
      <c r="AC706" s="415"/>
      <c r="AD706" s="415"/>
      <c r="AE706" s="415"/>
      <c r="AF706" s="415"/>
    </row>
    <row r="707" spans="2:32" ht="15" customHeight="1">
      <c r="B707" s="416"/>
      <c r="C707" s="416"/>
      <c r="D707" s="562"/>
      <c r="E707" s="416"/>
      <c r="F707" s="416"/>
      <c r="G707" s="416"/>
      <c r="H707" s="416"/>
      <c r="I707" s="416"/>
      <c r="J707" s="416"/>
      <c r="K707" s="416"/>
      <c r="L707" s="416"/>
      <c r="M707" s="416"/>
      <c r="N707" s="416"/>
      <c r="R707" s="416"/>
      <c r="S707" s="416"/>
      <c r="T707" s="416"/>
      <c r="U707" s="416"/>
      <c r="V707" s="416"/>
      <c r="W707" s="415"/>
      <c r="X707" s="415"/>
      <c r="Y707" s="415"/>
      <c r="AC707" s="415"/>
      <c r="AD707" s="415"/>
      <c r="AE707" s="415"/>
      <c r="AF707" s="415"/>
    </row>
    <row r="708" spans="2:32" ht="15" customHeight="1">
      <c r="B708" s="416"/>
      <c r="C708" s="416"/>
      <c r="D708" s="562"/>
      <c r="E708" s="416"/>
      <c r="F708" s="416"/>
      <c r="G708" s="416"/>
      <c r="H708" s="416"/>
      <c r="I708" s="416"/>
      <c r="J708" s="416"/>
      <c r="K708" s="416"/>
      <c r="L708" s="416"/>
      <c r="M708" s="416"/>
      <c r="N708" s="416"/>
      <c r="R708" s="416"/>
      <c r="S708" s="416"/>
      <c r="T708" s="416"/>
      <c r="U708" s="416"/>
      <c r="V708" s="416"/>
      <c r="W708" s="415"/>
      <c r="X708" s="415"/>
      <c r="Y708" s="415"/>
      <c r="AC708" s="415"/>
      <c r="AD708" s="415"/>
      <c r="AE708" s="415"/>
      <c r="AF708" s="415"/>
    </row>
    <row r="709" spans="2:32" ht="15" customHeight="1">
      <c r="B709" s="416"/>
      <c r="C709" s="416"/>
      <c r="D709" s="562"/>
      <c r="E709" s="416"/>
      <c r="F709" s="416"/>
      <c r="G709" s="416"/>
      <c r="H709" s="416"/>
      <c r="I709" s="416"/>
      <c r="J709" s="416"/>
      <c r="K709" s="416"/>
      <c r="L709" s="416"/>
      <c r="M709" s="416"/>
      <c r="N709" s="416"/>
      <c r="R709" s="416"/>
      <c r="S709" s="416"/>
      <c r="T709" s="416"/>
      <c r="U709" s="416"/>
      <c r="V709" s="416"/>
      <c r="W709" s="415"/>
      <c r="X709" s="415"/>
      <c r="Y709" s="415"/>
      <c r="AC709" s="415"/>
      <c r="AD709" s="415"/>
      <c r="AE709" s="415"/>
      <c r="AF709" s="415"/>
    </row>
    <row r="710" spans="2:32" ht="15" customHeight="1">
      <c r="B710" s="416"/>
      <c r="C710" s="416"/>
      <c r="D710" s="562"/>
      <c r="E710" s="416"/>
      <c r="F710" s="416"/>
      <c r="G710" s="416"/>
      <c r="H710" s="416"/>
      <c r="I710" s="416"/>
      <c r="J710" s="416"/>
      <c r="K710" s="416"/>
      <c r="L710" s="416"/>
      <c r="M710" s="416"/>
      <c r="N710" s="416"/>
      <c r="R710" s="416"/>
      <c r="S710" s="416"/>
      <c r="T710" s="416"/>
      <c r="U710" s="416"/>
      <c r="V710" s="416"/>
      <c r="W710" s="415"/>
      <c r="X710" s="415"/>
      <c r="Y710" s="415"/>
      <c r="AC710" s="415"/>
      <c r="AD710" s="415"/>
      <c r="AE710" s="415"/>
      <c r="AF710" s="415"/>
    </row>
    <row r="711" spans="2:32" ht="15" customHeight="1">
      <c r="B711" s="416"/>
      <c r="C711" s="416"/>
      <c r="D711" s="562"/>
      <c r="E711" s="416"/>
      <c r="F711" s="416"/>
      <c r="G711" s="416"/>
      <c r="H711" s="416"/>
      <c r="I711" s="416"/>
      <c r="J711" s="416"/>
      <c r="K711" s="416"/>
      <c r="L711" s="416"/>
      <c r="M711" s="416"/>
      <c r="N711" s="416"/>
      <c r="R711" s="416"/>
      <c r="S711" s="416"/>
      <c r="T711" s="416"/>
      <c r="U711" s="416"/>
      <c r="V711" s="416"/>
      <c r="W711" s="415"/>
      <c r="X711" s="415"/>
      <c r="Y711" s="415"/>
      <c r="AC711" s="415"/>
      <c r="AD711" s="415"/>
      <c r="AE711" s="415"/>
      <c r="AF711" s="415"/>
    </row>
    <row r="712" spans="2:32" ht="15" customHeight="1">
      <c r="B712" s="416"/>
      <c r="C712" s="416"/>
      <c r="D712" s="562"/>
      <c r="E712" s="416"/>
      <c r="F712" s="416"/>
      <c r="G712" s="416"/>
      <c r="H712" s="416"/>
      <c r="I712" s="416"/>
      <c r="J712" s="416"/>
      <c r="K712" s="416"/>
      <c r="L712" s="416"/>
      <c r="M712" s="416"/>
      <c r="N712" s="416"/>
      <c r="R712" s="416"/>
      <c r="S712" s="416"/>
      <c r="T712" s="416"/>
      <c r="U712" s="416"/>
      <c r="V712" s="416"/>
      <c r="W712" s="415"/>
      <c r="X712" s="415"/>
      <c r="Y712" s="415"/>
      <c r="AC712" s="415"/>
      <c r="AD712" s="415"/>
      <c r="AE712" s="415"/>
      <c r="AF712" s="415"/>
    </row>
    <row r="713" spans="2:32" ht="15" customHeight="1">
      <c r="B713" s="416"/>
      <c r="C713" s="416"/>
      <c r="D713" s="562"/>
      <c r="E713" s="416"/>
      <c r="F713" s="416"/>
      <c r="G713" s="416"/>
      <c r="H713" s="416"/>
      <c r="I713" s="416"/>
      <c r="J713" s="416"/>
      <c r="K713" s="416"/>
      <c r="L713" s="416"/>
      <c r="M713" s="416"/>
      <c r="N713" s="416"/>
      <c r="R713" s="416"/>
      <c r="S713" s="416"/>
      <c r="T713" s="416"/>
      <c r="U713" s="416"/>
      <c r="V713" s="416"/>
      <c r="W713" s="415"/>
      <c r="X713" s="415"/>
      <c r="Y713" s="415"/>
      <c r="AC713" s="415"/>
      <c r="AD713" s="415"/>
      <c r="AE713" s="415"/>
      <c r="AF713" s="415"/>
    </row>
    <row r="714" spans="2:32" ht="15" customHeight="1">
      <c r="B714" s="416"/>
      <c r="C714" s="416"/>
      <c r="D714" s="562"/>
      <c r="E714" s="416"/>
      <c r="F714" s="416"/>
      <c r="G714" s="416"/>
      <c r="H714" s="416"/>
      <c r="I714" s="416"/>
      <c r="J714" s="416"/>
      <c r="K714" s="416"/>
      <c r="L714" s="416"/>
      <c r="M714" s="416"/>
      <c r="N714" s="416"/>
      <c r="R714" s="416"/>
      <c r="S714" s="416"/>
      <c r="T714" s="416"/>
      <c r="U714" s="416"/>
      <c r="V714" s="416"/>
      <c r="W714" s="415"/>
      <c r="X714" s="415"/>
      <c r="Y714" s="415"/>
      <c r="AC714" s="415"/>
      <c r="AD714" s="415"/>
      <c r="AE714" s="415"/>
      <c r="AF714" s="415"/>
    </row>
    <row r="715" spans="2:32" ht="15" customHeight="1">
      <c r="B715" s="416"/>
      <c r="C715" s="416"/>
      <c r="D715" s="562"/>
      <c r="E715" s="416"/>
      <c r="F715" s="416"/>
      <c r="G715" s="416"/>
      <c r="H715" s="416"/>
      <c r="I715" s="416"/>
      <c r="J715" s="416"/>
      <c r="K715" s="416"/>
      <c r="L715" s="416"/>
      <c r="M715" s="416"/>
      <c r="N715" s="416"/>
      <c r="R715" s="416"/>
      <c r="S715" s="416"/>
      <c r="T715" s="416"/>
      <c r="U715" s="416"/>
      <c r="V715" s="416"/>
      <c r="W715" s="415"/>
      <c r="X715" s="415"/>
      <c r="Y715" s="415"/>
      <c r="AC715" s="415"/>
      <c r="AD715" s="415"/>
      <c r="AE715" s="415"/>
      <c r="AF715" s="415"/>
    </row>
    <row r="716" spans="2:32" ht="15" customHeight="1">
      <c r="B716" s="416"/>
      <c r="C716" s="416"/>
      <c r="D716" s="562"/>
      <c r="E716" s="416"/>
      <c r="F716" s="416"/>
      <c r="G716" s="416"/>
      <c r="H716" s="416"/>
      <c r="I716" s="416"/>
      <c r="J716" s="416"/>
      <c r="K716" s="416"/>
      <c r="L716" s="416"/>
      <c r="M716" s="416"/>
      <c r="N716" s="416"/>
      <c r="R716" s="416"/>
      <c r="S716" s="416"/>
      <c r="T716" s="416"/>
      <c r="U716" s="416"/>
      <c r="V716" s="416"/>
      <c r="W716" s="415"/>
      <c r="X716" s="415"/>
      <c r="Y716" s="415"/>
      <c r="AC716" s="415"/>
      <c r="AD716" s="415"/>
      <c r="AE716" s="415"/>
      <c r="AF716" s="415"/>
    </row>
    <row r="717" spans="2:32" ht="15" customHeight="1">
      <c r="B717" s="416"/>
      <c r="C717" s="416"/>
      <c r="D717" s="562"/>
      <c r="E717" s="416"/>
      <c r="F717" s="416"/>
      <c r="G717" s="416"/>
      <c r="H717" s="416"/>
      <c r="I717" s="416"/>
      <c r="J717" s="416"/>
      <c r="K717" s="416"/>
      <c r="L717" s="416"/>
      <c r="M717" s="416"/>
      <c r="N717" s="416"/>
      <c r="R717" s="416"/>
      <c r="S717" s="416"/>
      <c r="T717" s="416"/>
      <c r="U717" s="416"/>
      <c r="V717" s="416"/>
      <c r="W717" s="415"/>
      <c r="X717" s="415"/>
      <c r="Y717" s="415"/>
      <c r="AC717" s="415"/>
      <c r="AD717" s="415"/>
      <c r="AE717" s="415"/>
      <c r="AF717" s="415"/>
    </row>
    <row r="718" spans="2:32" ht="15" customHeight="1">
      <c r="B718" s="416"/>
      <c r="C718" s="416"/>
      <c r="D718" s="562"/>
      <c r="E718" s="416"/>
      <c r="F718" s="416"/>
      <c r="G718" s="416"/>
      <c r="H718" s="416"/>
      <c r="I718" s="416"/>
      <c r="J718" s="416"/>
      <c r="K718" s="416"/>
      <c r="L718" s="416"/>
      <c r="M718" s="416"/>
      <c r="N718" s="416"/>
      <c r="R718" s="416"/>
      <c r="S718" s="416"/>
      <c r="T718" s="416"/>
      <c r="U718" s="416"/>
      <c r="V718" s="416"/>
      <c r="W718" s="415"/>
      <c r="X718" s="415"/>
      <c r="Y718" s="415"/>
      <c r="AC718" s="415"/>
      <c r="AD718" s="415"/>
      <c r="AE718" s="415"/>
      <c r="AF718" s="415"/>
    </row>
    <row r="719" spans="2:32" ht="15" customHeight="1">
      <c r="B719" s="416"/>
      <c r="C719" s="416"/>
      <c r="D719" s="562"/>
      <c r="E719" s="416"/>
      <c r="F719" s="416"/>
      <c r="G719" s="416"/>
      <c r="H719" s="416"/>
      <c r="I719" s="416"/>
      <c r="J719" s="416"/>
      <c r="K719" s="416"/>
      <c r="L719" s="416"/>
      <c r="M719" s="416"/>
      <c r="N719" s="416"/>
      <c r="R719" s="416"/>
      <c r="S719" s="416"/>
      <c r="T719" s="416"/>
      <c r="U719" s="416"/>
      <c r="V719" s="416"/>
      <c r="W719" s="415"/>
      <c r="X719" s="415"/>
      <c r="Y719" s="415"/>
      <c r="AC719" s="415"/>
      <c r="AD719" s="415"/>
      <c r="AE719" s="415"/>
      <c r="AF719" s="415"/>
    </row>
    <row r="720" spans="2:32" ht="15" customHeight="1">
      <c r="B720" s="416"/>
      <c r="C720" s="416"/>
      <c r="D720" s="562"/>
      <c r="E720" s="416"/>
      <c r="F720" s="416"/>
      <c r="G720" s="416"/>
      <c r="H720" s="416"/>
      <c r="I720" s="416"/>
      <c r="J720" s="416"/>
      <c r="K720" s="416"/>
      <c r="L720" s="416"/>
      <c r="M720" s="416"/>
      <c r="N720" s="416"/>
      <c r="R720" s="416"/>
      <c r="S720" s="416"/>
      <c r="T720" s="416"/>
      <c r="U720" s="416"/>
      <c r="V720" s="416"/>
      <c r="W720" s="415"/>
      <c r="X720" s="415"/>
      <c r="Y720" s="415"/>
      <c r="AC720" s="415"/>
      <c r="AD720" s="415"/>
      <c r="AE720" s="415"/>
      <c r="AF720" s="415"/>
    </row>
    <row r="721" spans="2:32" ht="15" customHeight="1">
      <c r="B721" s="416"/>
      <c r="C721" s="416"/>
      <c r="D721" s="562"/>
      <c r="E721" s="416"/>
      <c r="F721" s="416"/>
      <c r="G721" s="416"/>
      <c r="H721" s="416"/>
      <c r="I721" s="416"/>
      <c r="J721" s="416"/>
      <c r="K721" s="416"/>
      <c r="L721" s="416"/>
      <c r="M721" s="416"/>
      <c r="N721" s="416"/>
      <c r="R721" s="416"/>
      <c r="S721" s="416"/>
      <c r="T721" s="416"/>
      <c r="U721" s="416"/>
      <c r="V721" s="416"/>
      <c r="W721" s="415"/>
      <c r="X721" s="415"/>
      <c r="Y721" s="415"/>
      <c r="AC721" s="415"/>
      <c r="AD721" s="415"/>
      <c r="AE721" s="415"/>
      <c r="AF721" s="415"/>
    </row>
    <row r="722" spans="2:32" ht="15" customHeight="1">
      <c r="B722" s="416"/>
      <c r="C722" s="416"/>
      <c r="D722" s="562"/>
      <c r="E722" s="416"/>
      <c r="F722" s="416"/>
      <c r="G722" s="416"/>
      <c r="H722" s="416"/>
      <c r="I722" s="416"/>
      <c r="J722" s="416"/>
      <c r="K722" s="416"/>
      <c r="L722" s="416"/>
      <c r="M722" s="416"/>
      <c r="N722" s="416"/>
      <c r="R722" s="416"/>
      <c r="S722" s="416"/>
      <c r="T722" s="416"/>
      <c r="U722" s="416"/>
      <c r="V722" s="416"/>
      <c r="W722" s="415"/>
      <c r="X722" s="415"/>
      <c r="Y722" s="415"/>
      <c r="AC722" s="415"/>
      <c r="AD722" s="415"/>
      <c r="AE722" s="415"/>
      <c r="AF722" s="415"/>
    </row>
    <row r="723" spans="2:32" ht="15" customHeight="1">
      <c r="B723" s="416"/>
      <c r="C723" s="416"/>
      <c r="D723" s="562"/>
      <c r="E723" s="416"/>
      <c r="F723" s="416"/>
      <c r="G723" s="416"/>
      <c r="H723" s="416"/>
      <c r="I723" s="416"/>
      <c r="J723" s="416"/>
      <c r="K723" s="416"/>
      <c r="L723" s="416"/>
      <c r="M723" s="416"/>
      <c r="N723" s="416"/>
      <c r="R723" s="416"/>
      <c r="S723" s="416"/>
      <c r="T723" s="416"/>
      <c r="U723" s="416"/>
      <c r="V723" s="416"/>
      <c r="W723" s="415"/>
      <c r="X723" s="415"/>
      <c r="Y723" s="415"/>
      <c r="AC723" s="415"/>
      <c r="AD723" s="415"/>
      <c r="AE723" s="415"/>
      <c r="AF723" s="415"/>
    </row>
    <row r="724" spans="2:32" ht="15" customHeight="1">
      <c r="B724" s="416"/>
      <c r="C724" s="416"/>
      <c r="D724" s="562"/>
      <c r="E724" s="416"/>
      <c r="F724" s="416"/>
      <c r="G724" s="416"/>
      <c r="H724" s="416"/>
      <c r="I724" s="416"/>
      <c r="J724" s="416"/>
      <c r="K724" s="416"/>
      <c r="L724" s="416"/>
      <c r="M724" s="416"/>
      <c r="N724" s="416"/>
      <c r="R724" s="416"/>
      <c r="S724" s="416"/>
      <c r="T724" s="416"/>
      <c r="U724" s="416"/>
      <c r="V724" s="416"/>
      <c r="W724" s="415"/>
      <c r="X724" s="415"/>
      <c r="Y724" s="415"/>
      <c r="AC724" s="415"/>
      <c r="AD724" s="415"/>
      <c r="AE724" s="415"/>
      <c r="AF724" s="415"/>
    </row>
    <row r="725" spans="2:32" ht="15" customHeight="1">
      <c r="B725" s="416"/>
      <c r="C725" s="416"/>
      <c r="D725" s="562"/>
      <c r="E725" s="416"/>
      <c r="F725" s="416"/>
      <c r="G725" s="416"/>
      <c r="H725" s="416"/>
      <c r="I725" s="416"/>
      <c r="J725" s="416"/>
      <c r="K725" s="416"/>
      <c r="L725" s="416"/>
      <c r="M725" s="416"/>
      <c r="N725" s="416"/>
      <c r="R725" s="416"/>
      <c r="S725" s="416"/>
      <c r="T725" s="416"/>
      <c r="U725" s="416"/>
      <c r="V725" s="416"/>
      <c r="W725" s="415"/>
      <c r="X725" s="415"/>
      <c r="Y725" s="415"/>
      <c r="AC725" s="415"/>
      <c r="AD725" s="415"/>
      <c r="AE725" s="415"/>
      <c r="AF725" s="415"/>
    </row>
    <row r="726" spans="2:32" ht="15" customHeight="1">
      <c r="B726" s="416"/>
      <c r="C726" s="416"/>
      <c r="D726" s="562"/>
      <c r="E726" s="416"/>
      <c r="F726" s="416"/>
      <c r="G726" s="416"/>
      <c r="H726" s="416"/>
      <c r="I726" s="416"/>
      <c r="J726" s="416"/>
      <c r="K726" s="416"/>
      <c r="L726" s="416"/>
      <c r="M726" s="416"/>
      <c r="N726" s="416"/>
      <c r="R726" s="416"/>
      <c r="S726" s="416"/>
      <c r="T726" s="416"/>
      <c r="U726" s="416"/>
      <c r="V726" s="416"/>
      <c r="W726" s="415"/>
      <c r="X726" s="415"/>
      <c r="Y726" s="415"/>
      <c r="AC726" s="415"/>
      <c r="AD726" s="415"/>
      <c r="AE726" s="415"/>
      <c r="AF726" s="415"/>
    </row>
    <row r="727" spans="2:32" ht="15" customHeight="1">
      <c r="B727" s="416"/>
      <c r="C727" s="416"/>
      <c r="D727" s="562"/>
      <c r="E727" s="416"/>
      <c r="F727" s="416"/>
      <c r="G727" s="416"/>
      <c r="H727" s="416"/>
      <c r="I727" s="416"/>
      <c r="J727" s="416"/>
      <c r="K727" s="416"/>
      <c r="L727" s="416"/>
      <c r="M727" s="416"/>
      <c r="N727" s="416"/>
      <c r="R727" s="416"/>
      <c r="S727" s="416"/>
      <c r="T727" s="416"/>
      <c r="U727" s="416"/>
      <c r="V727" s="416"/>
      <c r="W727" s="415"/>
      <c r="X727" s="415"/>
      <c r="Y727" s="415"/>
      <c r="AC727" s="415"/>
      <c r="AD727" s="415"/>
      <c r="AE727" s="415"/>
      <c r="AF727" s="415"/>
    </row>
    <row r="728" spans="2:32" ht="15" customHeight="1">
      <c r="B728" s="416"/>
      <c r="C728" s="416"/>
      <c r="D728" s="562"/>
      <c r="E728" s="416"/>
      <c r="F728" s="416"/>
      <c r="G728" s="416"/>
      <c r="H728" s="416"/>
      <c r="I728" s="416"/>
      <c r="J728" s="416"/>
      <c r="K728" s="416"/>
      <c r="L728" s="416"/>
      <c r="M728" s="416"/>
      <c r="N728" s="416"/>
      <c r="R728" s="416"/>
      <c r="S728" s="416"/>
      <c r="T728" s="416"/>
      <c r="U728" s="416"/>
      <c r="V728" s="416"/>
      <c r="W728" s="415"/>
      <c r="X728" s="415"/>
      <c r="Y728" s="415"/>
      <c r="AC728" s="415"/>
      <c r="AD728" s="415"/>
      <c r="AE728" s="415"/>
      <c r="AF728" s="415"/>
    </row>
    <row r="729" spans="2:32" ht="15" customHeight="1">
      <c r="B729" s="416"/>
      <c r="C729" s="416"/>
      <c r="D729" s="562"/>
      <c r="E729" s="416"/>
      <c r="F729" s="416"/>
      <c r="G729" s="416"/>
      <c r="H729" s="416"/>
      <c r="I729" s="416"/>
      <c r="J729" s="416"/>
      <c r="K729" s="416"/>
      <c r="L729" s="416"/>
      <c r="M729" s="416"/>
      <c r="N729" s="416"/>
      <c r="R729" s="416"/>
      <c r="S729" s="416"/>
      <c r="T729" s="416"/>
      <c r="U729" s="416"/>
      <c r="V729" s="416"/>
      <c r="W729" s="415"/>
      <c r="X729" s="415"/>
      <c r="Y729" s="415"/>
      <c r="AC729" s="415"/>
      <c r="AD729" s="415"/>
      <c r="AE729" s="415"/>
      <c r="AF729" s="415"/>
    </row>
    <row r="730" spans="2:32" ht="15" customHeight="1">
      <c r="B730" s="416"/>
      <c r="C730" s="416"/>
      <c r="D730" s="562"/>
      <c r="E730" s="416"/>
      <c r="F730" s="416"/>
      <c r="G730" s="416"/>
      <c r="H730" s="416"/>
      <c r="I730" s="416"/>
      <c r="J730" s="416"/>
      <c r="K730" s="416"/>
      <c r="L730" s="416"/>
      <c r="M730" s="416"/>
      <c r="N730" s="416"/>
      <c r="R730" s="416"/>
      <c r="S730" s="416"/>
      <c r="T730" s="416"/>
      <c r="U730" s="416"/>
      <c r="V730" s="416"/>
      <c r="W730" s="415"/>
      <c r="X730" s="415"/>
      <c r="Y730" s="415"/>
      <c r="AC730" s="415"/>
      <c r="AD730" s="415"/>
      <c r="AE730" s="415"/>
      <c r="AF730" s="415"/>
    </row>
    <row r="731" spans="2:32" ht="15" customHeight="1">
      <c r="B731" s="416"/>
      <c r="C731" s="416"/>
      <c r="D731" s="562"/>
      <c r="E731" s="416"/>
      <c r="F731" s="416"/>
      <c r="G731" s="416"/>
      <c r="H731" s="416"/>
      <c r="I731" s="416"/>
      <c r="J731" s="416"/>
      <c r="K731" s="416"/>
      <c r="L731" s="416"/>
      <c r="M731" s="416"/>
      <c r="N731" s="416"/>
      <c r="R731" s="416"/>
      <c r="S731" s="416"/>
      <c r="T731" s="416"/>
      <c r="U731" s="416"/>
      <c r="V731" s="416"/>
      <c r="W731" s="415"/>
      <c r="X731" s="415"/>
      <c r="Y731" s="415"/>
      <c r="AC731" s="415"/>
      <c r="AD731" s="415"/>
      <c r="AE731" s="415"/>
      <c r="AF731" s="415"/>
    </row>
    <row r="732" spans="2:32" ht="15" customHeight="1">
      <c r="B732" s="416"/>
      <c r="C732" s="416"/>
      <c r="D732" s="562"/>
      <c r="E732" s="416"/>
      <c r="F732" s="416"/>
      <c r="G732" s="416"/>
      <c r="H732" s="416"/>
      <c r="I732" s="416"/>
      <c r="J732" s="416"/>
      <c r="K732" s="416"/>
      <c r="L732" s="416"/>
      <c r="M732" s="416"/>
      <c r="N732" s="416"/>
      <c r="R732" s="416"/>
      <c r="S732" s="416"/>
      <c r="T732" s="416"/>
      <c r="U732" s="416"/>
      <c r="V732" s="416"/>
      <c r="W732" s="415"/>
      <c r="X732" s="415"/>
      <c r="Y732" s="415"/>
      <c r="AC732" s="415"/>
      <c r="AD732" s="415"/>
      <c r="AE732" s="415"/>
      <c r="AF732" s="415"/>
    </row>
    <row r="733" spans="2:32" ht="15" customHeight="1">
      <c r="B733" s="416"/>
      <c r="C733" s="416"/>
      <c r="D733" s="562"/>
      <c r="E733" s="416"/>
      <c r="F733" s="416"/>
      <c r="G733" s="416"/>
      <c r="H733" s="416"/>
      <c r="I733" s="416"/>
      <c r="J733" s="416"/>
      <c r="K733" s="416"/>
      <c r="L733" s="416"/>
      <c r="M733" s="416"/>
      <c r="N733" s="416"/>
      <c r="R733" s="416"/>
      <c r="S733" s="416"/>
      <c r="T733" s="416"/>
      <c r="U733" s="416"/>
      <c r="V733" s="416"/>
      <c r="W733" s="415"/>
      <c r="X733" s="415"/>
      <c r="Y733" s="415"/>
      <c r="AC733" s="415"/>
      <c r="AD733" s="415"/>
      <c r="AE733" s="415"/>
      <c r="AF733" s="415"/>
    </row>
    <row r="734" spans="2:32" ht="15" customHeight="1">
      <c r="B734" s="416"/>
      <c r="C734" s="416"/>
      <c r="D734" s="562"/>
      <c r="E734" s="416"/>
      <c r="F734" s="416"/>
      <c r="G734" s="416"/>
      <c r="H734" s="416"/>
      <c r="I734" s="416"/>
      <c r="J734" s="416"/>
      <c r="K734" s="416"/>
      <c r="L734" s="416"/>
      <c r="M734" s="416"/>
      <c r="N734" s="416"/>
      <c r="R734" s="416"/>
      <c r="S734" s="416"/>
      <c r="T734" s="416"/>
      <c r="U734" s="416"/>
      <c r="V734" s="416"/>
      <c r="W734" s="415"/>
      <c r="X734" s="415"/>
      <c r="Y734" s="415"/>
      <c r="AC734" s="415"/>
      <c r="AD734" s="415"/>
      <c r="AE734" s="415"/>
      <c r="AF734" s="415"/>
    </row>
    <row r="735" spans="2:32" ht="15" customHeight="1">
      <c r="B735" s="416"/>
      <c r="C735" s="416"/>
      <c r="D735" s="562"/>
      <c r="E735" s="416"/>
      <c r="F735" s="416"/>
      <c r="G735" s="416"/>
      <c r="H735" s="416"/>
      <c r="I735" s="416"/>
      <c r="J735" s="416"/>
      <c r="K735" s="416"/>
      <c r="L735" s="416"/>
      <c r="M735" s="416"/>
      <c r="N735" s="416"/>
      <c r="R735" s="416"/>
      <c r="S735" s="416"/>
      <c r="T735" s="416"/>
      <c r="U735" s="416"/>
      <c r="V735" s="416"/>
      <c r="W735" s="415"/>
      <c r="X735" s="415"/>
      <c r="Y735" s="415"/>
      <c r="AC735" s="415"/>
      <c r="AD735" s="415"/>
      <c r="AE735" s="415"/>
      <c r="AF735" s="415"/>
    </row>
    <row r="736" spans="2:32" ht="15" customHeight="1">
      <c r="B736" s="416"/>
      <c r="C736" s="416"/>
      <c r="D736" s="562"/>
      <c r="E736" s="416"/>
      <c r="F736" s="416"/>
      <c r="G736" s="416"/>
      <c r="H736" s="416"/>
      <c r="I736" s="416"/>
      <c r="J736" s="416"/>
      <c r="K736" s="416"/>
      <c r="L736" s="416"/>
      <c r="M736" s="416"/>
      <c r="N736" s="416"/>
      <c r="R736" s="416"/>
      <c r="S736" s="416"/>
      <c r="T736" s="416"/>
      <c r="U736" s="416"/>
      <c r="V736" s="416"/>
      <c r="W736" s="415"/>
      <c r="X736" s="415"/>
      <c r="Y736" s="415"/>
      <c r="AC736" s="415"/>
      <c r="AD736" s="415"/>
      <c r="AE736" s="415"/>
      <c r="AF736" s="415"/>
    </row>
    <row r="737" spans="2:32" ht="15" customHeight="1">
      <c r="B737" s="416"/>
      <c r="C737" s="416"/>
      <c r="D737" s="562"/>
      <c r="E737" s="416"/>
      <c r="F737" s="416"/>
      <c r="G737" s="416"/>
      <c r="H737" s="416"/>
      <c r="I737" s="416"/>
      <c r="J737" s="416"/>
      <c r="K737" s="416"/>
      <c r="L737" s="416"/>
      <c r="M737" s="416"/>
      <c r="N737" s="416"/>
      <c r="R737" s="416"/>
      <c r="S737" s="416"/>
      <c r="T737" s="416"/>
      <c r="U737" s="416"/>
      <c r="V737" s="416"/>
      <c r="W737" s="415"/>
      <c r="X737" s="415"/>
      <c r="Y737" s="415"/>
      <c r="AC737" s="415"/>
      <c r="AD737" s="415"/>
      <c r="AE737" s="415"/>
      <c r="AF737" s="415"/>
    </row>
    <row r="738" spans="2:32" ht="15" customHeight="1">
      <c r="B738" s="416"/>
      <c r="C738" s="416"/>
      <c r="D738" s="562"/>
      <c r="E738" s="416"/>
      <c r="F738" s="416"/>
      <c r="G738" s="416"/>
      <c r="H738" s="416"/>
      <c r="I738" s="416"/>
      <c r="J738" s="416"/>
      <c r="K738" s="416"/>
      <c r="L738" s="416"/>
      <c r="M738" s="416"/>
      <c r="N738" s="416"/>
      <c r="R738" s="416"/>
      <c r="S738" s="416"/>
      <c r="T738" s="416"/>
      <c r="U738" s="416"/>
      <c r="V738" s="416"/>
      <c r="W738" s="415"/>
      <c r="X738" s="415"/>
      <c r="Y738" s="415"/>
      <c r="AC738" s="415"/>
      <c r="AD738" s="415"/>
      <c r="AE738" s="415"/>
      <c r="AF738" s="415"/>
    </row>
    <row r="739" spans="2:32" ht="15" customHeight="1">
      <c r="B739" s="416"/>
      <c r="C739" s="416"/>
      <c r="D739" s="562"/>
      <c r="E739" s="416"/>
      <c r="F739" s="416"/>
      <c r="G739" s="416"/>
      <c r="H739" s="416"/>
      <c r="I739" s="416"/>
      <c r="J739" s="416"/>
      <c r="K739" s="416"/>
      <c r="L739" s="416"/>
      <c r="M739" s="416"/>
      <c r="N739" s="416"/>
      <c r="R739" s="416"/>
      <c r="S739" s="416"/>
      <c r="T739" s="416"/>
      <c r="U739" s="416"/>
      <c r="V739" s="416"/>
      <c r="W739" s="415"/>
      <c r="X739" s="415"/>
      <c r="Y739" s="415"/>
      <c r="AC739" s="415"/>
      <c r="AD739" s="415"/>
      <c r="AE739" s="415"/>
      <c r="AF739" s="415"/>
    </row>
    <row r="740" spans="2:32" ht="15" customHeight="1">
      <c r="B740" s="416"/>
      <c r="C740" s="416"/>
      <c r="D740" s="562"/>
      <c r="E740" s="416"/>
      <c r="F740" s="416"/>
      <c r="G740" s="416"/>
      <c r="H740" s="416"/>
      <c r="I740" s="416"/>
      <c r="J740" s="416"/>
      <c r="K740" s="416"/>
      <c r="L740" s="416"/>
      <c r="M740" s="416"/>
      <c r="N740" s="416"/>
      <c r="R740" s="416"/>
      <c r="S740" s="416"/>
      <c r="T740" s="416"/>
      <c r="U740" s="416"/>
      <c r="V740" s="416"/>
      <c r="W740" s="415"/>
      <c r="X740" s="415"/>
      <c r="Y740" s="415"/>
      <c r="AC740" s="415"/>
      <c r="AD740" s="415"/>
      <c r="AE740" s="415"/>
      <c r="AF740" s="415"/>
    </row>
    <row r="741" spans="2:32" ht="15" customHeight="1">
      <c r="B741" s="416"/>
      <c r="C741" s="416"/>
      <c r="D741" s="562"/>
      <c r="E741" s="416"/>
      <c r="F741" s="416"/>
      <c r="G741" s="416"/>
      <c r="H741" s="416"/>
      <c r="I741" s="416"/>
      <c r="J741" s="416"/>
      <c r="K741" s="416"/>
      <c r="L741" s="416"/>
      <c r="M741" s="416"/>
      <c r="N741" s="416"/>
      <c r="R741" s="416"/>
      <c r="S741" s="416"/>
      <c r="T741" s="416"/>
      <c r="U741" s="416"/>
      <c r="V741" s="416"/>
      <c r="W741" s="415"/>
      <c r="X741" s="415"/>
      <c r="Y741" s="415"/>
      <c r="AC741" s="415"/>
      <c r="AD741" s="415"/>
      <c r="AE741" s="415"/>
      <c r="AF741" s="415"/>
    </row>
    <row r="742" spans="2:32" ht="15" customHeight="1">
      <c r="B742" s="416"/>
      <c r="C742" s="416"/>
      <c r="D742" s="562"/>
      <c r="E742" s="416"/>
      <c r="F742" s="416"/>
      <c r="G742" s="416"/>
      <c r="H742" s="416"/>
      <c r="I742" s="416"/>
      <c r="J742" s="416"/>
      <c r="K742" s="416"/>
      <c r="L742" s="416"/>
      <c r="M742" s="416"/>
      <c r="N742" s="416"/>
      <c r="R742" s="416"/>
      <c r="S742" s="416"/>
      <c r="T742" s="416"/>
      <c r="U742" s="416"/>
      <c r="V742" s="416"/>
      <c r="W742" s="415"/>
      <c r="X742" s="415"/>
      <c r="Y742" s="415"/>
      <c r="AC742" s="415"/>
      <c r="AD742" s="415"/>
      <c r="AE742" s="415"/>
      <c r="AF742" s="415"/>
    </row>
    <row r="743" spans="2:32" ht="15" customHeight="1">
      <c r="B743" s="416"/>
      <c r="C743" s="416"/>
      <c r="D743" s="562"/>
      <c r="E743" s="416"/>
      <c r="F743" s="416"/>
      <c r="G743" s="416"/>
      <c r="H743" s="416"/>
      <c r="I743" s="416"/>
      <c r="J743" s="416"/>
      <c r="K743" s="416"/>
      <c r="L743" s="416"/>
      <c r="M743" s="416"/>
      <c r="N743" s="416"/>
      <c r="R743" s="416"/>
      <c r="S743" s="416"/>
      <c r="T743" s="416"/>
      <c r="U743" s="416"/>
      <c r="V743" s="416"/>
      <c r="W743" s="415"/>
      <c r="X743" s="415"/>
      <c r="Y743" s="415"/>
      <c r="AC743" s="415"/>
      <c r="AD743" s="415"/>
      <c r="AE743" s="415"/>
      <c r="AF743" s="415"/>
    </row>
    <row r="744" spans="2:32" ht="15" customHeight="1">
      <c r="B744" s="416"/>
      <c r="C744" s="416"/>
      <c r="D744" s="562"/>
      <c r="E744" s="416"/>
      <c r="F744" s="416"/>
      <c r="G744" s="416"/>
      <c r="H744" s="416"/>
      <c r="I744" s="416"/>
      <c r="J744" s="416"/>
      <c r="K744" s="416"/>
      <c r="L744" s="416"/>
      <c r="M744" s="416"/>
      <c r="N744" s="416"/>
      <c r="R744" s="416"/>
      <c r="S744" s="416"/>
      <c r="T744" s="416"/>
      <c r="U744" s="416"/>
      <c r="V744" s="416"/>
      <c r="W744" s="415"/>
      <c r="X744" s="415"/>
      <c r="Y744" s="415"/>
      <c r="AC744" s="415"/>
      <c r="AD744" s="415"/>
      <c r="AE744" s="415"/>
      <c r="AF744" s="415"/>
    </row>
    <row r="745" spans="2:32" ht="15" customHeight="1">
      <c r="B745" s="416"/>
      <c r="C745" s="416"/>
      <c r="D745" s="562"/>
      <c r="E745" s="416"/>
      <c r="F745" s="416"/>
      <c r="G745" s="416"/>
      <c r="H745" s="416"/>
      <c r="I745" s="416"/>
      <c r="J745" s="416"/>
      <c r="K745" s="416"/>
      <c r="L745" s="416"/>
      <c r="M745" s="416"/>
      <c r="N745" s="416"/>
      <c r="R745" s="416"/>
      <c r="S745" s="416"/>
      <c r="T745" s="416"/>
      <c r="U745" s="416"/>
      <c r="V745" s="416"/>
      <c r="W745" s="415"/>
      <c r="X745" s="415"/>
      <c r="Y745" s="415"/>
      <c r="AC745" s="415"/>
      <c r="AD745" s="415"/>
      <c r="AE745" s="415"/>
      <c r="AF745" s="415"/>
    </row>
    <row r="746" spans="2:32" ht="15" customHeight="1">
      <c r="B746" s="416"/>
      <c r="C746" s="416"/>
      <c r="D746" s="562"/>
      <c r="E746" s="416"/>
      <c r="F746" s="416"/>
      <c r="G746" s="416"/>
      <c r="H746" s="416"/>
      <c r="I746" s="416"/>
      <c r="J746" s="416"/>
      <c r="K746" s="416"/>
      <c r="L746" s="416"/>
      <c r="M746" s="416"/>
      <c r="N746" s="416"/>
      <c r="R746" s="416"/>
      <c r="S746" s="416"/>
      <c r="T746" s="416"/>
      <c r="U746" s="416"/>
      <c r="V746" s="416"/>
      <c r="W746" s="415"/>
      <c r="X746" s="415"/>
      <c r="Y746" s="415"/>
      <c r="AC746" s="415"/>
      <c r="AD746" s="415"/>
      <c r="AE746" s="415"/>
      <c r="AF746" s="415"/>
    </row>
    <row r="747" spans="2:32" ht="15" customHeight="1">
      <c r="B747" s="416"/>
      <c r="C747" s="416"/>
      <c r="D747" s="562"/>
      <c r="E747" s="416"/>
      <c r="F747" s="416"/>
      <c r="G747" s="416"/>
      <c r="H747" s="416"/>
      <c r="I747" s="416"/>
      <c r="J747" s="416"/>
      <c r="K747" s="416"/>
      <c r="L747" s="416"/>
      <c r="M747" s="416"/>
      <c r="N747" s="416"/>
      <c r="R747" s="416"/>
      <c r="S747" s="416"/>
      <c r="T747" s="416"/>
      <c r="U747" s="416"/>
      <c r="V747" s="416"/>
      <c r="W747" s="415"/>
      <c r="X747" s="415"/>
      <c r="Y747" s="415"/>
      <c r="AC747" s="415"/>
      <c r="AD747" s="415"/>
      <c r="AE747" s="415"/>
      <c r="AF747" s="415"/>
    </row>
    <row r="748" spans="2:32" ht="15" customHeight="1">
      <c r="B748" s="416"/>
      <c r="C748" s="416"/>
      <c r="D748" s="562"/>
      <c r="E748" s="416"/>
      <c r="F748" s="416"/>
      <c r="G748" s="416"/>
      <c r="H748" s="416"/>
      <c r="I748" s="416"/>
      <c r="J748" s="416"/>
      <c r="K748" s="416"/>
      <c r="L748" s="416"/>
      <c r="M748" s="416"/>
      <c r="N748" s="416"/>
      <c r="R748" s="416"/>
      <c r="S748" s="416"/>
      <c r="T748" s="416"/>
      <c r="U748" s="416"/>
      <c r="V748" s="416"/>
      <c r="W748" s="415"/>
      <c r="X748" s="415"/>
      <c r="Y748" s="415"/>
      <c r="AC748" s="415"/>
      <c r="AD748" s="415"/>
      <c r="AE748" s="415"/>
      <c r="AF748" s="415"/>
    </row>
    <row r="749" spans="2:32" ht="15" customHeight="1">
      <c r="B749" s="416"/>
      <c r="C749" s="416"/>
      <c r="D749" s="562"/>
      <c r="E749" s="416"/>
      <c r="F749" s="416"/>
      <c r="G749" s="416"/>
      <c r="H749" s="416"/>
      <c r="I749" s="416"/>
      <c r="J749" s="416"/>
      <c r="K749" s="416"/>
      <c r="L749" s="416"/>
      <c r="M749" s="416"/>
      <c r="N749" s="416"/>
      <c r="R749" s="416"/>
      <c r="S749" s="416"/>
      <c r="T749" s="416"/>
      <c r="U749" s="416"/>
      <c r="V749" s="416"/>
      <c r="W749" s="415"/>
      <c r="X749" s="415"/>
      <c r="Y749" s="415"/>
      <c r="AC749" s="415"/>
      <c r="AD749" s="415"/>
      <c r="AE749" s="415"/>
      <c r="AF749" s="415"/>
    </row>
    <row r="750" spans="2:32" ht="15" customHeight="1">
      <c r="B750" s="416"/>
      <c r="C750" s="416"/>
      <c r="D750" s="562"/>
      <c r="E750" s="416"/>
      <c r="F750" s="416"/>
      <c r="G750" s="416"/>
      <c r="H750" s="416"/>
      <c r="I750" s="416"/>
      <c r="J750" s="416"/>
      <c r="K750" s="416"/>
      <c r="L750" s="416"/>
      <c r="M750" s="416"/>
      <c r="N750" s="416"/>
      <c r="R750" s="416"/>
      <c r="S750" s="416"/>
      <c r="T750" s="416"/>
      <c r="U750" s="416"/>
      <c r="V750" s="416"/>
      <c r="W750" s="415"/>
      <c r="X750" s="415"/>
      <c r="Y750" s="415"/>
      <c r="AC750" s="415"/>
      <c r="AD750" s="415"/>
      <c r="AE750" s="415"/>
      <c r="AF750" s="415"/>
    </row>
    <row r="751" spans="2:32" ht="15" customHeight="1">
      <c r="B751" s="416"/>
      <c r="C751" s="416"/>
      <c r="D751" s="562"/>
      <c r="E751" s="416"/>
      <c r="F751" s="416"/>
      <c r="G751" s="416"/>
      <c r="H751" s="416"/>
      <c r="I751" s="416"/>
      <c r="J751" s="416"/>
      <c r="K751" s="416"/>
      <c r="L751" s="416"/>
      <c r="M751" s="416"/>
      <c r="N751" s="416"/>
      <c r="R751" s="416"/>
      <c r="S751" s="416"/>
      <c r="T751" s="416"/>
      <c r="U751" s="416"/>
      <c r="V751" s="416"/>
      <c r="W751" s="415"/>
      <c r="X751" s="415"/>
      <c r="Y751" s="415"/>
      <c r="AC751" s="415"/>
      <c r="AD751" s="415"/>
      <c r="AE751" s="415"/>
      <c r="AF751" s="415"/>
    </row>
    <row r="752" spans="2:32" ht="15" customHeight="1">
      <c r="B752" s="416"/>
      <c r="C752" s="416"/>
      <c r="D752" s="562"/>
      <c r="E752" s="416"/>
      <c r="F752" s="416"/>
      <c r="G752" s="416"/>
      <c r="H752" s="416"/>
      <c r="I752" s="416"/>
      <c r="J752" s="416"/>
      <c r="K752" s="416"/>
      <c r="L752" s="416"/>
      <c r="M752" s="416"/>
      <c r="N752" s="416"/>
      <c r="R752" s="416"/>
      <c r="S752" s="416"/>
      <c r="T752" s="416"/>
      <c r="U752" s="416"/>
      <c r="V752" s="416"/>
      <c r="W752" s="415"/>
      <c r="X752" s="415"/>
      <c r="Y752" s="415"/>
      <c r="AC752" s="415"/>
      <c r="AD752" s="415"/>
      <c r="AE752" s="415"/>
      <c r="AF752" s="415"/>
    </row>
    <row r="753" spans="2:32" ht="15" customHeight="1">
      <c r="B753" s="416"/>
      <c r="C753" s="416"/>
      <c r="D753" s="562"/>
      <c r="E753" s="416"/>
      <c r="F753" s="416"/>
      <c r="G753" s="416"/>
      <c r="H753" s="416"/>
      <c r="I753" s="416"/>
      <c r="J753" s="416"/>
      <c r="K753" s="416"/>
      <c r="L753" s="416"/>
      <c r="M753" s="416"/>
      <c r="N753" s="416"/>
      <c r="R753" s="416"/>
      <c r="S753" s="416"/>
      <c r="T753" s="416"/>
      <c r="U753" s="416"/>
      <c r="V753" s="416"/>
      <c r="W753" s="415"/>
      <c r="X753" s="415"/>
      <c r="Y753" s="415"/>
      <c r="AC753" s="415"/>
      <c r="AD753" s="415"/>
      <c r="AE753" s="415"/>
      <c r="AF753" s="415"/>
    </row>
    <row r="754" spans="2:32" ht="15" customHeight="1">
      <c r="B754" s="416"/>
      <c r="C754" s="416"/>
      <c r="D754" s="562"/>
      <c r="E754" s="416"/>
      <c r="F754" s="416"/>
      <c r="G754" s="416"/>
      <c r="H754" s="416"/>
      <c r="I754" s="416"/>
      <c r="J754" s="416"/>
      <c r="K754" s="416"/>
      <c r="L754" s="416"/>
      <c r="M754" s="416"/>
      <c r="N754" s="416"/>
      <c r="R754" s="416"/>
      <c r="S754" s="416"/>
      <c r="T754" s="416"/>
      <c r="U754" s="416"/>
      <c r="V754" s="416"/>
      <c r="W754" s="415"/>
      <c r="X754" s="415"/>
      <c r="Y754" s="415"/>
      <c r="AC754" s="415"/>
      <c r="AD754" s="415"/>
      <c r="AE754" s="415"/>
      <c r="AF754" s="415"/>
    </row>
    <row r="755" spans="2:32" ht="15" customHeight="1">
      <c r="B755" s="416"/>
      <c r="C755" s="416"/>
      <c r="D755" s="562"/>
      <c r="E755" s="416"/>
      <c r="F755" s="416"/>
      <c r="G755" s="416"/>
      <c r="H755" s="416"/>
      <c r="I755" s="416"/>
      <c r="J755" s="416"/>
      <c r="K755" s="416"/>
      <c r="L755" s="416"/>
      <c r="M755" s="416"/>
      <c r="N755" s="416"/>
      <c r="R755" s="416"/>
      <c r="S755" s="416"/>
      <c r="T755" s="416"/>
      <c r="U755" s="416"/>
      <c r="V755" s="416"/>
      <c r="W755" s="415"/>
      <c r="X755" s="415"/>
      <c r="Y755" s="415"/>
      <c r="AC755" s="415"/>
      <c r="AD755" s="415"/>
      <c r="AE755" s="415"/>
      <c r="AF755" s="415"/>
    </row>
    <row r="756" spans="2:32" ht="15" customHeight="1">
      <c r="B756" s="416"/>
      <c r="C756" s="416"/>
      <c r="D756" s="562"/>
      <c r="E756" s="416"/>
      <c r="F756" s="416"/>
      <c r="G756" s="416"/>
      <c r="H756" s="416"/>
      <c r="I756" s="416"/>
      <c r="J756" s="416"/>
      <c r="K756" s="416"/>
      <c r="L756" s="416"/>
      <c r="M756" s="416"/>
      <c r="N756" s="416"/>
      <c r="R756" s="416"/>
      <c r="S756" s="416"/>
      <c r="T756" s="416"/>
      <c r="U756" s="416"/>
      <c r="V756" s="416"/>
      <c r="W756" s="415"/>
      <c r="X756" s="415"/>
      <c r="Y756" s="415"/>
      <c r="AC756" s="415"/>
      <c r="AD756" s="415"/>
      <c r="AE756" s="415"/>
      <c r="AF756" s="415"/>
    </row>
    <row r="757" spans="2:32" ht="15" customHeight="1">
      <c r="B757" s="416"/>
      <c r="C757" s="416"/>
      <c r="D757" s="562"/>
      <c r="E757" s="416"/>
      <c r="F757" s="416"/>
      <c r="G757" s="416"/>
      <c r="H757" s="416"/>
      <c r="I757" s="416"/>
      <c r="J757" s="416"/>
      <c r="K757" s="416"/>
      <c r="L757" s="416"/>
      <c r="M757" s="416"/>
      <c r="N757" s="416"/>
      <c r="R757" s="416"/>
      <c r="S757" s="416"/>
      <c r="T757" s="416"/>
      <c r="U757" s="416"/>
      <c r="V757" s="416"/>
      <c r="W757" s="415"/>
      <c r="X757" s="415"/>
      <c r="Y757" s="415"/>
      <c r="AC757" s="415"/>
      <c r="AD757" s="415"/>
      <c r="AE757" s="415"/>
      <c r="AF757" s="415"/>
    </row>
    <row r="758" spans="2:32" ht="15" customHeight="1">
      <c r="B758" s="416"/>
      <c r="C758" s="416"/>
      <c r="D758" s="562"/>
      <c r="E758" s="416"/>
      <c r="F758" s="416"/>
      <c r="G758" s="416"/>
      <c r="H758" s="416"/>
      <c r="I758" s="416"/>
      <c r="J758" s="416"/>
      <c r="K758" s="416"/>
      <c r="L758" s="416"/>
      <c r="M758" s="416"/>
      <c r="N758" s="416"/>
      <c r="R758" s="416"/>
      <c r="S758" s="416"/>
      <c r="T758" s="416"/>
      <c r="U758" s="416"/>
      <c r="V758" s="416"/>
      <c r="W758" s="415"/>
      <c r="X758" s="415"/>
      <c r="Y758" s="415"/>
      <c r="AC758" s="415"/>
      <c r="AD758" s="415"/>
      <c r="AE758" s="415"/>
      <c r="AF758" s="415"/>
    </row>
    <row r="759" spans="2:32" ht="15" customHeight="1">
      <c r="B759" s="416"/>
      <c r="C759" s="416"/>
      <c r="D759" s="562"/>
      <c r="E759" s="416"/>
      <c r="F759" s="416"/>
      <c r="G759" s="416"/>
      <c r="H759" s="416"/>
      <c r="I759" s="416"/>
      <c r="J759" s="416"/>
      <c r="K759" s="416"/>
      <c r="L759" s="416"/>
      <c r="M759" s="416"/>
      <c r="N759" s="416"/>
      <c r="R759" s="416"/>
      <c r="S759" s="416"/>
      <c r="T759" s="416"/>
      <c r="U759" s="416"/>
      <c r="V759" s="416"/>
      <c r="W759" s="415"/>
      <c r="X759" s="415"/>
      <c r="Y759" s="415"/>
      <c r="AC759" s="415"/>
      <c r="AD759" s="415"/>
      <c r="AE759" s="415"/>
      <c r="AF759" s="415"/>
    </row>
    <row r="760" spans="2:32" ht="15" customHeight="1">
      <c r="B760" s="416"/>
      <c r="C760" s="416"/>
      <c r="D760" s="562"/>
      <c r="E760" s="416"/>
      <c r="F760" s="416"/>
      <c r="G760" s="416"/>
      <c r="H760" s="416"/>
      <c r="I760" s="416"/>
      <c r="J760" s="416"/>
      <c r="K760" s="416"/>
      <c r="L760" s="416"/>
      <c r="M760" s="416"/>
      <c r="N760" s="416"/>
      <c r="R760" s="416"/>
      <c r="S760" s="416"/>
      <c r="T760" s="416"/>
      <c r="U760" s="416"/>
      <c r="V760" s="416"/>
      <c r="W760" s="415"/>
      <c r="X760" s="415"/>
      <c r="Y760" s="415"/>
      <c r="AC760" s="415"/>
      <c r="AD760" s="415"/>
      <c r="AE760" s="415"/>
      <c r="AF760" s="415"/>
    </row>
    <row r="761" spans="2:32" ht="15" customHeight="1">
      <c r="B761" s="416"/>
      <c r="C761" s="416"/>
      <c r="D761" s="562"/>
      <c r="E761" s="416"/>
      <c r="F761" s="416"/>
      <c r="G761" s="416"/>
      <c r="H761" s="416"/>
      <c r="I761" s="416"/>
      <c r="J761" s="416"/>
      <c r="K761" s="416"/>
      <c r="L761" s="416"/>
      <c r="M761" s="416"/>
      <c r="N761" s="416"/>
      <c r="R761" s="416"/>
      <c r="S761" s="416"/>
      <c r="T761" s="416"/>
      <c r="U761" s="416"/>
      <c r="V761" s="416"/>
      <c r="W761" s="415"/>
      <c r="X761" s="415"/>
      <c r="Y761" s="415"/>
      <c r="AC761" s="415"/>
      <c r="AD761" s="415"/>
      <c r="AE761" s="415"/>
      <c r="AF761" s="415"/>
    </row>
    <row r="762" spans="2:32" ht="15" customHeight="1">
      <c r="B762" s="416"/>
      <c r="C762" s="416"/>
      <c r="D762" s="562"/>
      <c r="E762" s="416"/>
      <c r="F762" s="416"/>
      <c r="G762" s="416"/>
      <c r="H762" s="416"/>
      <c r="I762" s="416"/>
      <c r="J762" s="416"/>
      <c r="K762" s="416"/>
      <c r="L762" s="416"/>
      <c r="M762" s="416"/>
      <c r="N762" s="416"/>
      <c r="R762" s="416"/>
      <c r="S762" s="416"/>
      <c r="T762" s="416"/>
      <c r="U762" s="416"/>
      <c r="V762" s="416"/>
      <c r="W762" s="415"/>
      <c r="X762" s="415"/>
      <c r="Y762" s="415"/>
      <c r="AC762" s="415"/>
      <c r="AD762" s="415"/>
      <c r="AE762" s="415"/>
      <c r="AF762" s="415"/>
    </row>
    <row r="763" spans="2:32" ht="15" customHeight="1">
      <c r="B763" s="416"/>
      <c r="C763" s="416"/>
      <c r="D763" s="562"/>
      <c r="E763" s="416"/>
      <c r="F763" s="416"/>
      <c r="G763" s="416"/>
      <c r="H763" s="416"/>
      <c r="I763" s="416"/>
      <c r="J763" s="416"/>
      <c r="K763" s="416"/>
      <c r="L763" s="416"/>
      <c r="M763" s="416"/>
      <c r="N763" s="416"/>
      <c r="R763" s="416"/>
      <c r="S763" s="416"/>
      <c r="T763" s="416"/>
      <c r="U763" s="416"/>
      <c r="V763" s="416"/>
      <c r="W763" s="415"/>
      <c r="X763" s="415"/>
      <c r="Y763" s="415"/>
      <c r="AC763" s="415"/>
      <c r="AD763" s="415"/>
      <c r="AE763" s="415"/>
      <c r="AF763" s="415"/>
    </row>
    <row r="764" spans="2:32" ht="15" customHeight="1">
      <c r="B764" s="416"/>
      <c r="C764" s="416"/>
      <c r="D764" s="562"/>
      <c r="E764" s="416"/>
      <c r="F764" s="416"/>
      <c r="G764" s="416"/>
      <c r="H764" s="416"/>
      <c r="I764" s="416"/>
      <c r="J764" s="416"/>
      <c r="K764" s="416"/>
      <c r="L764" s="416"/>
      <c r="M764" s="416"/>
      <c r="N764" s="416"/>
      <c r="R764" s="416"/>
      <c r="S764" s="416"/>
      <c r="T764" s="416"/>
      <c r="U764" s="416"/>
      <c r="V764" s="416"/>
      <c r="W764" s="415"/>
      <c r="X764" s="415"/>
      <c r="Y764" s="415"/>
      <c r="AC764" s="415"/>
      <c r="AD764" s="415"/>
      <c r="AE764" s="415"/>
      <c r="AF764" s="415"/>
    </row>
    <row r="765" spans="2:32" ht="15" customHeight="1">
      <c r="B765" s="416"/>
      <c r="C765" s="416"/>
      <c r="D765" s="562"/>
      <c r="E765" s="416"/>
      <c r="F765" s="416"/>
      <c r="G765" s="416"/>
      <c r="H765" s="416"/>
      <c r="I765" s="416"/>
      <c r="J765" s="416"/>
      <c r="K765" s="416"/>
      <c r="L765" s="416"/>
      <c r="M765" s="416"/>
      <c r="N765" s="416"/>
      <c r="R765" s="416"/>
      <c r="S765" s="416"/>
      <c r="T765" s="416"/>
      <c r="U765" s="416"/>
      <c r="V765" s="416"/>
      <c r="W765" s="415"/>
      <c r="X765" s="415"/>
      <c r="Y765" s="415"/>
      <c r="AC765" s="415"/>
      <c r="AD765" s="415"/>
      <c r="AE765" s="415"/>
      <c r="AF765" s="415"/>
    </row>
    <row r="766" spans="2:32" ht="15" customHeight="1">
      <c r="B766" s="416"/>
      <c r="C766" s="416"/>
      <c r="D766" s="562"/>
      <c r="E766" s="416"/>
      <c r="F766" s="416"/>
      <c r="G766" s="416"/>
      <c r="H766" s="416"/>
      <c r="I766" s="416"/>
      <c r="J766" s="416"/>
      <c r="K766" s="416"/>
      <c r="L766" s="416"/>
      <c r="M766" s="416"/>
      <c r="N766" s="416"/>
      <c r="R766" s="416"/>
      <c r="S766" s="416"/>
      <c r="T766" s="416"/>
      <c r="U766" s="416"/>
      <c r="V766" s="416"/>
      <c r="W766" s="415"/>
      <c r="X766" s="415"/>
      <c r="Y766" s="415"/>
      <c r="AC766" s="415"/>
      <c r="AD766" s="415"/>
      <c r="AE766" s="415"/>
      <c r="AF766" s="415"/>
    </row>
    <row r="767" spans="2:32" ht="15" customHeight="1">
      <c r="B767" s="416"/>
      <c r="C767" s="416"/>
      <c r="D767" s="562"/>
      <c r="E767" s="416"/>
      <c r="F767" s="416"/>
      <c r="G767" s="416"/>
      <c r="H767" s="416"/>
      <c r="I767" s="416"/>
      <c r="J767" s="416"/>
      <c r="K767" s="416"/>
      <c r="L767" s="416"/>
      <c r="M767" s="416"/>
      <c r="N767" s="416"/>
      <c r="R767" s="416"/>
      <c r="S767" s="416"/>
      <c r="T767" s="416"/>
      <c r="U767" s="416"/>
      <c r="V767" s="416"/>
      <c r="W767" s="415"/>
      <c r="X767" s="415"/>
      <c r="Y767" s="415"/>
      <c r="AC767" s="415"/>
      <c r="AD767" s="415"/>
      <c r="AE767" s="415"/>
      <c r="AF767" s="415"/>
    </row>
    <row r="768" spans="2:32" ht="15" customHeight="1">
      <c r="B768" s="416"/>
      <c r="C768" s="416"/>
      <c r="D768" s="562"/>
      <c r="E768" s="416"/>
      <c r="F768" s="416"/>
      <c r="G768" s="416"/>
      <c r="H768" s="416"/>
      <c r="I768" s="416"/>
      <c r="J768" s="416"/>
      <c r="K768" s="416"/>
      <c r="L768" s="416"/>
      <c r="M768" s="416"/>
      <c r="N768" s="416"/>
      <c r="R768" s="416"/>
      <c r="S768" s="416"/>
      <c r="T768" s="416"/>
      <c r="U768" s="416"/>
      <c r="V768" s="416"/>
      <c r="W768" s="415"/>
      <c r="X768" s="415"/>
      <c r="Y768" s="415"/>
      <c r="AC768" s="415"/>
      <c r="AD768" s="415"/>
      <c r="AE768" s="415"/>
      <c r="AF768" s="415"/>
    </row>
    <row r="769" spans="2:32" ht="15" customHeight="1">
      <c r="B769" s="416"/>
      <c r="C769" s="416"/>
      <c r="D769" s="562"/>
      <c r="E769" s="416"/>
      <c r="F769" s="416"/>
      <c r="G769" s="416"/>
      <c r="H769" s="416"/>
      <c r="I769" s="416"/>
      <c r="J769" s="416"/>
      <c r="K769" s="416"/>
      <c r="L769" s="416"/>
      <c r="M769" s="416"/>
      <c r="N769" s="416"/>
      <c r="R769" s="416"/>
      <c r="S769" s="416"/>
      <c r="T769" s="416"/>
      <c r="U769" s="416"/>
      <c r="V769" s="416"/>
      <c r="W769" s="415"/>
      <c r="X769" s="415"/>
      <c r="Y769" s="415"/>
      <c r="AC769" s="415"/>
      <c r="AD769" s="415"/>
      <c r="AE769" s="415"/>
      <c r="AF769" s="415"/>
    </row>
    <row r="770" spans="2:32" ht="15" customHeight="1">
      <c r="B770" s="416"/>
      <c r="C770" s="416"/>
      <c r="D770" s="562"/>
      <c r="E770" s="416"/>
      <c r="F770" s="416"/>
      <c r="G770" s="416"/>
      <c r="H770" s="416"/>
      <c r="I770" s="416"/>
      <c r="J770" s="416"/>
      <c r="K770" s="416"/>
      <c r="L770" s="416"/>
      <c r="M770" s="416"/>
      <c r="N770" s="416"/>
      <c r="R770" s="416"/>
      <c r="S770" s="416"/>
      <c r="T770" s="416"/>
      <c r="U770" s="416"/>
      <c r="V770" s="416"/>
      <c r="W770" s="415"/>
      <c r="X770" s="415"/>
      <c r="Y770" s="415"/>
      <c r="AC770" s="415"/>
      <c r="AD770" s="415"/>
      <c r="AE770" s="415"/>
      <c r="AF770" s="415"/>
    </row>
    <row r="771" spans="2:32" ht="15" customHeight="1">
      <c r="B771" s="416"/>
      <c r="C771" s="416"/>
      <c r="D771" s="562"/>
      <c r="E771" s="416"/>
      <c r="F771" s="416"/>
      <c r="G771" s="416"/>
      <c r="H771" s="416"/>
      <c r="I771" s="416"/>
      <c r="J771" s="416"/>
      <c r="K771" s="416"/>
      <c r="L771" s="416"/>
      <c r="M771" s="416"/>
      <c r="N771" s="416"/>
      <c r="R771" s="416"/>
      <c r="S771" s="416"/>
      <c r="T771" s="416"/>
      <c r="U771" s="416"/>
      <c r="V771" s="416"/>
      <c r="W771" s="415"/>
      <c r="X771" s="415"/>
      <c r="Y771" s="415"/>
      <c r="AC771" s="415"/>
      <c r="AD771" s="415"/>
      <c r="AE771" s="415"/>
      <c r="AF771" s="415"/>
    </row>
    <row r="772" spans="2:32" ht="15" customHeight="1">
      <c r="B772" s="416"/>
      <c r="C772" s="416"/>
      <c r="D772" s="562"/>
      <c r="E772" s="416"/>
      <c r="F772" s="416"/>
      <c r="G772" s="416"/>
      <c r="H772" s="416"/>
      <c r="I772" s="416"/>
      <c r="J772" s="416"/>
      <c r="K772" s="416"/>
      <c r="L772" s="416"/>
      <c r="M772" s="416"/>
      <c r="N772" s="416"/>
      <c r="R772" s="416"/>
      <c r="S772" s="416"/>
      <c r="T772" s="416"/>
      <c r="U772" s="416"/>
      <c r="V772" s="416"/>
      <c r="W772" s="415"/>
      <c r="X772" s="415"/>
      <c r="Y772" s="415"/>
      <c r="AC772" s="415"/>
      <c r="AD772" s="415"/>
      <c r="AE772" s="415"/>
      <c r="AF772" s="415"/>
    </row>
    <row r="773" spans="2:32" ht="15" customHeight="1">
      <c r="B773" s="416"/>
      <c r="C773" s="416"/>
      <c r="D773" s="562"/>
      <c r="E773" s="416"/>
      <c r="F773" s="416"/>
      <c r="G773" s="416"/>
      <c r="H773" s="416"/>
      <c r="I773" s="416"/>
      <c r="J773" s="416"/>
      <c r="K773" s="416"/>
      <c r="L773" s="416"/>
      <c r="M773" s="416"/>
      <c r="N773" s="416"/>
      <c r="R773" s="416"/>
      <c r="S773" s="416"/>
      <c r="T773" s="416"/>
      <c r="U773" s="416"/>
      <c r="V773" s="416"/>
      <c r="W773" s="415"/>
      <c r="X773" s="415"/>
      <c r="Y773" s="415"/>
      <c r="AC773" s="415"/>
      <c r="AD773" s="415"/>
      <c r="AE773" s="415"/>
      <c r="AF773" s="415"/>
    </row>
    <row r="774" spans="2:32" ht="15" customHeight="1">
      <c r="B774" s="416"/>
      <c r="C774" s="416"/>
      <c r="D774" s="562"/>
      <c r="E774" s="416"/>
      <c r="F774" s="416"/>
      <c r="G774" s="416"/>
      <c r="H774" s="416"/>
      <c r="I774" s="416"/>
      <c r="J774" s="416"/>
      <c r="K774" s="416"/>
      <c r="L774" s="416"/>
      <c r="M774" s="416"/>
      <c r="N774" s="416"/>
      <c r="R774" s="416"/>
      <c r="S774" s="416"/>
      <c r="T774" s="416"/>
      <c r="U774" s="416"/>
      <c r="V774" s="416"/>
      <c r="W774" s="415"/>
      <c r="X774" s="415"/>
      <c r="Y774" s="415"/>
      <c r="AC774" s="415"/>
      <c r="AD774" s="415"/>
      <c r="AE774" s="415"/>
      <c r="AF774" s="415"/>
    </row>
    <row r="775" spans="2:32" ht="15" customHeight="1">
      <c r="B775" s="416"/>
      <c r="C775" s="416"/>
      <c r="D775" s="562"/>
      <c r="E775" s="416"/>
      <c r="F775" s="416"/>
      <c r="G775" s="416"/>
      <c r="H775" s="416"/>
      <c r="I775" s="416"/>
      <c r="J775" s="416"/>
      <c r="K775" s="416"/>
      <c r="L775" s="416"/>
      <c r="M775" s="416"/>
      <c r="N775" s="416"/>
      <c r="R775" s="416"/>
      <c r="S775" s="416"/>
      <c r="T775" s="416"/>
      <c r="U775" s="416"/>
      <c r="V775" s="416"/>
      <c r="W775" s="415"/>
      <c r="X775" s="415"/>
      <c r="Y775" s="415"/>
      <c r="AC775" s="415"/>
      <c r="AD775" s="415"/>
      <c r="AE775" s="415"/>
      <c r="AF775" s="415"/>
    </row>
    <row r="776" spans="2:32" ht="15" customHeight="1">
      <c r="B776" s="416"/>
      <c r="C776" s="416"/>
      <c r="D776" s="562"/>
      <c r="E776" s="416"/>
      <c r="F776" s="416"/>
      <c r="G776" s="416"/>
      <c r="H776" s="416"/>
      <c r="I776" s="416"/>
      <c r="J776" s="416"/>
      <c r="K776" s="416"/>
      <c r="L776" s="416"/>
      <c r="M776" s="416"/>
      <c r="N776" s="416"/>
      <c r="R776" s="416"/>
      <c r="S776" s="416"/>
      <c r="T776" s="416"/>
      <c r="U776" s="416"/>
      <c r="V776" s="416"/>
      <c r="W776" s="415"/>
      <c r="X776" s="415"/>
      <c r="Y776" s="415"/>
      <c r="AC776" s="415"/>
      <c r="AD776" s="415"/>
      <c r="AE776" s="415"/>
      <c r="AF776" s="415"/>
    </row>
    <row r="777" spans="2:32" ht="15" customHeight="1">
      <c r="B777" s="416"/>
      <c r="C777" s="416"/>
      <c r="D777" s="562"/>
      <c r="E777" s="416"/>
      <c r="F777" s="416"/>
      <c r="G777" s="416"/>
      <c r="H777" s="416"/>
      <c r="I777" s="416"/>
      <c r="J777" s="416"/>
      <c r="K777" s="416"/>
      <c r="L777" s="416"/>
      <c r="M777" s="416"/>
      <c r="N777" s="416"/>
      <c r="R777" s="416"/>
      <c r="S777" s="416"/>
      <c r="T777" s="416"/>
      <c r="U777" s="416"/>
      <c r="V777" s="416"/>
      <c r="W777" s="415"/>
      <c r="X777" s="415"/>
      <c r="Y777" s="415"/>
      <c r="AC777" s="415"/>
      <c r="AD777" s="415"/>
      <c r="AE777" s="415"/>
      <c r="AF777" s="415"/>
    </row>
    <row r="778" spans="2:32" ht="15" customHeight="1">
      <c r="B778" s="416"/>
      <c r="C778" s="416"/>
      <c r="D778" s="562"/>
      <c r="E778" s="416"/>
      <c r="F778" s="416"/>
      <c r="G778" s="416"/>
      <c r="H778" s="416"/>
      <c r="I778" s="416"/>
      <c r="J778" s="416"/>
      <c r="K778" s="416"/>
      <c r="L778" s="416"/>
      <c r="M778" s="416"/>
      <c r="N778" s="416"/>
      <c r="R778" s="416"/>
      <c r="S778" s="416"/>
      <c r="T778" s="416"/>
      <c r="U778" s="416"/>
      <c r="V778" s="416"/>
      <c r="W778" s="415"/>
      <c r="X778" s="415"/>
      <c r="Y778" s="415"/>
      <c r="AC778" s="415"/>
      <c r="AD778" s="415"/>
      <c r="AE778" s="415"/>
      <c r="AF778" s="415"/>
    </row>
    <row r="779" spans="2:32" ht="15" customHeight="1">
      <c r="B779" s="416"/>
      <c r="C779" s="416"/>
      <c r="D779" s="562"/>
      <c r="E779" s="416"/>
      <c r="F779" s="416"/>
      <c r="G779" s="416"/>
      <c r="H779" s="416"/>
      <c r="I779" s="416"/>
      <c r="J779" s="416"/>
      <c r="K779" s="416"/>
      <c r="L779" s="416"/>
      <c r="M779" s="416"/>
      <c r="N779" s="416"/>
      <c r="R779" s="416"/>
      <c r="S779" s="416"/>
      <c r="T779" s="416"/>
      <c r="U779" s="416"/>
      <c r="V779" s="416"/>
      <c r="W779" s="415"/>
      <c r="X779" s="415"/>
      <c r="Y779" s="415"/>
      <c r="AC779" s="415"/>
      <c r="AD779" s="415"/>
      <c r="AE779" s="415"/>
      <c r="AF779" s="415"/>
    </row>
    <row r="780" spans="2:32" ht="15" customHeight="1">
      <c r="B780" s="416"/>
      <c r="C780" s="416"/>
      <c r="D780" s="562"/>
      <c r="E780" s="416"/>
      <c r="F780" s="416"/>
      <c r="G780" s="416"/>
      <c r="H780" s="416"/>
      <c r="I780" s="416"/>
      <c r="J780" s="416"/>
      <c r="K780" s="416"/>
      <c r="L780" s="416"/>
      <c r="M780" s="416"/>
      <c r="N780" s="416"/>
      <c r="R780" s="416"/>
      <c r="S780" s="416"/>
      <c r="T780" s="416"/>
      <c r="U780" s="416"/>
      <c r="V780" s="416"/>
      <c r="W780" s="415"/>
      <c r="X780" s="415"/>
      <c r="Y780" s="415"/>
      <c r="AC780" s="415"/>
      <c r="AD780" s="415"/>
      <c r="AE780" s="415"/>
      <c r="AF780" s="415"/>
    </row>
    <row r="781" spans="2:32" ht="15" customHeight="1">
      <c r="B781" s="416"/>
      <c r="C781" s="416"/>
      <c r="D781" s="562"/>
      <c r="E781" s="416"/>
      <c r="F781" s="416"/>
      <c r="G781" s="416"/>
      <c r="H781" s="416"/>
      <c r="I781" s="416"/>
      <c r="J781" s="416"/>
      <c r="K781" s="416"/>
      <c r="L781" s="416"/>
      <c r="M781" s="416"/>
      <c r="N781" s="416"/>
      <c r="R781" s="416"/>
      <c r="S781" s="416"/>
      <c r="T781" s="416"/>
      <c r="U781" s="416"/>
      <c r="V781" s="416"/>
      <c r="W781" s="415"/>
      <c r="X781" s="415"/>
      <c r="Y781" s="415"/>
      <c r="AC781" s="415"/>
      <c r="AD781" s="415"/>
      <c r="AE781" s="415"/>
      <c r="AF781" s="415"/>
    </row>
    <row r="782" spans="2:32" ht="15" customHeight="1">
      <c r="B782" s="416"/>
      <c r="C782" s="416"/>
      <c r="D782" s="562"/>
      <c r="E782" s="416"/>
      <c r="F782" s="416"/>
      <c r="G782" s="416"/>
      <c r="H782" s="416"/>
      <c r="I782" s="416"/>
      <c r="J782" s="416"/>
      <c r="K782" s="416"/>
      <c r="L782" s="416"/>
      <c r="M782" s="416"/>
      <c r="N782" s="416"/>
      <c r="R782" s="416"/>
      <c r="S782" s="416"/>
      <c r="T782" s="416"/>
      <c r="U782" s="416"/>
      <c r="V782" s="416"/>
      <c r="W782" s="415"/>
      <c r="X782" s="415"/>
      <c r="Y782" s="415"/>
      <c r="AC782" s="415"/>
      <c r="AD782" s="415"/>
      <c r="AE782" s="415"/>
      <c r="AF782" s="415"/>
    </row>
    <row r="783" spans="2:32" ht="15" customHeight="1">
      <c r="B783" s="416"/>
      <c r="C783" s="416"/>
      <c r="D783" s="562"/>
      <c r="E783" s="416"/>
      <c r="F783" s="416"/>
      <c r="G783" s="416"/>
      <c r="H783" s="416"/>
      <c r="I783" s="416"/>
      <c r="J783" s="416"/>
      <c r="K783" s="416"/>
      <c r="L783" s="416"/>
      <c r="M783" s="416"/>
      <c r="N783" s="416"/>
      <c r="R783" s="416"/>
      <c r="S783" s="416"/>
      <c r="T783" s="416"/>
      <c r="U783" s="416"/>
      <c r="V783" s="416"/>
      <c r="W783" s="415"/>
      <c r="X783" s="415"/>
      <c r="Y783" s="415"/>
      <c r="AC783" s="415"/>
      <c r="AD783" s="415"/>
      <c r="AE783" s="415"/>
      <c r="AF783" s="415"/>
    </row>
    <row r="784" spans="2:32" ht="15" customHeight="1">
      <c r="B784" s="416"/>
      <c r="C784" s="416"/>
      <c r="D784" s="562"/>
      <c r="E784" s="416"/>
      <c r="F784" s="416"/>
      <c r="G784" s="416"/>
      <c r="H784" s="416"/>
      <c r="I784" s="416"/>
      <c r="J784" s="416"/>
      <c r="K784" s="416"/>
      <c r="L784" s="416"/>
      <c r="M784" s="416"/>
      <c r="N784" s="416"/>
      <c r="R784" s="416"/>
      <c r="S784" s="416"/>
      <c r="T784" s="416"/>
      <c r="U784" s="416"/>
      <c r="V784" s="416"/>
      <c r="W784" s="415"/>
      <c r="X784" s="415"/>
      <c r="Y784" s="415"/>
      <c r="AC784" s="415"/>
      <c r="AD784" s="415"/>
      <c r="AE784" s="415"/>
      <c r="AF784" s="415"/>
    </row>
    <row r="785" spans="2:32" ht="15" customHeight="1">
      <c r="B785" s="416"/>
      <c r="C785" s="416"/>
      <c r="D785" s="562"/>
      <c r="E785" s="416"/>
      <c r="F785" s="416"/>
      <c r="G785" s="416"/>
      <c r="H785" s="416"/>
      <c r="I785" s="416"/>
      <c r="J785" s="416"/>
      <c r="K785" s="416"/>
      <c r="L785" s="416"/>
      <c r="M785" s="416"/>
      <c r="N785" s="416"/>
      <c r="R785" s="416"/>
      <c r="S785" s="416"/>
      <c r="T785" s="416"/>
      <c r="U785" s="416"/>
      <c r="V785" s="416"/>
      <c r="W785" s="415"/>
      <c r="X785" s="415"/>
      <c r="Y785" s="415"/>
      <c r="AC785" s="415"/>
      <c r="AD785" s="415"/>
      <c r="AE785" s="415"/>
      <c r="AF785" s="415"/>
    </row>
    <row r="786" spans="2:32" ht="15" customHeight="1">
      <c r="B786" s="416"/>
      <c r="C786" s="416"/>
      <c r="D786" s="562"/>
      <c r="E786" s="416"/>
      <c r="F786" s="416"/>
      <c r="G786" s="416"/>
      <c r="H786" s="416"/>
      <c r="I786" s="416"/>
      <c r="J786" s="416"/>
      <c r="K786" s="416"/>
      <c r="L786" s="416"/>
      <c r="M786" s="416"/>
      <c r="N786" s="416"/>
      <c r="R786" s="416"/>
      <c r="S786" s="416"/>
      <c r="T786" s="416"/>
      <c r="U786" s="416"/>
      <c r="V786" s="416"/>
      <c r="W786" s="415"/>
      <c r="X786" s="415"/>
      <c r="Y786" s="415"/>
      <c r="AC786" s="415"/>
      <c r="AD786" s="415"/>
      <c r="AE786" s="415"/>
      <c r="AF786" s="415"/>
    </row>
    <row r="787" spans="2:32" ht="15" customHeight="1">
      <c r="B787" s="416"/>
      <c r="C787" s="416"/>
      <c r="D787" s="562"/>
      <c r="E787" s="416"/>
      <c r="F787" s="416"/>
      <c r="G787" s="416"/>
      <c r="H787" s="416"/>
      <c r="I787" s="416"/>
      <c r="J787" s="416"/>
      <c r="K787" s="416"/>
      <c r="L787" s="416"/>
      <c r="M787" s="416"/>
      <c r="N787" s="416"/>
      <c r="R787" s="416"/>
      <c r="S787" s="416"/>
      <c r="T787" s="416"/>
      <c r="U787" s="416"/>
      <c r="V787" s="416"/>
      <c r="W787" s="415"/>
      <c r="X787" s="415"/>
      <c r="Y787" s="415"/>
      <c r="AC787" s="415"/>
      <c r="AD787" s="415"/>
      <c r="AE787" s="415"/>
      <c r="AF787" s="415"/>
    </row>
    <row r="788" spans="2:32" ht="15" customHeight="1">
      <c r="B788" s="416"/>
      <c r="C788" s="416"/>
      <c r="D788" s="562"/>
      <c r="E788" s="416"/>
      <c r="F788" s="416"/>
      <c r="G788" s="416"/>
      <c r="H788" s="416"/>
      <c r="I788" s="416"/>
      <c r="J788" s="416"/>
      <c r="K788" s="416"/>
      <c r="L788" s="416"/>
      <c r="M788" s="416"/>
      <c r="N788" s="416"/>
      <c r="R788" s="416"/>
      <c r="S788" s="416"/>
      <c r="T788" s="416"/>
      <c r="U788" s="416"/>
      <c r="V788" s="416"/>
      <c r="W788" s="415"/>
      <c r="X788" s="415"/>
      <c r="Y788" s="415"/>
      <c r="AC788" s="415"/>
      <c r="AD788" s="415"/>
      <c r="AE788" s="415"/>
      <c r="AF788" s="415"/>
    </row>
    <row r="789" spans="2:32" ht="15" customHeight="1">
      <c r="B789" s="416"/>
      <c r="C789" s="416"/>
      <c r="D789" s="562"/>
      <c r="E789" s="416"/>
      <c r="F789" s="416"/>
      <c r="G789" s="416"/>
      <c r="H789" s="416"/>
      <c r="I789" s="416"/>
      <c r="J789" s="416"/>
      <c r="K789" s="416"/>
      <c r="L789" s="416"/>
      <c r="M789" s="416"/>
      <c r="N789" s="416"/>
      <c r="R789" s="416"/>
      <c r="S789" s="416"/>
      <c r="T789" s="416"/>
      <c r="U789" s="416"/>
      <c r="V789" s="416"/>
      <c r="W789" s="415"/>
      <c r="X789" s="415"/>
      <c r="Y789" s="415"/>
      <c r="AC789" s="415"/>
      <c r="AD789" s="415"/>
      <c r="AE789" s="415"/>
      <c r="AF789" s="415"/>
    </row>
    <row r="790" spans="2:32" ht="15" customHeight="1">
      <c r="B790" s="416"/>
      <c r="C790" s="416"/>
      <c r="D790" s="562"/>
      <c r="E790" s="416"/>
      <c r="F790" s="416"/>
      <c r="G790" s="416"/>
      <c r="H790" s="416"/>
      <c r="I790" s="416"/>
      <c r="J790" s="416"/>
      <c r="K790" s="416"/>
      <c r="L790" s="416"/>
      <c r="M790" s="416"/>
      <c r="N790" s="416"/>
      <c r="R790" s="416"/>
      <c r="S790" s="416"/>
      <c r="T790" s="416"/>
      <c r="U790" s="416"/>
      <c r="V790" s="416"/>
      <c r="W790" s="415"/>
      <c r="X790" s="415"/>
      <c r="Y790" s="415"/>
      <c r="AC790" s="415"/>
      <c r="AD790" s="415"/>
      <c r="AE790" s="415"/>
      <c r="AF790" s="415"/>
    </row>
    <row r="791" spans="2:32" ht="15" customHeight="1">
      <c r="B791" s="416"/>
      <c r="C791" s="416"/>
      <c r="D791" s="562"/>
      <c r="E791" s="416"/>
      <c r="F791" s="416"/>
      <c r="G791" s="416"/>
      <c r="H791" s="416"/>
      <c r="I791" s="416"/>
      <c r="J791" s="416"/>
      <c r="K791" s="416"/>
      <c r="L791" s="416"/>
      <c r="M791" s="416"/>
      <c r="N791" s="416"/>
      <c r="R791" s="416"/>
      <c r="S791" s="416"/>
      <c r="T791" s="416"/>
      <c r="U791" s="416"/>
      <c r="V791" s="416"/>
      <c r="W791" s="415"/>
      <c r="X791" s="415"/>
      <c r="Y791" s="415"/>
      <c r="AC791" s="415"/>
      <c r="AD791" s="415"/>
      <c r="AE791" s="415"/>
      <c r="AF791" s="415"/>
    </row>
    <row r="792" spans="2:32" ht="15" customHeight="1">
      <c r="B792" s="416"/>
      <c r="C792" s="416"/>
      <c r="D792" s="562"/>
      <c r="E792" s="416"/>
      <c r="F792" s="416"/>
      <c r="G792" s="416"/>
      <c r="H792" s="416"/>
      <c r="I792" s="416"/>
      <c r="J792" s="416"/>
      <c r="K792" s="416"/>
      <c r="L792" s="416"/>
      <c r="M792" s="416"/>
      <c r="N792" s="416"/>
      <c r="R792" s="416"/>
      <c r="S792" s="416"/>
      <c r="T792" s="416"/>
      <c r="U792" s="416"/>
      <c r="V792" s="416"/>
      <c r="W792" s="415"/>
      <c r="X792" s="415"/>
      <c r="Y792" s="415"/>
      <c r="AC792" s="415"/>
      <c r="AD792" s="415"/>
      <c r="AE792" s="415"/>
      <c r="AF792" s="415"/>
    </row>
    <row r="793" spans="2:32" ht="15" customHeight="1">
      <c r="B793" s="416"/>
      <c r="C793" s="416"/>
      <c r="D793" s="562"/>
      <c r="E793" s="416"/>
      <c r="F793" s="416"/>
      <c r="G793" s="416"/>
      <c r="H793" s="416"/>
      <c r="I793" s="416"/>
      <c r="J793" s="416"/>
      <c r="K793" s="416"/>
      <c r="L793" s="416"/>
      <c r="M793" s="416"/>
      <c r="N793" s="416"/>
      <c r="R793" s="416"/>
      <c r="S793" s="416"/>
      <c r="T793" s="416"/>
      <c r="U793" s="416"/>
      <c r="V793" s="416"/>
      <c r="W793" s="415"/>
      <c r="X793" s="415"/>
      <c r="Y793" s="415"/>
      <c r="AC793" s="415"/>
      <c r="AD793" s="415"/>
      <c r="AE793" s="415"/>
      <c r="AF793" s="415"/>
    </row>
    <row r="794" spans="2:32" ht="15" customHeight="1">
      <c r="B794" s="416"/>
      <c r="C794" s="416"/>
      <c r="D794" s="562"/>
      <c r="E794" s="416"/>
      <c r="F794" s="416"/>
      <c r="G794" s="416"/>
      <c r="H794" s="416"/>
      <c r="I794" s="416"/>
      <c r="J794" s="416"/>
      <c r="K794" s="416"/>
      <c r="L794" s="416"/>
      <c r="M794" s="416"/>
      <c r="N794" s="416"/>
      <c r="R794" s="416"/>
      <c r="S794" s="416"/>
      <c r="T794" s="416"/>
      <c r="U794" s="416"/>
      <c r="V794" s="416"/>
      <c r="W794" s="415"/>
      <c r="X794" s="415"/>
      <c r="Y794" s="415"/>
      <c r="AC794" s="415"/>
      <c r="AD794" s="415"/>
      <c r="AE794" s="415"/>
      <c r="AF794" s="415"/>
    </row>
    <row r="795" spans="2:32" ht="15" customHeight="1">
      <c r="B795" s="416"/>
      <c r="C795" s="416"/>
      <c r="D795" s="562"/>
      <c r="E795" s="416"/>
      <c r="F795" s="416"/>
      <c r="G795" s="416"/>
      <c r="H795" s="416"/>
      <c r="I795" s="416"/>
      <c r="J795" s="416"/>
      <c r="K795" s="416"/>
      <c r="L795" s="416"/>
      <c r="M795" s="416"/>
      <c r="N795" s="416"/>
      <c r="R795" s="416"/>
      <c r="S795" s="416"/>
      <c r="T795" s="416"/>
      <c r="U795" s="416"/>
      <c r="V795" s="416"/>
      <c r="W795" s="415"/>
      <c r="X795" s="415"/>
      <c r="Y795" s="415"/>
      <c r="AC795" s="415"/>
      <c r="AD795" s="415"/>
      <c r="AE795" s="415"/>
      <c r="AF795" s="415"/>
    </row>
    <row r="796" spans="2:32" ht="15" customHeight="1">
      <c r="B796" s="416"/>
      <c r="C796" s="416"/>
      <c r="D796" s="562"/>
      <c r="E796" s="416"/>
      <c r="F796" s="416"/>
      <c r="G796" s="416"/>
      <c r="H796" s="416"/>
      <c r="I796" s="416"/>
      <c r="J796" s="416"/>
      <c r="K796" s="416"/>
      <c r="L796" s="416"/>
      <c r="M796" s="416"/>
      <c r="N796" s="416"/>
      <c r="R796" s="416"/>
      <c r="S796" s="416"/>
      <c r="T796" s="416"/>
      <c r="U796" s="416"/>
      <c r="V796" s="416"/>
      <c r="W796" s="415"/>
      <c r="X796" s="415"/>
      <c r="Y796" s="415"/>
      <c r="AC796" s="415"/>
      <c r="AD796" s="415"/>
      <c r="AE796" s="415"/>
      <c r="AF796" s="415"/>
    </row>
    <row r="797" spans="2:32" ht="15" customHeight="1">
      <c r="B797" s="416"/>
      <c r="C797" s="416"/>
      <c r="D797" s="562"/>
      <c r="E797" s="416"/>
      <c r="F797" s="416"/>
      <c r="G797" s="416"/>
      <c r="H797" s="416"/>
      <c r="I797" s="416"/>
      <c r="J797" s="416"/>
      <c r="K797" s="416"/>
      <c r="L797" s="416"/>
      <c r="M797" s="416"/>
      <c r="N797" s="416"/>
      <c r="R797" s="416"/>
      <c r="S797" s="416"/>
      <c r="T797" s="416"/>
      <c r="U797" s="416"/>
      <c r="V797" s="416"/>
      <c r="W797" s="415"/>
      <c r="X797" s="415"/>
      <c r="Y797" s="415"/>
      <c r="AC797" s="415"/>
      <c r="AD797" s="415"/>
      <c r="AE797" s="415"/>
      <c r="AF797" s="415"/>
    </row>
    <row r="798" spans="2:32" ht="15" customHeight="1">
      <c r="B798" s="416"/>
      <c r="C798" s="416"/>
      <c r="D798" s="562"/>
      <c r="E798" s="416"/>
      <c r="F798" s="416"/>
      <c r="G798" s="416"/>
      <c r="H798" s="416"/>
      <c r="I798" s="416"/>
      <c r="J798" s="416"/>
      <c r="K798" s="416"/>
      <c r="L798" s="416"/>
      <c r="M798" s="416"/>
      <c r="N798" s="416"/>
      <c r="R798" s="416"/>
      <c r="S798" s="416"/>
      <c r="T798" s="416"/>
      <c r="U798" s="416"/>
      <c r="V798" s="416"/>
      <c r="W798" s="415"/>
      <c r="X798" s="415"/>
      <c r="Y798" s="415"/>
      <c r="AC798" s="415"/>
      <c r="AD798" s="415"/>
      <c r="AE798" s="415"/>
      <c r="AF798" s="415"/>
    </row>
    <row r="799" spans="2:32" ht="15" customHeight="1">
      <c r="B799" s="416"/>
      <c r="C799" s="416"/>
      <c r="D799" s="562"/>
      <c r="E799" s="416"/>
      <c r="F799" s="416"/>
      <c r="G799" s="416"/>
      <c r="H799" s="416"/>
      <c r="I799" s="416"/>
      <c r="J799" s="416"/>
      <c r="K799" s="416"/>
      <c r="L799" s="416"/>
      <c r="M799" s="416"/>
      <c r="N799" s="416"/>
      <c r="R799" s="416"/>
      <c r="S799" s="416"/>
      <c r="T799" s="416"/>
      <c r="U799" s="416"/>
      <c r="V799" s="416"/>
      <c r="W799" s="415"/>
      <c r="X799" s="415"/>
      <c r="Y799" s="415"/>
      <c r="AC799" s="415"/>
      <c r="AD799" s="415"/>
      <c r="AE799" s="415"/>
      <c r="AF799" s="415"/>
    </row>
    <row r="800" spans="2:32" ht="15" customHeight="1">
      <c r="B800" s="416"/>
      <c r="C800" s="416"/>
      <c r="D800" s="562"/>
      <c r="E800" s="416"/>
      <c r="F800" s="416"/>
      <c r="G800" s="416"/>
      <c r="H800" s="416"/>
      <c r="I800" s="416"/>
      <c r="J800" s="416"/>
      <c r="K800" s="416"/>
      <c r="L800" s="416"/>
      <c r="M800" s="416"/>
      <c r="N800" s="416"/>
      <c r="R800" s="416"/>
      <c r="S800" s="416"/>
      <c r="T800" s="416"/>
      <c r="U800" s="416"/>
      <c r="V800" s="416"/>
      <c r="W800" s="415"/>
      <c r="X800" s="415"/>
      <c r="Y800" s="415"/>
      <c r="AC800" s="415"/>
      <c r="AD800" s="415"/>
      <c r="AE800" s="415"/>
      <c r="AF800" s="415"/>
    </row>
    <row r="801" spans="2:32" ht="15" customHeight="1">
      <c r="B801" s="416"/>
      <c r="C801" s="416"/>
      <c r="D801" s="562"/>
      <c r="E801" s="416"/>
      <c r="F801" s="416"/>
      <c r="G801" s="416"/>
      <c r="H801" s="416"/>
      <c r="I801" s="416"/>
      <c r="J801" s="416"/>
      <c r="K801" s="416"/>
      <c r="L801" s="416"/>
      <c r="M801" s="416"/>
      <c r="N801" s="416"/>
      <c r="R801" s="416"/>
      <c r="S801" s="416"/>
      <c r="T801" s="416"/>
      <c r="U801" s="416"/>
      <c r="V801" s="416"/>
      <c r="W801" s="415"/>
      <c r="X801" s="415"/>
      <c r="Y801" s="415"/>
      <c r="AC801" s="415"/>
      <c r="AD801" s="415"/>
      <c r="AE801" s="415"/>
      <c r="AF801" s="415"/>
    </row>
    <row r="802" spans="2:32" ht="15" customHeight="1">
      <c r="B802" s="416"/>
      <c r="C802" s="416"/>
      <c r="D802" s="562"/>
      <c r="E802" s="416"/>
      <c r="F802" s="416"/>
      <c r="G802" s="416"/>
      <c r="H802" s="416"/>
      <c r="I802" s="416"/>
      <c r="J802" s="416"/>
      <c r="K802" s="416"/>
      <c r="L802" s="416"/>
      <c r="M802" s="416"/>
      <c r="N802" s="416"/>
      <c r="R802" s="416"/>
      <c r="S802" s="416"/>
      <c r="T802" s="416"/>
      <c r="U802" s="416"/>
      <c r="V802" s="416"/>
      <c r="W802" s="415"/>
      <c r="X802" s="415"/>
      <c r="Y802" s="415"/>
      <c r="AC802" s="415"/>
      <c r="AD802" s="415"/>
      <c r="AE802" s="415"/>
      <c r="AF802" s="415"/>
    </row>
    <row r="803" spans="2:32" ht="15" customHeight="1">
      <c r="B803" s="416"/>
      <c r="C803" s="416"/>
      <c r="D803" s="562"/>
      <c r="E803" s="416"/>
      <c r="F803" s="416"/>
      <c r="G803" s="416"/>
      <c r="H803" s="416"/>
      <c r="I803" s="416"/>
      <c r="J803" s="416"/>
      <c r="K803" s="416"/>
      <c r="L803" s="416"/>
      <c r="M803" s="416"/>
      <c r="N803" s="416"/>
      <c r="R803" s="416"/>
      <c r="S803" s="416"/>
      <c r="T803" s="416"/>
      <c r="U803" s="416"/>
      <c r="V803" s="416"/>
      <c r="W803" s="415"/>
      <c r="X803" s="415"/>
      <c r="Y803" s="415"/>
      <c r="AC803" s="415"/>
      <c r="AD803" s="415"/>
      <c r="AE803" s="415"/>
      <c r="AF803" s="415"/>
    </row>
    <row r="804" spans="2:32" ht="15" customHeight="1">
      <c r="B804" s="416"/>
      <c r="C804" s="416"/>
      <c r="D804" s="562"/>
      <c r="E804" s="416"/>
      <c r="F804" s="416"/>
      <c r="G804" s="416"/>
      <c r="H804" s="416"/>
      <c r="I804" s="416"/>
      <c r="J804" s="416"/>
      <c r="K804" s="416"/>
      <c r="L804" s="416"/>
      <c r="M804" s="416"/>
      <c r="N804" s="416"/>
      <c r="R804" s="416"/>
      <c r="S804" s="416"/>
      <c r="T804" s="416"/>
      <c r="U804" s="416"/>
      <c r="V804" s="416"/>
      <c r="W804" s="415"/>
      <c r="X804" s="415"/>
      <c r="Y804" s="415"/>
      <c r="AC804" s="415"/>
      <c r="AD804" s="415"/>
      <c r="AE804" s="415"/>
      <c r="AF804" s="415"/>
    </row>
    <row r="805" spans="2:32" ht="15" customHeight="1">
      <c r="B805" s="416"/>
      <c r="C805" s="416"/>
      <c r="D805" s="562"/>
      <c r="E805" s="416"/>
      <c r="F805" s="416"/>
      <c r="G805" s="416"/>
      <c r="H805" s="416"/>
      <c r="I805" s="416"/>
      <c r="J805" s="416"/>
      <c r="K805" s="416"/>
      <c r="L805" s="416"/>
      <c r="M805" s="416"/>
      <c r="N805" s="416"/>
      <c r="R805" s="416"/>
      <c r="S805" s="416"/>
      <c r="T805" s="416"/>
      <c r="U805" s="416"/>
      <c r="V805" s="416"/>
      <c r="W805" s="415"/>
      <c r="X805" s="415"/>
      <c r="Y805" s="415"/>
      <c r="AC805" s="415"/>
      <c r="AD805" s="415"/>
      <c r="AE805" s="415"/>
      <c r="AF805" s="415"/>
    </row>
    <row r="806" spans="2:32" ht="15" customHeight="1">
      <c r="B806" s="416"/>
      <c r="C806" s="416"/>
      <c r="D806" s="562"/>
      <c r="E806" s="416"/>
      <c r="F806" s="416"/>
      <c r="G806" s="416"/>
      <c r="H806" s="416"/>
      <c r="I806" s="416"/>
      <c r="J806" s="416"/>
      <c r="K806" s="416"/>
      <c r="L806" s="416"/>
      <c r="M806" s="416"/>
      <c r="N806" s="416"/>
      <c r="R806" s="416"/>
      <c r="S806" s="416"/>
      <c r="T806" s="416"/>
      <c r="U806" s="416"/>
      <c r="V806" s="416"/>
      <c r="W806" s="415"/>
      <c r="X806" s="415"/>
      <c r="Y806" s="415"/>
      <c r="AC806" s="415"/>
      <c r="AD806" s="415"/>
      <c r="AE806" s="415"/>
      <c r="AF806" s="415"/>
    </row>
    <row r="807" spans="2:32" ht="15" customHeight="1">
      <c r="B807" s="416"/>
      <c r="C807" s="416"/>
      <c r="D807" s="562"/>
      <c r="E807" s="416"/>
      <c r="F807" s="416"/>
      <c r="G807" s="416"/>
      <c r="H807" s="416"/>
      <c r="I807" s="416"/>
      <c r="J807" s="416"/>
      <c r="K807" s="416"/>
      <c r="L807" s="416"/>
      <c r="M807" s="416"/>
      <c r="N807" s="416"/>
      <c r="R807" s="416"/>
      <c r="S807" s="416"/>
      <c r="T807" s="416"/>
      <c r="U807" s="416"/>
      <c r="V807" s="416"/>
      <c r="W807" s="415"/>
      <c r="X807" s="415"/>
      <c r="Y807" s="415"/>
      <c r="AC807" s="415"/>
      <c r="AD807" s="415"/>
      <c r="AE807" s="415"/>
      <c r="AF807" s="415"/>
    </row>
    <row r="808" spans="2:32" ht="15" customHeight="1">
      <c r="B808" s="416"/>
      <c r="C808" s="416"/>
      <c r="D808" s="562"/>
      <c r="E808" s="416"/>
      <c r="F808" s="416"/>
      <c r="G808" s="416"/>
      <c r="H808" s="416"/>
      <c r="I808" s="416"/>
      <c r="J808" s="416"/>
      <c r="K808" s="416"/>
      <c r="L808" s="416"/>
      <c r="M808" s="416"/>
      <c r="N808" s="416"/>
      <c r="R808" s="416"/>
      <c r="S808" s="416"/>
      <c r="T808" s="416"/>
      <c r="U808" s="416"/>
      <c r="V808" s="416"/>
      <c r="W808" s="415"/>
      <c r="X808" s="415"/>
      <c r="Y808" s="415"/>
      <c r="AC808" s="415"/>
      <c r="AD808" s="415"/>
      <c r="AE808" s="415"/>
      <c r="AF808" s="415"/>
    </row>
    <row r="809" spans="2:32" ht="15" customHeight="1">
      <c r="B809" s="416"/>
      <c r="C809" s="416"/>
      <c r="D809" s="562"/>
      <c r="E809" s="416"/>
      <c r="F809" s="416"/>
      <c r="G809" s="416"/>
      <c r="H809" s="416"/>
      <c r="I809" s="416"/>
      <c r="J809" s="416"/>
      <c r="K809" s="416"/>
      <c r="L809" s="416"/>
      <c r="M809" s="416"/>
      <c r="N809" s="416"/>
      <c r="R809" s="416"/>
      <c r="S809" s="416"/>
      <c r="T809" s="416"/>
      <c r="U809" s="416"/>
      <c r="V809" s="416"/>
      <c r="W809" s="415"/>
      <c r="X809" s="415"/>
      <c r="Y809" s="415"/>
      <c r="AC809" s="415"/>
      <c r="AD809" s="415"/>
      <c r="AE809" s="415"/>
      <c r="AF809" s="415"/>
    </row>
    <row r="810" spans="2:32" ht="15" customHeight="1">
      <c r="B810" s="416"/>
      <c r="C810" s="416"/>
      <c r="D810" s="562"/>
      <c r="E810" s="416"/>
      <c r="F810" s="416"/>
      <c r="G810" s="416"/>
      <c r="H810" s="416"/>
      <c r="I810" s="416"/>
      <c r="J810" s="416"/>
      <c r="K810" s="416"/>
      <c r="L810" s="416"/>
      <c r="M810" s="416"/>
      <c r="N810" s="416"/>
      <c r="R810" s="416"/>
      <c r="S810" s="416"/>
      <c r="T810" s="416"/>
      <c r="U810" s="416"/>
      <c r="V810" s="416"/>
      <c r="W810" s="415"/>
      <c r="X810" s="415"/>
      <c r="Y810" s="415"/>
      <c r="AC810" s="415"/>
      <c r="AD810" s="415"/>
      <c r="AE810" s="415"/>
      <c r="AF810" s="415"/>
    </row>
    <row r="811" spans="2:32" ht="15" customHeight="1">
      <c r="B811" s="416"/>
      <c r="C811" s="416"/>
      <c r="D811" s="562"/>
      <c r="E811" s="416"/>
      <c r="F811" s="416"/>
      <c r="G811" s="416"/>
      <c r="H811" s="416"/>
      <c r="I811" s="416"/>
      <c r="J811" s="416"/>
      <c r="K811" s="416"/>
      <c r="L811" s="416"/>
      <c r="M811" s="416"/>
      <c r="N811" s="416"/>
      <c r="R811" s="416"/>
      <c r="S811" s="416"/>
      <c r="T811" s="416"/>
      <c r="U811" s="416"/>
      <c r="V811" s="416"/>
      <c r="W811" s="415"/>
      <c r="X811" s="415"/>
      <c r="Y811" s="415"/>
      <c r="AC811" s="415"/>
      <c r="AD811" s="415"/>
      <c r="AE811" s="415"/>
      <c r="AF811" s="415"/>
    </row>
    <row r="812" spans="2:32" ht="15" customHeight="1">
      <c r="B812" s="416"/>
      <c r="C812" s="416"/>
      <c r="D812" s="562"/>
      <c r="E812" s="416"/>
      <c r="F812" s="416"/>
      <c r="G812" s="416"/>
      <c r="H812" s="416"/>
      <c r="I812" s="416"/>
      <c r="J812" s="416"/>
      <c r="K812" s="416"/>
      <c r="L812" s="416"/>
      <c r="M812" s="416"/>
      <c r="N812" s="416"/>
      <c r="R812" s="416"/>
      <c r="S812" s="416"/>
      <c r="T812" s="416"/>
      <c r="U812" s="416"/>
      <c r="V812" s="416"/>
      <c r="W812" s="415"/>
      <c r="X812" s="415"/>
      <c r="Y812" s="415"/>
      <c r="AC812" s="415"/>
      <c r="AD812" s="415"/>
      <c r="AE812" s="415"/>
      <c r="AF812" s="415"/>
    </row>
    <row r="813" spans="2:32" ht="15" customHeight="1">
      <c r="B813" s="416"/>
      <c r="C813" s="416"/>
      <c r="D813" s="562"/>
      <c r="E813" s="416"/>
      <c r="F813" s="416"/>
      <c r="G813" s="416"/>
      <c r="H813" s="416"/>
      <c r="I813" s="416"/>
      <c r="J813" s="416"/>
      <c r="K813" s="416"/>
      <c r="L813" s="416"/>
      <c r="M813" s="416"/>
      <c r="N813" s="416"/>
      <c r="R813" s="416"/>
      <c r="S813" s="416"/>
      <c r="T813" s="416"/>
      <c r="U813" s="416"/>
      <c r="V813" s="416"/>
      <c r="W813" s="415"/>
      <c r="X813" s="415"/>
      <c r="Y813" s="415"/>
      <c r="AC813" s="415"/>
      <c r="AD813" s="415"/>
      <c r="AE813" s="415"/>
      <c r="AF813" s="415"/>
    </row>
    <row r="814" spans="2:32" ht="15" customHeight="1">
      <c r="B814" s="416"/>
      <c r="C814" s="416"/>
      <c r="D814" s="562"/>
      <c r="E814" s="416"/>
      <c r="F814" s="416"/>
      <c r="G814" s="416"/>
      <c r="H814" s="416"/>
      <c r="I814" s="416"/>
      <c r="J814" s="416"/>
      <c r="K814" s="416"/>
      <c r="L814" s="416"/>
      <c r="M814" s="416"/>
      <c r="N814" s="416"/>
      <c r="R814" s="416"/>
      <c r="S814" s="416"/>
      <c r="T814" s="416"/>
      <c r="U814" s="416"/>
      <c r="V814" s="416"/>
      <c r="W814" s="415"/>
      <c r="X814" s="415"/>
      <c r="Y814" s="415"/>
      <c r="AC814" s="415"/>
      <c r="AD814" s="415"/>
      <c r="AE814" s="415"/>
      <c r="AF814" s="415"/>
    </row>
    <row r="815" spans="2:32" ht="15" customHeight="1">
      <c r="B815" s="416"/>
      <c r="C815" s="416"/>
      <c r="D815" s="562"/>
      <c r="E815" s="416"/>
      <c r="F815" s="416"/>
      <c r="G815" s="416"/>
      <c r="H815" s="416"/>
      <c r="I815" s="416"/>
      <c r="J815" s="416"/>
      <c r="K815" s="416"/>
      <c r="L815" s="416"/>
      <c r="M815" s="416"/>
      <c r="N815" s="416"/>
      <c r="R815" s="416"/>
      <c r="S815" s="416"/>
      <c r="T815" s="416"/>
      <c r="U815" s="416"/>
      <c r="V815" s="416"/>
      <c r="W815" s="415"/>
      <c r="X815" s="415"/>
      <c r="Y815" s="415"/>
      <c r="AC815" s="415"/>
      <c r="AD815" s="415"/>
      <c r="AE815" s="415"/>
      <c r="AF815" s="415"/>
    </row>
    <row r="816" spans="2:32" ht="15" customHeight="1">
      <c r="B816" s="416"/>
      <c r="C816" s="416"/>
      <c r="D816" s="562"/>
      <c r="E816" s="416"/>
      <c r="F816" s="416"/>
      <c r="G816" s="416"/>
      <c r="H816" s="416"/>
      <c r="I816" s="416"/>
      <c r="J816" s="416"/>
      <c r="K816" s="416"/>
      <c r="L816" s="416"/>
      <c r="M816" s="416"/>
      <c r="N816" s="416"/>
      <c r="R816" s="416"/>
      <c r="S816" s="416"/>
      <c r="T816" s="416"/>
      <c r="U816" s="416"/>
      <c r="V816" s="416"/>
      <c r="W816" s="415"/>
      <c r="X816" s="415"/>
      <c r="Y816" s="415"/>
      <c r="AC816" s="415"/>
      <c r="AD816" s="415"/>
      <c r="AE816" s="415"/>
      <c r="AF816" s="415"/>
    </row>
    <row r="817" spans="2:32" ht="15" customHeight="1">
      <c r="B817" s="416"/>
      <c r="C817" s="416"/>
      <c r="D817" s="562"/>
      <c r="E817" s="416"/>
      <c r="F817" s="416"/>
      <c r="G817" s="416"/>
      <c r="H817" s="416"/>
      <c r="I817" s="416"/>
      <c r="J817" s="416"/>
      <c r="K817" s="416"/>
      <c r="L817" s="416"/>
      <c r="M817" s="416"/>
      <c r="N817" s="416"/>
      <c r="R817" s="416"/>
      <c r="S817" s="416"/>
      <c r="T817" s="416"/>
      <c r="U817" s="416"/>
      <c r="V817" s="416"/>
      <c r="W817" s="415"/>
      <c r="X817" s="415"/>
      <c r="Y817" s="415"/>
      <c r="AC817" s="415"/>
      <c r="AD817" s="415"/>
      <c r="AE817" s="415"/>
      <c r="AF817" s="415"/>
    </row>
    <row r="818" spans="2:32" ht="15" customHeight="1">
      <c r="B818" s="416"/>
      <c r="C818" s="416"/>
      <c r="D818" s="562"/>
      <c r="E818" s="416"/>
      <c r="F818" s="416"/>
      <c r="G818" s="416"/>
      <c r="H818" s="416"/>
      <c r="I818" s="416"/>
      <c r="J818" s="416"/>
      <c r="K818" s="416"/>
      <c r="L818" s="416"/>
      <c r="M818" s="416"/>
      <c r="N818" s="416"/>
      <c r="R818" s="416"/>
      <c r="S818" s="416"/>
      <c r="T818" s="416"/>
      <c r="U818" s="416"/>
      <c r="V818" s="416"/>
      <c r="W818" s="415"/>
      <c r="X818" s="415"/>
      <c r="Y818" s="415"/>
      <c r="AC818" s="415"/>
      <c r="AD818" s="415"/>
      <c r="AE818" s="415"/>
      <c r="AF818" s="415"/>
    </row>
    <row r="819" spans="2:32" ht="15" customHeight="1">
      <c r="B819" s="416"/>
      <c r="C819" s="416"/>
      <c r="D819" s="562"/>
      <c r="E819" s="416"/>
      <c r="F819" s="416"/>
      <c r="G819" s="416"/>
      <c r="H819" s="416"/>
      <c r="I819" s="416"/>
      <c r="J819" s="416"/>
      <c r="K819" s="416"/>
      <c r="L819" s="416"/>
      <c r="M819" s="416"/>
      <c r="N819" s="416"/>
      <c r="R819" s="416"/>
      <c r="S819" s="416"/>
      <c r="T819" s="416"/>
      <c r="U819" s="416"/>
      <c r="V819" s="416"/>
      <c r="W819" s="415"/>
      <c r="X819" s="415"/>
      <c r="Y819" s="415"/>
      <c r="AC819" s="415"/>
      <c r="AD819" s="415"/>
      <c r="AE819" s="415"/>
      <c r="AF819" s="415"/>
    </row>
    <row r="820" spans="2:32" ht="15" customHeight="1">
      <c r="B820" s="416"/>
      <c r="C820" s="416"/>
      <c r="D820" s="562"/>
      <c r="E820" s="416"/>
      <c r="F820" s="416"/>
      <c r="G820" s="416"/>
      <c r="H820" s="416"/>
      <c r="I820" s="416"/>
      <c r="J820" s="416"/>
      <c r="K820" s="416"/>
      <c r="L820" s="416"/>
      <c r="M820" s="416"/>
      <c r="N820" s="416"/>
      <c r="R820" s="416"/>
      <c r="S820" s="416"/>
      <c r="T820" s="416"/>
      <c r="U820" s="416"/>
      <c r="V820" s="416"/>
      <c r="W820" s="415"/>
      <c r="X820" s="415"/>
      <c r="Y820" s="415"/>
      <c r="AC820" s="415"/>
      <c r="AD820" s="415"/>
      <c r="AE820" s="415"/>
      <c r="AF820" s="415"/>
    </row>
    <row r="821" spans="2:32" ht="15" customHeight="1">
      <c r="B821" s="416"/>
      <c r="C821" s="416"/>
      <c r="D821" s="562"/>
      <c r="E821" s="416"/>
      <c r="F821" s="416"/>
      <c r="G821" s="416"/>
      <c r="H821" s="416"/>
      <c r="I821" s="416"/>
      <c r="J821" s="416"/>
      <c r="K821" s="416"/>
      <c r="L821" s="416"/>
      <c r="M821" s="416"/>
      <c r="N821" s="416"/>
      <c r="R821" s="416"/>
      <c r="S821" s="416"/>
      <c r="T821" s="416"/>
      <c r="U821" s="416"/>
      <c r="V821" s="416"/>
      <c r="W821" s="415"/>
      <c r="X821" s="415"/>
      <c r="Y821" s="415"/>
      <c r="AC821" s="415"/>
      <c r="AD821" s="415"/>
      <c r="AE821" s="415"/>
      <c r="AF821" s="415"/>
    </row>
    <row r="822" spans="2:32" ht="15" customHeight="1">
      <c r="B822" s="416"/>
      <c r="C822" s="416"/>
      <c r="D822" s="562"/>
      <c r="E822" s="416"/>
      <c r="F822" s="416"/>
      <c r="G822" s="416"/>
      <c r="H822" s="416"/>
      <c r="I822" s="416"/>
      <c r="J822" s="416"/>
      <c r="K822" s="416"/>
      <c r="L822" s="416"/>
      <c r="M822" s="416"/>
      <c r="N822" s="416"/>
      <c r="R822" s="416"/>
      <c r="S822" s="416"/>
      <c r="T822" s="416"/>
      <c r="U822" s="416"/>
      <c r="V822" s="416"/>
      <c r="W822" s="415"/>
      <c r="X822" s="415"/>
      <c r="Y822" s="415"/>
      <c r="AC822" s="415"/>
      <c r="AD822" s="415"/>
      <c r="AE822" s="415"/>
      <c r="AF822" s="415"/>
    </row>
    <row r="823" spans="2:32" ht="15" customHeight="1">
      <c r="B823" s="416"/>
      <c r="C823" s="416"/>
      <c r="D823" s="562"/>
      <c r="E823" s="416"/>
      <c r="F823" s="416"/>
      <c r="G823" s="416"/>
      <c r="H823" s="416"/>
      <c r="I823" s="416"/>
      <c r="J823" s="416"/>
      <c r="K823" s="416"/>
      <c r="L823" s="416"/>
      <c r="M823" s="416"/>
      <c r="N823" s="416"/>
      <c r="R823" s="416"/>
      <c r="S823" s="416"/>
      <c r="T823" s="416"/>
      <c r="U823" s="416"/>
      <c r="V823" s="416"/>
      <c r="W823" s="415"/>
      <c r="X823" s="415"/>
      <c r="Y823" s="415"/>
      <c r="AC823" s="415"/>
      <c r="AD823" s="415"/>
      <c r="AE823" s="415"/>
      <c r="AF823" s="415"/>
    </row>
    <row r="824" spans="2:32" ht="15" customHeight="1">
      <c r="B824" s="416"/>
      <c r="C824" s="416"/>
      <c r="D824" s="562"/>
      <c r="E824" s="416"/>
      <c r="F824" s="416"/>
      <c r="G824" s="416"/>
      <c r="H824" s="416"/>
      <c r="I824" s="416"/>
      <c r="J824" s="416"/>
      <c r="K824" s="416"/>
      <c r="L824" s="416"/>
      <c r="M824" s="416"/>
      <c r="N824" s="416"/>
      <c r="R824" s="416"/>
      <c r="S824" s="416"/>
      <c r="T824" s="416"/>
      <c r="U824" s="416"/>
      <c r="V824" s="416"/>
      <c r="W824" s="415"/>
      <c r="X824" s="415"/>
      <c r="Y824" s="415"/>
      <c r="AC824" s="415"/>
      <c r="AD824" s="415"/>
      <c r="AE824" s="415"/>
      <c r="AF824" s="415"/>
    </row>
    <row r="825" spans="2:32" ht="15" customHeight="1">
      <c r="B825" s="416"/>
      <c r="C825" s="416"/>
      <c r="D825" s="562"/>
      <c r="E825" s="416"/>
      <c r="F825" s="416"/>
      <c r="G825" s="416"/>
      <c r="H825" s="416"/>
      <c r="I825" s="416"/>
      <c r="J825" s="416"/>
      <c r="K825" s="416"/>
      <c r="L825" s="416"/>
      <c r="M825" s="416"/>
      <c r="N825" s="416"/>
      <c r="R825" s="416"/>
      <c r="S825" s="416"/>
      <c r="T825" s="416"/>
      <c r="U825" s="416"/>
      <c r="V825" s="416"/>
      <c r="W825" s="415"/>
      <c r="X825" s="415"/>
      <c r="Y825" s="415"/>
      <c r="AC825" s="415"/>
      <c r="AD825" s="415"/>
      <c r="AE825" s="415"/>
      <c r="AF825" s="415"/>
    </row>
    <row r="826" spans="2:32" ht="15" customHeight="1">
      <c r="B826" s="416"/>
      <c r="C826" s="416"/>
      <c r="D826" s="562"/>
      <c r="E826" s="416"/>
      <c r="F826" s="416"/>
      <c r="G826" s="416"/>
      <c r="H826" s="416"/>
      <c r="I826" s="416"/>
      <c r="J826" s="416"/>
      <c r="K826" s="416"/>
      <c r="L826" s="416"/>
      <c r="M826" s="416"/>
      <c r="N826" s="416"/>
      <c r="R826" s="416"/>
      <c r="S826" s="416"/>
      <c r="T826" s="416"/>
      <c r="U826" s="416"/>
      <c r="V826" s="416"/>
      <c r="W826" s="415"/>
      <c r="X826" s="415"/>
      <c r="Y826" s="415"/>
      <c r="AC826" s="415"/>
      <c r="AD826" s="415"/>
      <c r="AE826" s="415"/>
      <c r="AF826" s="415"/>
    </row>
    <row r="827" spans="2:32" ht="15" customHeight="1">
      <c r="B827" s="416"/>
      <c r="C827" s="416"/>
      <c r="D827" s="562"/>
      <c r="E827" s="416"/>
      <c r="F827" s="416"/>
      <c r="G827" s="416"/>
      <c r="H827" s="416"/>
      <c r="I827" s="416"/>
      <c r="J827" s="416"/>
      <c r="K827" s="416"/>
      <c r="L827" s="416"/>
      <c r="M827" s="416"/>
      <c r="N827" s="416"/>
      <c r="R827" s="416"/>
      <c r="S827" s="416"/>
      <c r="T827" s="416"/>
      <c r="U827" s="416"/>
      <c r="V827" s="416"/>
      <c r="W827" s="415"/>
      <c r="X827" s="415"/>
      <c r="Y827" s="415"/>
      <c r="AC827" s="415"/>
      <c r="AD827" s="415"/>
      <c r="AE827" s="415"/>
      <c r="AF827" s="415"/>
    </row>
    <row r="828" spans="2:32" ht="15" customHeight="1">
      <c r="B828" s="416"/>
      <c r="C828" s="416"/>
      <c r="D828" s="562"/>
      <c r="E828" s="416"/>
      <c r="F828" s="416"/>
      <c r="G828" s="416"/>
      <c r="H828" s="416"/>
      <c r="I828" s="416"/>
      <c r="J828" s="416"/>
      <c r="K828" s="416"/>
      <c r="L828" s="416"/>
      <c r="M828" s="416"/>
      <c r="N828" s="416"/>
      <c r="R828" s="416"/>
      <c r="S828" s="416"/>
      <c r="T828" s="416"/>
      <c r="U828" s="416"/>
      <c r="V828" s="416"/>
      <c r="W828" s="415"/>
      <c r="X828" s="415"/>
      <c r="Y828" s="415"/>
      <c r="AC828" s="415"/>
      <c r="AD828" s="415"/>
      <c r="AE828" s="415"/>
      <c r="AF828" s="415"/>
    </row>
    <row r="829" spans="2:32" ht="15" customHeight="1">
      <c r="B829" s="416"/>
      <c r="C829" s="416"/>
      <c r="D829" s="562"/>
      <c r="E829" s="416"/>
      <c r="F829" s="416"/>
      <c r="G829" s="416"/>
      <c r="H829" s="416"/>
      <c r="I829" s="416"/>
      <c r="J829" s="416"/>
      <c r="K829" s="416"/>
      <c r="L829" s="416"/>
      <c r="M829" s="416"/>
      <c r="N829" s="416"/>
      <c r="R829" s="416"/>
      <c r="S829" s="416"/>
      <c r="T829" s="416"/>
      <c r="U829" s="416"/>
      <c r="V829" s="416"/>
      <c r="W829" s="415"/>
      <c r="X829" s="415"/>
      <c r="Y829" s="415"/>
      <c r="AC829" s="415"/>
      <c r="AD829" s="415"/>
      <c r="AE829" s="415"/>
      <c r="AF829" s="415"/>
    </row>
    <row r="830" spans="2:32" ht="15" customHeight="1">
      <c r="B830" s="416"/>
      <c r="C830" s="416"/>
      <c r="D830" s="562"/>
      <c r="E830" s="416"/>
      <c r="F830" s="416"/>
      <c r="G830" s="416"/>
      <c r="H830" s="416"/>
      <c r="I830" s="416"/>
      <c r="J830" s="416"/>
      <c r="K830" s="416"/>
      <c r="L830" s="416"/>
      <c r="M830" s="416"/>
      <c r="N830" s="416"/>
      <c r="R830" s="416"/>
      <c r="S830" s="416"/>
      <c r="T830" s="416"/>
      <c r="U830" s="416"/>
      <c r="V830" s="416"/>
      <c r="W830" s="415"/>
      <c r="X830" s="415"/>
      <c r="Y830" s="415"/>
      <c r="AC830" s="415"/>
      <c r="AD830" s="415"/>
      <c r="AE830" s="415"/>
      <c r="AF830" s="415"/>
    </row>
    <row r="831" spans="2:32" ht="15" customHeight="1">
      <c r="B831" s="416"/>
      <c r="C831" s="416"/>
      <c r="D831" s="562"/>
      <c r="E831" s="416"/>
      <c r="F831" s="416"/>
      <c r="G831" s="416"/>
      <c r="H831" s="416"/>
      <c r="I831" s="416"/>
      <c r="J831" s="416"/>
      <c r="K831" s="416"/>
      <c r="L831" s="416"/>
      <c r="M831" s="416"/>
      <c r="N831" s="416"/>
      <c r="R831" s="416"/>
      <c r="S831" s="416"/>
      <c r="T831" s="416"/>
      <c r="U831" s="416"/>
      <c r="V831" s="416"/>
      <c r="W831" s="415"/>
      <c r="X831" s="415"/>
      <c r="Y831" s="415"/>
      <c r="AC831" s="415"/>
      <c r="AD831" s="415"/>
      <c r="AE831" s="415"/>
      <c r="AF831" s="415"/>
    </row>
    <row r="832" spans="2:32" ht="15" customHeight="1">
      <c r="B832" s="416"/>
      <c r="C832" s="416"/>
      <c r="D832" s="562"/>
      <c r="E832" s="416"/>
      <c r="F832" s="416"/>
      <c r="G832" s="416"/>
      <c r="H832" s="416"/>
      <c r="I832" s="416"/>
      <c r="J832" s="416"/>
      <c r="K832" s="416"/>
      <c r="L832" s="416"/>
      <c r="M832" s="416"/>
      <c r="N832" s="416"/>
      <c r="R832" s="416"/>
      <c r="S832" s="416"/>
      <c r="T832" s="416"/>
      <c r="U832" s="416"/>
      <c r="V832" s="416"/>
      <c r="W832" s="415"/>
      <c r="X832" s="415"/>
      <c r="Y832" s="415"/>
      <c r="AC832" s="415"/>
      <c r="AD832" s="415"/>
      <c r="AE832" s="415"/>
      <c r="AF832" s="415"/>
    </row>
    <row r="833" spans="2:32" ht="15" customHeight="1">
      <c r="B833" s="416"/>
      <c r="C833" s="416"/>
      <c r="D833" s="562"/>
      <c r="E833" s="416"/>
      <c r="F833" s="416"/>
      <c r="G833" s="416"/>
      <c r="H833" s="416"/>
      <c r="I833" s="416"/>
      <c r="J833" s="416"/>
      <c r="K833" s="416"/>
      <c r="L833" s="416"/>
      <c r="M833" s="416"/>
      <c r="N833" s="416"/>
      <c r="R833" s="416"/>
      <c r="S833" s="416"/>
      <c r="T833" s="416"/>
      <c r="U833" s="416"/>
      <c r="V833" s="416"/>
      <c r="W833" s="415"/>
      <c r="X833" s="415"/>
      <c r="Y833" s="415"/>
      <c r="AC833" s="415"/>
      <c r="AD833" s="415"/>
      <c r="AE833" s="415"/>
      <c r="AF833" s="415"/>
    </row>
    <row r="834" spans="2:32" ht="15" customHeight="1">
      <c r="B834" s="416"/>
      <c r="C834" s="416"/>
      <c r="D834" s="562"/>
      <c r="E834" s="416"/>
      <c r="F834" s="416"/>
      <c r="G834" s="416"/>
      <c r="H834" s="416"/>
      <c r="I834" s="416"/>
      <c r="J834" s="416"/>
      <c r="K834" s="416"/>
      <c r="L834" s="416"/>
      <c r="M834" s="416"/>
      <c r="N834" s="416"/>
      <c r="R834" s="416"/>
      <c r="S834" s="416"/>
      <c r="T834" s="416"/>
      <c r="U834" s="416"/>
      <c r="V834" s="416"/>
      <c r="W834" s="415"/>
      <c r="X834" s="415"/>
      <c r="Y834" s="415"/>
      <c r="AC834" s="415"/>
      <c r="AD834" s="415"/>
      <c r="AE834" s="415"/>
      <c r="AF834" s="415"/>
    </row>
    <row r="835" spans="2:32" ht="15" customHeight="1">
      <c r="B835" s="416"/>
      <c r="C835" s="416"/>
      <c r="D835" s="562"/>
      <c r="E835" s="416"/>
      <c r="F835" s="416"/>
      <c r="G835" s="416"/>
      <c r="H835" s="416"/>
      <c r="I835" s="416"/>
      <c r="J835" s="416"/>
      <c r="K835" s="416"/>
      <c r="L835" s="416"/>
      <c r="M835" s="416"/>
      <c r="N835" s="416"/>
      <c r="R835" s="416"/>
      <c r="S835" s="416"/>
      <c r="T835" s="416"/>
      <c r="U835" s="416"/>
      <c r="V835" s="416"/>
      <c r="W835" s="415"/>
      <c r="X835" s="415"/>
      <c r="Y835" s="415"/>
      <c r="AC835" s="415"/>
      <c r="AD835" s="415"/>
      <c r="AE835" s="415"/>
      <c r="AF835" s="415"/>
    </row>
    <row r="836" spans="2:32" ht="15" customHeight="1">
      <c r="B836" s="416"/>
      <c r="C836" s="416"/>
      <c r="D836" s="562"/>
      <c r="E836" s="416"/>
      <c r="F836" s="416"/>
      <c r="G836" s="416"/>
      <c r="H836" s="416"/>
      <c r="I836" s="416"/>
      <c r="J836" s="416"/>
      <c r="K836" s="416"/>
      <c r="L836" s="416"/>
      <c r="M836" s="416"/>
      <c r="N836" s="416"/>
      <c r="R836" s="416"/>
      <c r="S836" s="416"/>
      <c r="T836" s="416"/>
      <c r="U836" s="416"/>
      <c r="V836" s="416"/>
      <c r="W836" s="415"/>
      <c r="X836" s="415"/>
      <c r="Y836" s="415"/>
      <c r="AC836" s="415"/>
      <c r="AD836" s="415"/>
      <c r="AE836" s="415"/>
      <c r="AF836" s="415"/>
    </row>
    <row r="837" spans="2:32" ht="15" customHeight="1">
      <c r="B837" s="416"/>
      <c r="C837" s="416"/>
      <c r="D837" s="562"/>
      <c r="E837" s="416"/>
      <c r="F837" s="416"/>
      <c r="G837" s="416"/>
      <c r="H837" s="416"/>
      <c r="I837" s="416"/>
      <c r="J837" s="416"/>
      <c r="K837" s="416"/>
      <c r="L837" s="416"/>
      <c r="M837" s="416"/>
      <c r="N837" s="416"/>
      <c r="R837" s="416"/>
      <c r="S837" s="416"/>
      <c r="T837" s="416"/>
      <c r="U837" s="416"/>
      <c r="V837" s="416"/>
      <c r="W837" s="415"/>
      <c r="X837" s="415"/>
      <c r="Y837" s="415"/>
      <c r="AC837" s="415"/>
      <c r="AD837" s="415"/>
      <c r="AE837" s="415"/>
      <c r="AF837" s="415"/>
    </row>
    <row r="838" spans="2:32" ht="15" customHeight="1">
      <c r="B838" s="416"/>
      <c r="C838" s="416"/>
      <c r="D838" s="562"/>
      <c r="E838" s="416"/>
      <c r="F838" s="416"/>
      <c r="G838" s="416"/>
      <c r="H838" s="416"/>
      <c r="I838" s="416"/>
      <c r="J838" s="416"/>
      <c r="K838" s="416"/>
      <c r="L838" s="416"/>
      <c r="M838" s="416"/>
      <c r="N838" s="416"/>
      <c r="R838" s="416"/>
      <c r="S838" s="416"/>
      <c r="T838" s="416"/>
      <c r="U838" s="416"/>
      <c r="V838" s="416"/>
      <c r="W838" s="415"/>
      <c r="X838" s="415"/>
      <c r="Y838" s="415"/>
      <c r="AC838" s="415"/>
      <c r="AD838" s="415"/>
      <c r="AE838" s="415"/>
      <c r="AF838" s="415"/>
    </row>
    <row r="839" spans="2:32" ht="15" customHeight="1">
      <c r="B839" s="416"/>
      <c r="C839" s="416"/>
      <c r="D839" s="562"/>
      <c r="E839" s="416"/>
      <c r="F839" s="416"/>
      <c r="G839" s="416"/>
      <c r="H839" s="416"/>
      <c r="I839" s="416"/>
      <c r="J839" s="416"/>
      <c r="K839" s="416"/>
      <c r="L839" s="416"/>
      <c r="M839" s="416"/>
      <c r="N839" s="416"/>
      <c r="R839" s="416"/>
      <c r="S839" s="416"/>
      <c r="T839" s="416"/>
      <c r="U839" s="416"/>
      <c r="V839" s="416"/>
      <c r="W839" s="415"/>
      <c r="X839" s="415"/>
      <c r="Y839" s="415"/>
      <c r="AC839" s="415"/>
      <c r="AD839" s="415"/>
      <c r="AE839" s="415"/>
      <c r="AF839" s="415"/>
    </row>
    <row r="840" spans="2:32" ht="15" customHeight="1">
      <c r="B840" s="416"/>
      <c r="C840" s="416"/>
      <c r="D840" s="562"/>
      <c r="E840" s="416"/>
      <c r="F840" s="416"/>
      <c r="G840" s="416"/>
      <c r="H840" s="416"/>
      <c r="I840" s="416"/>
      <c r="J840" s="416"/>
      <c r="K840" s="416"/>
      <c r="L840" s="416"/>
      <c r="M840" s="416"/>
      <c r="N840" s="416"/>
      <c r="R840" s="416"/>
      <c r="S840" s="416"/>
      <c r="T840" s="416"/>
      <c r="U840" s="416"/>
      <c r="V840" s="416"/>
      <c r="W840" s="415"/>
      <c r="X840" s="415"/>
      <c r="Y840" s="415"/>
      <c r="AC840" s="415"/>
      <c r="AD840" s="415"/>
      <c r="AE840" s="415"/>
      <c r="AF840" s="415"/>
    </row>
    <row r="841" spans="2:32" ht="15" customHeight="1">
      <c r="B841" s="416"/>
      <c r="C841" s="416"/>
      <c r="D841" s="562"/>
      <c r="E841" s="416"/>
      <c r="F841" s="416"/>
      <c r="G841" s="416"/>
      <c r="H841" s="416"/>
      <c r="I841" s="416"/>
      <c r="J841" s="416"/>
      <c r="K841" s="416"/>
      <c r="L841" s="416"/>
      <c r="M841" s="416"/>
      <c r="N841" s="416"/>
      <c r="R841" s="416"/>
      <c r="S841" s="416"/>
      <c r="T841" s="416"/>
      <c r="U841" s="416"/>
      <c r="V841" s="416"/>
      <c r="W841" s="415"/>
      <c r="X841" s="415"/>
      <c r="Y841" s="415"/>
      <c r="AC841" s="415"/>
      <c r="AD841" s="415"/>
      <c r="AE841" s="415"/>
      <c r="AF841" s="415"/>
    </row>
    <row r="842" spans="2:32" ht="15" customHeight="1">
      <c r="B842" s="416"/>
      <c r="C842" s="416"/>
      <c r="D842" s="562"/>
      <c r="E842" s="416"/>
      <c r="F842" s="416"/>
      <c r="G842" s="416"/>
      <c r="H842" s="416"/>
      <c r="I842" s="416"/>
      <c r="J842" s="416"/>
      <c r="K842" s="416"/>
      <c r="L842" s="416"/>
      <c r="M842" s="416"/>
      <c r="N842" s="416"/>
      <c r="R842" s="416"/>
      <c r="S842" s="416"/>
      <c r="T842" s="416"/>
      <c r="U842" s="416"/>
      <c r="V842" s="416"/>
      <c r="W842" s="415"/>
      <c r="X842" s="415"/>
      <c r="Y842" s="415"/>
      <c r="AC842" s="415"/>
      <c r="AD842" s="415"/>
      <c r="AE842" s="415"/>
      <c r="AF842" s="415"/>
    </row>
    <row r="843" spans="2:32" ht="15" customHeight="1">
      <c r="B843" s="416"/>
      <c r="C843" s="416"/>
      <c r="D843" s="562"/>
      <c r="E843" s="416"/>
      <c r="F843" s="416"/>
      <c r="G843" s="416"/>
      <c r="H843" s="416"/>
      <c r="I843" s="416"/>
      <c r="J843" s="416"/>
      <c r="K843" s="416"/>
      <c r="L843" s="416"/>
      <c r="M843" s="416"/>
      <c r="N843" s="416"/>
      <c r="R843" s="416"/>
      <c r="S843" s="416"/>
      <c r="T843" s="416"/>
      <c r="U843" s="416"/>
      <c r="V843" s="416"/>
      <c r="W843" s="415"/>
      <c r="X843" s="415"/>
      <c r="Y843" s="415"/>
      <c r="AC843" s="415"/>
      <c r="AD843" s="415"/>
      <c r="AE843" s="415"/>
      <c r="AF843" s="415"/>
    </row>
    <row r="844" spans="2:32" ht="15" customHeight="1">
      <c r="B844" s="416"/>
      <c r="C844" s="416"/>
      <c r="D844" s="562"/>
      <c r="E844" s="416"/>
      <c r="F844" s="416"/>
      <c r="G844" s="416"/>
      <c r="H844" s="416"/>
      <c r="I844" s="416"/>
      <c r="J844" s="416"/>
      <c r="K844" s="416"/>
      <c r="L844" s="416"/>
      <c r="M844" s="416"/>
      <c r="N844" s="416"/>
      <c r="R844" s="416"/>
      <c r="S844" s="416"/>
      <c r="T844" s="416"/>
      <c r="U844" s="416"/>
      <c r="V844" s="416"/>
      <c r="W844" s="415"/>
      <c r="X844" s="415"/>
      <c r="Y844" s="415"/>
      <c r="AC844" s="415"/>
      <c r="AD844" s="415"/>
      <c r="AE844" s="415"/>
      <c r="AF844" s="415"/>
    </row>
    <row r="845" spans="2:32" ht="15" customHeight="1">
      <c r="B845" s="416"/>
      <c r="C845" s="416"/>
      <c r="D845" s="562"/>
      <c r="E845" s="416"/>
      <c r="F845" s="416"/>
      <c r="G845" s="416"/>
      <c r="H845" s="416"/>
      <c r="I845" s="416"/>
      <c r="J845" s="416"/>
      <c r="K845" s="416"/>
      <c r="L845" s="416"/>
      <c r="M845" s="416"/>
      <c r="N845" s="416"/>
      <c r="R845" s="416"/>
      <c r="S845" s="416"/>
      <c r="T845" s="416"/>
      <c r="U845" s="416"/>
      <c r="V845" s="416"/>
      <c r="W845" s="415"/>
      <c r="X845" s="415"/>
      <c r="Y845" s="415"/>
      <c r="AC845" s="415"/>
      <c r="AD845" s="415"/>
      <c r="AE845" s="415"/>
      <c r="AF845" s="415"/>
    </row>
    <row r="846" spans="2:32" ht="15" customHeight="1">
      <c r="B846" s="416"/>
      <c r="C846" s="416"/>
      <c r="D846" s="562"/>
      <c r="E846" s="416"/>
      <c r="F846" s="416"/>
      <c r="G846" s="416"/>
      <c r="H846" s="416"/>
      <c r="I846" s="416"/>
      <c r="J846" s="416"/>
      <c r="K846" s="416"/>
      <c r="L846" s="416"/>
      <c r="M846" s="416"/>
      <c r="N846" s="416"/>
      <c r="R846" s="416"/>
      <c r="S846" s="416"/>
      <c r="T846" s="416"/>
      <c r="U846" s="416"/>
      <c r="V846" s="416"/>
      <c r="W846" s="415"/>
      <c r="X846" s="415"/>
      <c r="Y846" s="415"/>
      <c r="AC846" s="415"/>
      <c r="AD846" s="415"/>
      <c r="AE846" s="415"/>
      <c r="AF846" s="415"/>
    </row>
    <row r="847" spans="2:32" ht="15" customHeight="1">
      <c r="B847" s="416"/>
      <c r="C847" s="416"/>
      <c r="D847" s="562"/>
      <c r="E847" s="416"/>
      <c r="F847" s="416"/>
      <c r="G847" s="416"/>
      <c r="H847" s="416"/>
      <c r="I847" s="416"/>
      <c r="J847" s="416"/>
      <c r="K847" s="416"/>
      <c r="L847" s="416"/>
      <c r="M847" s="416"/>
      <c r="N847" s="416"/>
      <c r="R847" s="416"/>
      <c r="S847" s="416"/>
      <c r="T847" s="416"/>
      <c r="U847" s="416"/>
      <c r="V847" s="416"/>
      <c r="W847" s="415"/>
      <c r="X847" s="415"/>
      <c r="Y847" s="415"/>
      <c r="AC847" s="415"/>
      <c r="AD847" s="415"/>
      <c r="AE847" s="415"/>
      <c r="AF847" s="415"/>
    </row>
    <row r="848" spans="2:32" ht="15" customHeight="1">
      <c r="B848" s="416"/>
      <c r="C848" s="416"/>
      <c r="D848" s="562"/>
      <c r="E848" s="416"/>
      <c r="F848" s="416"/>
      <c r="G848" s="416"/>
      <c r="H848" s="416"/>
      <c r="I848" s="416"/>
      <c r="J848" s="416"/>
      <c r="K848" s="416"/>
      <c r="L848" s="416"/>
      <c r="M848" s="416"/>
      <c r="N848" s="416"/>
      <c r="R848" s="416"/>
      <c r="S848" s="416"/>
      <c r="T848" s="416"/>
      <c r="U848" s="416"/>
      <c r="V848" s="416"/>
      <c r="W848" s="415"/>
      <c r="X848" s="415"/>
      <c r="Y848" s="415"/>
      <c r="AC848" s="415"/>
      <c r="AD848" s="415"/>
      <c r="AE848" s="415"/>
      <c r="AF848" s="415"/>
    </row>
    <row r="849" spans="2:32" ht="15" customHeight="1">
      <c r="B849" s="416"/>
      <c r="C849" s="416"/>
      <c r="D849" s="562"/>
      <c r="E849" s="416"/>
      <c r="F849" s="416"/>
      <c r="G849" s="416"/>
      <c r="H849" s="416"/>
      <c r="I849" s="416"/>
      <c r="J849" s="416"/>
      <c r="K849" s="416"/>
      <c r="L849" s="416"/>
      <c r="M849" s="416"/>
      <c r="N849" s="416"/>
      <c r="R849" s="416"/>
      <c r="S849" s="416"/>
      <c r="T849" s="416"/>
      <c r="U849" s="416"/>
      <c r="V849" s="416"/>
      <c r="W849" s="415"/>
      <c r="X849" s="415"/>
      <c r="Y849" s="415"/>
      <c r="AC849" s="415"/>
      <c r="AD849" s="415"/>
      <c r="AE849" s="415"/>
      <c r="AF849" s="415"/>
    </row>
    <row r="850" spans="2:32" ht="15" customHeight="1">
      <c r="B850" s="416"/>
      <c r="C850" s="416"/>
      <c r="D850" s="562"/>
      <c r="E850" s="416"/>
      <c r="F850" s="416"/>
      <c r="G850" s="416"/>
      <c r="H850" s="416"/>
      <c r="I850" s="416"/>
      <c r="J850" s="416"/>
      <c r="K850" s="416"/>
      <c r="L850" s="416"/>
      <c r="M850" s="416"/>
      <c r="N850" s="416"/>
      <c r="R850" s="416"/>
      <c r="S850" s="416"/>
      <c r="T850" s="416"/>
      <c r="U850" s="416"/>
      <c r="V850" s="416"/>
      <c r="W850" s="415"/>
      <c r="X850" s="415"/>
      <c r="Y850" s="415"/>
      <c r="AC850" s="415"/>
      <c r="AD850" s="415"/>
      <c r="AE850" s="415"/>
      <c r="AF850" s="415"/>
    </row>
    <row r="851" spans="2:32" ht="15" customHeight="1">
      <c r="B851" s="416"/>
      <c r="C851" s="416"/>
      <c r="D851" s="562"/>
      <c r="E851" s="416"/>
      <c r="F851" s="416"/>
      <c r="G851" s="416"/>
      <c r="H851" s="416"/>
      <c r="I851" s="416"/>
      <c r="J851" s="416"/>
      <c r="K851" s="416"/>
      <c r="L851" s="416"/>
      <c r="M851" s="416"/>
      <c r="N851" s="416"/>
      <c r="R851" s="416"/>
      <c r="S851" s="416"/>
      <c r="T851" s="416"/>
      <c r="U851" s="416"/>
      <c r="V851" s="416"/>
      <c r="W851" s="415"/>
      <c r="X851" s="415"/>
      <c r="Y851" s="415"/>
      <c r="AC851" s="415"/>
      <c r="AD851" s="415"/>
      <c r="AE851" s="415"/>
      <c r="AF851" s="415"/>
    </row>
    <row r="852" spans="2:32" ht="15" customHeight="1">
      <c r="B852" s="416"/>
      <c r="C852" s="416"/>
      <c r="D852" s="562"/>
      <c r="E852" s="416"/>
      <c r="F852" s="416"/>
      <c r="G852" s="416"/>
      <c r="H852" s="416"/>
      <c r="I852" s="416"/>
      <c r="J852" s="416"/>
      <c r="K852" s="416"/>
      <c r="L852" s="416"/>
      <c r="M852" s="416"/>
      <c r="N852" s="416"/>
      <c r="R852" s="416"/>
      <c r="S852" s="416"/>
      <c r="T852" s="416"/>
      <c r="U852" s="416"/>
      <c r="V852" s="416"/>
      <c r="W852" s="415"/>
      <c r="X852" s="415"/>
      <c r="Y852" s="415"/>
      <c r="AC852" s="415"/>
      <c r="AD852" s="415"/>
      <c r="AE852" s="415"/>
      <c r="AF852" s="415"/>
    </row>
    <row r="853" spans="2:32" ht="15" customHeight="1">
      <c r="B853" s="416"/>
      <c r="C853" s="416"/>
      <c r="D853" s="562"/>
      <c r="E853" s="416"/>
      <c r="F853" s="416"/>
      <c r="G853" s="416"/>
      <c r="H853" s="416"/>
      <c r="I853" s="416"/>
      <c r="J853" s="416"/>
      <c r="K853" s="416"/>
      <c r="L853" s="416"/>
      <c r="M853" s="416"/>
      <c r="N853" s="416"/>
      <c r="R853" s="416"/>
      <c r="S853" s="416"/>
      <c r="T853" s="416"/>
      <c r="U853" s="416"/>
      <c r="V853" s="416"/>
      <c r="W853" s="415"/>
      <c r="X853" s="415"/>
      <c r="Y853" s="415"/>
      <c r="AC853" s="415"/>
      <c r="AD853" s="415"/>
      <c r="AE853" s="415"/>
      <c r="AF853" s="415"/>
    </row>
    <row r="854" spans="2:32" ht="15" customHeight="1">
      <c r="B854" s="416"/>
      <c r="C854" s="416"/>
      <c r="D854" s="562"/>
      <c r="E854" s="416"/>
      <c r="F854" s="416"/>
      <c r="G854" s="416"/>
      <c r="H854" s="416"/>
      <c r="I854" s="416"/>
      <c r="J854" s="416"/>
      <c r="K854" s="416"/>
      <c r="L854" s="416"/>
      <c r="M854" s="416"/>
      <c r="N854" s="416"/>
      <c r="R854" s="416"/>
      <c r="S854" s="416"/>
      <c r="T854" s="416"/>
      <c r="U854" s="416"/>
      <c r="V854" s="416"/>
      <c r="W854" s="415"/>
      <c r="X854" s="415"/>
      <c r="Y854" s="415"/>
      <c r="AC854" s="415"/>
      <c r="AD854" s="415"/>
      <c r="AE854" s="415"/>
      <c r="AF854" s="415"/>
    </row>
    <row r="855" spans="2:32" ht="15" customHeight="1">
      <c r="B855" s="416"/>
      <c r="C855" s="416"/>
      <c r="D855" s="562"/>
      <c r="E855" s="416"/>
      <c r="F855" s="416"/>
      <c r="G855" s="416"/>
      <c r="H855" s="416"/>
      <c r="I855" s="416"/>
      <c r="J855" s="416"/>
      <c r="K855" s="416"/>
      <c r="L855" s="416"/>
      <c r="M855" s="416"/>
      <c r="N855" s="416"/>
      <c r="R855" s="416"/>
      <c r="S855" s="416"/>
      <c r="T855" s="416"/>
      <c r="U855" s="416"/>
      <c r="V855" s="416"/>
      <c r="W855" s="415"/>
      <c r="X855" s="415"/>
      <c r="Y855" s="415"/>
      <c r="AC855" s="415"/>
      <c r="AD855" s="415"/>
      <c r="AE855" s="415"/>
      <c r="AF855" s="415"/>
    </row>
    <row r="856" spans="2:32" ht="15" customHeight="1">
      <c r="B856" s="416"/>
      <c r="C856" s="416"/>
      <c r="D856" s="562"/>
      <c r="E856" s="416"/>
      <c r="F856" s="416"/>
      <c r="G856" s="416"/>
      <c r="H856" s="416"/>
      <c r="I856" s="416"/>
      <c r="J856" s="416"/>
      <c r="K856" s="416"/>
      <c r="L856" s="416"/>
      <c r="M856" s="416"/>
      <c r="N856" s="416"/>
      <c r="R856" s="416"/>
      <c r="S856" s="416"/>
      <c r="T856" s="416"/>
      <c r="U856" s="416"/>
      <c r="V856" s="416"/>
      <c r="W856" s="415"/>
      <c r="X856" s="415"/>
      <c r="Y856" s="415"/>
      <c r="AC856" s="415"/>
      <c r="AD856" s="415"/>
      <c r="AE856" s="415"/>
      <c r="AF856" s="415"/>
    </row>
    <row r="857" spans="2:32" ht="15" customHeight="1">
      <c r="B857" s="416"/>
      <c r="C857" s="416"/>
      <c r="D857" s="562"/>
      <c r="E857" s="416"/>
      <c r="F857" s="416"/>
      <c r="G857" s="416"/>
      <c r="H857" s="416"/>
      <c r="I857" s="416"/>
      <c r="J857" s="416"/>
      <c r="K857" s="416"/>
      <c r="L857" s="416"/>
      <c r="M857" s="416"/>
      <c r="N857" s="416"/>
      <c r="R857" s="416"/>
      <c r="S857" s="416"/>
      <c r="T857" s="416"/>
      <c r="U857" s="416"/>
      <c r="V857" s="416"/>
      <c r="W857" s="415"/>
      <c r="X857" s="415"/>
      <c r="Y857" s="415"/>
      <c r="AC857" s="415"/>
      <c r="AD857" s="415"/>
      <c r="AE857" s="415"/>
      <c r="AF857" s="415"/>
    </row>
    <row r="858" spans="2:32" ht="15" customHeight="1">
      <c r="B858" s="416"/>
      <c r="C858" s="416"/>
      <c r="D858" s="562"/>
      <c r="E858" s="416"/>
      <c r="F858" s="416"/>
      <c r="G858" s="416"/>
      <c r="H858" s="416"/>
      <c r="I858" s="416"/>
      <c r="J858" s="416"/>
      <c r="K858" s="416"/>
      <c r="L858" s="416"/>
      <c r="M858" s="416"/>
      <c r="N858" s="416"/>
      <c r="R858" s="416"/>
      <c r="S858" s="416"/>
      <c r="T858" s="416"/>
      <c r="U858" s="416"/>
      <c r="V858" s="416"/>
      <c r="W858" s="415"/>
      <c r="X858" s="415"/>
      <c r="Y858" s="415"/>
      <c r="AC858" s="415"/>
      <c r="AD858" s="415"/>
      <c r="AE858" s="415"/>
      <c r="AF858" s="415"/>
    </row>
    <row r="859" spans="2:32" ht="15" customHeight="1">
      <c r="B859" s="416"/>
      <c r="C859" s="416"/>
      <c r="D859" s="562"/>
      <c r="E859" s="416"/>
      <c r="F859" s="416"/>
      <c r="G859" s="416"/>
      <c r="H859" s="416"/>
      <c r="I859" s="416"/>
      <c r="J859" s="416"/>
      <c r="K859" s="416"/>
      <c r="L859" s="416"/>
      <c r="M859" s="416"/>
      <c r="N859" s="416"/>
      <c r="R859" s="416"/>
      <c r="S859" s="416"/>
      <c r="T859" s="416"/>
      <c r="U859" s="416"/>
      <c r="V859" s="416"/>
      <c r="W859" s="415"/>
      <c r="X859" s="415"/>
      <c r="Y859" s="415"/>
      <c r="AC859" s="415"/>
      <c r="AD859" s="415"/>
      <c r="AE859" s="415"/>
      <c r="AF859" s="415"/>
    </row>
    <row r="860" spans="2:32" ht="15" customHeight="1">
      <c r="B860" s="416"/>
      <c r="C860" s="416"/>
      <c r="D860" s="562"/>
      <c r="E860" s="416"/>
      <c r="F860" s="416"/>
      <c r="G860" s="416"/>
      <c r="H860" s="416"/>
      <c r="I860" s="416"/>
      <c r="J860" s="416"/>
      <c r="K860" s="416"/>
      <c r="L860" s="416"/>
      <c r="M860" s="416"/>
      <c r="N860" s="416"/>
      <c r="R860" s="416"/>
      <c r="S860" s="416"/>
      <c r="T860" s="416"/>
      <c r="U860" s="416"/>
      <c r="V860" s="416"/>
      <c r="W860" s="415"/>
      <c r="X860" s="415"/>
      <c r="Y860" s="415"/>
      <c r="AC860" s="415"/>
      <c r="AD860" s="415"/>
      <c r="AE860" s="415"/>
      <c r="AF860" s="415"/>
    </row>
    <row r="861" spans="2:32" ht="15" customHeight="1">
      <c r="B861" s="416"/>
      <c r="C861" s="416"/>
      <c r="D861" s="562"/>
      <c r="E861" s="416"/>
      <c r="F861" s="416"/>
      <c r="G861" s="416"/>
      <c r="H861" s="416"/>
      <c r="I861" s="416"/>
      <c r="J861" s="416"/>
      <c r="K861" s="416"/>
      <c r="L861" s="416"/>
      <c r="M861" s="416"/>
      <c r="N861" s="416"/>
      <c r="R861" s="416"/>
      <c r="S861" s="416"/>
      <c r="T861" s="416"/>
      <c r="U861" s="416"/>
      <c r="V861" s="416"/>
      <c r="W861" s="415"/>
      <c r="X861" s="415"/>
      <c r="Y861" s="415"/>
      <c r="AC861" s="415"/>
      <c r="AD861" s="415"/>
      <c r="AE861" s="415"/>
      <c r="AF861" s="415"/>
    </row>
    <row r="862" spans="2:32" ht="15" customHeight="1">
      <c r="B862" s="416"/>
      <c r="C862" s="416"/>
      <c r="D862" s="562"/>
      <c r="E862" s="416"/>
      <c r="F862" s="416"/>
      <c r="G862" s="416"/>
      <c r="H862" s="416"/>
      <c r="I862" s="416"/>
      <c r="J862" s="416"/>
      <c r="K862" s="416"/>
      <c r="L862" s="416"/>
      <c r="M862" s="416"/>
      <c r="N862" s="416"/>
      <c r="R862" s="416"/>
      <c r="S862" s="416"/>
      <c r="T862" s="416"/>
      <c r="U862" s="416"/>
      <c r="V862" s="416"/>
      <c r="W862" s="415"/>
      <c r="X862" s="415"/>
      <c r="Y862" s="415"/>
      <c r="AC862" s="415"/>
      <c r="AD862" s="415"/>
      <c r="AE862" s="415"/>
      <c r="AF862" s="415"/>
    </row>
    <row r="863" spans="2:32" ht="15" customHeight="1">
      <c r="B863" s="416"/>
      <c r="C863" s="416"/>
      <c r="D863" s="562"/>
      <c r="E863" s="416"/>
      <c r="F863" s="416"/>
      <c r="G863" s="416"/>
      <c r="H863" s="416"/>
      <c r="I863" s="416"/>
      <c r="J863" s="416"/>
      <c r="K863" s="416"/>
      <c r="L863" s="416"/>
      <c r="M863" s="416"/>
      <c r="N863" s="416"/>
      <c r="R863" s="416"/>
      <c r="S863" s="416"/>
      <c r="T863" s="416"/>
      <c r="U863" s="416"/>
      <c r="V863" s="416"/>
      <c r="W863" s="415"/>
      <c r="X863" s="415"/>
      <c r="Y863" s="415"/>
      <c r="AC863" s="415"/>
      <c r="AD863" s="415"/>
      <c r="AE863" s="415"/>
      <c r="AF863" s="415"/>
    </row>
    <row r="864" spans="2:32" ht="15" customHeight="1">
      <c r="B864" s="416"/>
      <c r="C864" s="416"/>
      <c r="D864" s="562"/>
      <c r="E864" s="416"/>
      <c r="F864" s="416"/>
      <c r="G864" s="416"/>
      <c r="H864" s="416"/>
      <c r="I864" s="416"/>
      <c r="J864" s="416"/>
      <c r="K864" s="416"/>
      <c r="L864" s="416"/>
      <c r="M864" s="416"/>
      <c r="N864" s="416"/>
      <c r="R864" s="416"/>
      <c r="S864" s="416"/>
      <c r="T864" s="416"/>
      <c r="U864" s="416"/>
      <c r="V864" s="416"/>
      <c r="W864" s="415"/>
      <c r="X864" s="415"/>
      <c r="Y864" s="415"/>
      <c r="AC864" s="415"/>
      <c r="AD864" s="415"/>
      <c r="AE864" s="415"/>
      <c r="AF864" s="415"/>
    </row>
    <row r="865" spans="2:32" ht="15" customHeight="1">
      <c r="B865" s="416"/>
      <c r="C865" s="416"/>
      <c r="D865" s="562"/>
      <c r="E865" s="416"/>
      <c r="F865" s="416"/>
      <c r="G865" s="416"/>
      <c r="H865" s="416"/>
      <c r="I865" s="416"/>
      <c r="J865" s="416"/>
      <c r="K865" s="416"/>
      <c r="L865" s="416"/>
      <c r="M865" s="416"/>
      <c r="N865" s="416"/>
      <c r="R865" s="416"/>
      <c r="S865" s="416"/>
      <c r="T865" s="416"/>
      <c r="U865" s="416"/>
      <c r="V865" s="416"/>
      <c r="W865" s="415"/>
      <c r="X865" s="415"/>
      <c r="Y865" s="415"/>
      <c r="AC865" s="415"/>
      <c r="AD865" s="415"/>
      <c r="AE865" s="415"/>
      <c r="AF865" s="415"/>
    </row>
    <row r="866" spans="2:32" ht="15" customHeight="1">
      <c r="B866" s="416"/>
      <c r="C866" s="416"/>
      <c r="D866" s="562"/>
      <c r="E866" s="416"/>
      <c r="F866" s="416"/>
      <c r="G866" s="416"/>
      <c r="H866" s="416"/>
      <c r="I866" s="416"/>
      <c r="J866" s="416"/>
      <c r="K866" s="416"/>
      <c r="L866" s="416"/>
      <c r="M866" s="416"/>
      <c r="N866" s="416"/>
      <c r="R866" s="416"/>
      <c r="S866" s="416"/>
      <c r="T866" s="416"/>
      <c r="U866" s="416"/>
      <c r="V866" s="416"/>
      <c r="W866" s="415"/>
      <c r="X866" s="415"/>
      <c r="Y866" s="415"/>
      <c r="AC866" s="415"/>
      <c r="AD866" s="415"/>
      <c r="AE866" s="415"/>
      <c r="AF866" s="415"/>
    </row>
    <row r="867" spans="2:32" ht="15" customHeight="1">
      <c r="B867" s="416"/>
      <c r="C867" s="416"/>
      <c r="D867" s="562"/>
      <c r="E867" s="416"/>
      <c r="F867" s="416"/>
      <c r="G867" s="416"/>
      <c r="H867" s="416"/>
      <c r="I867" s="416"/>
      <c r="J867" s="416"/>
      <c r="K867" s="416"/>
      <c r="L867" s="416"/>
      <c r="M867" s="416"/>
      <c r="N867" s="416"/>
      <c r="R867" s="416"/>
      <c r="S867" s="416"/>
      <c r="T867" s="416"/>
      <c r="U867" s="416"/>
      <c r="V867" s="416"/>
      <c r="W867" s="415"/>
      <c r="X867" s="415"/>
      <c r="Y867" s="415"/>
      <c r="AC867" s="415"/>
      <c r="AD867" s="415"/>
      <c r="AE867" s="415"/>
      <c r="AF867" s="415"/>
    </row>
    <row r="868" spans="2:32" ht="15" customHeight="1">
      <c r="B868" s="416"/>
      <c r="C868" s="416"/>
      <c r="D868" s="562"/>
      <c r="E868" s="416"/>
      <c r="F868" s="416"/>
      <c r="G868" s="416"/>
      <c r="H868" s="416"/>
      <c r="I868" s="416"/>
      <c r="J868" s="416"/>
      <c r="K868" s="416"/>
      <c r="L868" s="416"/>
      <c r="M868" s="416"/>
      <c r="N868" s="416"/>
      <c r="R868" s="416"/>
      <c r="S868" s="416"/>
      <c r="T868" s="416"/>
      <c r="U868" s="416"/>
      <c r="V868" s="416"/>
      <c r="W868" s="415"/>
      <c r="X868" s="415"/>
      <c r="Y868" s="415"/>
      <c r="AC868" s="415"/>
      <c r="AD868" s="415"/>
      <c r="AE868" s="415"/>
      <c r="AF868" s="415"/>
    </row>
    <row r="869" spans="2:32" ht="15" customHeight="1">
      <c r="B869" s="416"/>
      <c r="C869" s="416"/>
      <c r="D869" s="562"/>
      <c r="E869" s="416"/>
      <c r="F869" s="416"/>
      <c r="G869" s="416"/>
      <c r="H869" s="416"/>
      <c r="I869" s="416"/>
      <c r="J869" s="416"/>
      <c r="K869" s="416"/>
      <c r="L869" s="416"/>
      <c r="M869" s="416"/>
      <c r="N869" s="416"/>
      <c r="R869" s="416"/>
      <c r="S869" s="416"/>
      <c r="T869" s="416"/>
      <c r="U869" s="416"/>
      <c r="V869" s="416"/>
      <c r="W869" s="415"/>
      <c r="X869" s="415"/>
      <c r="Y869" s="415"/>
      <c r="AC869" s="415"/>
      <c r="AD869" s="415"/>
      <c r="AE869" s="415"/>
      <c r="AF869" s="415"/>
    </row>
    <row r="870" spans="2:32" ht="15" customHeight="1">
      <c r="B870" s="416"/>
      <c r="C870" s="416"/>
      <c r="D870" s="562"/>
      <c r="E870" s="416"/>
      <c r="F870" s="416"/>
      <c r="G870" s="416"/>
      <c r="H870" s="416"/>
      <c r="I870" s="416"/>
      <c r="J870" s="416"/>
      <c r="K870" s="416"/>
      <c r="L870" s="416"/>
      <c r="M870" s="416"/>
      <c r="N870" s="416"/>
      <c r="R870" s="416"/>
      <c r="S870" s="416"/>
      <c r="T870" s="416"/>
      <c r="U870" s="416"/>
      <c r="V870" s="416"/>
      <c r="W870" s="415"/>
      <c r="X870" s="415"/>
      <c r="Y870" s="415"/>
      <c r="AC870" s="415"/>
      <c r="AD870" s="415"/>
      <c r="AE870" s="415"/>
      <c r="AF870" s="415"/>
    </row>
    <row r="871" spans="2:32" ht="15" customHeight="1">
      <c r="B871" s="416"/>
      <c r="C871" s="416"/>
      <c r="D871" s="562"/>
      <c r="E871" s="416"/>
      <c r="F871" s="416"/>
      <c r="G871" s="416"/>
      <c r="H871" s="416"/>
      <c r="I871" s="416"/>
      <c r="J871" s="416"/>
      <c r="K871" s="416"/>
      <c r="L871" s="416"/>
      <c r="M871" s="416"/>
      <c r="N871" s="416"/>
      <c r="R871" s="416"/>
      <c r="S871" s="416"/>
      <c r="T871" s="416"/>
      <c r="U871" s="416"/>
      <c r="V871" s="416"/>
      <c r="W871" s="415"/>
      <c r="X871" s="415"/>
      <c r="Y871" s="415"/>
      <c r="AC871" s="415"/>
      <c r="AD871" s="415"/>
      <c r="AE871" s="415"/>
      <c r="AF871" s="415"/>
    </row>
    <row r="872" spans="2:32" ht="15" customHeight="1">
      <c r="B872" s="416"/>
      <c r="C872" s="416"/>
      <c r="D872" s="562"/>
      <c r="E872" s="416"/>
      <c r="F872" s="416"/>
      <c r="G872" s="416"/>
      <c r="H872" s="416"/>
      <c r="I872" s="416"/>
      <c r="J872" s="416"/>
      <c r="K872" s="416"/>
      <c r="L872" s="416"/>
      <c r="M872" s="416"/>
      <c r="N872" s="416"/>
      <c r="R872" s="416"/>
      <c r="S872" s="416"/>
      <c r="T872" s="416"/>
      <c r="U872" s="416"/>
      <c r="V872" s="416"/>
      <c r="W872" s="415"/>
      <c r="X872" s="415"/>
      <c r="Y872" s="415"/>
      <c r="AC872" s="415"/>
      <c r="AD872" s="415"/>
      <c r="AE872" s="415"/>
      <c r="AF872" s="415"/>
    </row>
    <row r="873" spans="2:32" ht="15" customHeight="1">
      <c r="B873" s="416"/>
      <c r="C873" s="416"/>
      <c r="D873" s="562"/>
      <c r="E873" s="416"/>
      <c r="F873" s="416"/>
      <c r="G873" s="416"/>
      <c r="H873" s="416"/>
      <c r="I873" s="416"/>
      <c r="J873" s="416"/>
      <c r="K873" s="416"/>
      <c r="L873" s="416"/>
      <c r="M873" s="416"/>
      <c r="N873" s="416"/>
      <c r="R873" s="416"/>
      <c r="S873" s="416"/>
      <c r="T873" s="416"/>
      <c r="U873" s="416"/>
      <c r="V873" s="416"/>
      <c r="W873" s="415"/>
      <c r="X873" s="415"/>
      <c r="Y873" s="415"/>
      <c r="AC873" s="415"/>
      <c r="AD873" s="415"/>
      <c r="AE873" s="415"/>
      <c r="AF873" s="415"/>
    </row>
    <row r="874" spans="2:32" ht="15" customHeight="1">
      <c r="B874" s="416"/>
      <c r="C874" s="416"/>
      <c r="D874" s="562"/>
      <c r="E874" s="416"/>
      <c r="F874" s="416"/>
      <c r="G874" s="416"/>
      <c r="H874" s="416"/>
      <c r="I874" s="416"/>
      <c r="J874" s="416"/>
      <c r="K874" s="416"/>
      <c r="L874" s="416"/>
      <c r="M874" s="416"/>
      <c r="N874" s="416"/>
      <c r="R874" s="416"/>
      <c r="S874" s="416"/>
      <c r="T874" s="416"/>
      <c r="U874" s="416"/>
      <c r="V874" s="416"/>
      <c r="W874" s="415"/>
      <c r="X874" s="415"/>
      <c r="Y874" s="415"/>
      <c r="AC874" s="415"/>
      <c r="AD874" s="415"/>
      <c r="AE874" s="415"/>
      <c r="AF874" s="415"/>
    </row>
    <row r="875" spans="2:32" ht="15" customHeight="1">
      <c r="B875" s="416"/>
      <c r="C875" s="416"/>
      <c r="D875" s="562"/>
      <c r="E875" s="416"/>
      <c r="F875" s="416"/>
      <c r="G875" s="416"/>
      <c r="H875" s="416"/>
      <c r="I875" s="416"/>
      <c r="J875" s="416"/>
      <c r="K875" s="416"/>
      <c r="L875" s="416"/>
      <c r="M875" s="416"/>
      <c r="N875" s="416"/>
      <c r="R875" s="416"/>
      <c r="S875" s="416"/>
      <c r="T875" s="416"/>
      <c r="U875" s="416"/>
      <c r="V875" s="416"/>
      <c r="W875" s="415"/>
      <c r="X875" s="415"/>
      <c r="Y875" s="415"/>
      <c r="AC875" s="415"/>
      <c r="AD875" s="415"/>
      <c r="AE875" s="415"/>
      <c r="AF875" s="415"/>
    </row>
    <row r="876" spans="2:32" ht="15" customHeight="1">
      <c r="B876" s="416"/>
      <c r="C876" s="416"/>
      <c r="D876" s="562"/>
      <c r="E876" s="416"/>
      <c r="F876" s="416"/>
      <c r="G876" s="416"/>
      <c r="H876" s="416"/>
      <c r="I876" s="416"/>
      <c r="J876" s="416"/>
      <c r="K876" s="416"/>
      <c r="L876" s="416"/>
      <c r="M876" s="416"/>
      <c r="N876" s="416"/>
      <c r="R876" s="416"/>
      <c r="S876" s="416"/>
      <c r="T876" s="416"/>
      <c r="U876" s="416"/>
      <c r="V876" s="416"/>
      <c r="W876" s="415"/>
      <c r="X876" s="415"/>
      <c r="Y876" s="415"/>
      <c r="AC876" s="415"/>
      <c r="AD876" s="415"/>
      <c r="AE876" s="415"/>
      <c r="AF876" s="415"/>
    </row>
    <row r="877" spans="2:32" ht="15" customHeight="1">
      <c r="B877" s="416"/>
      <c r="C877" s="416"/>
      <c r="D877" s="562"/>
      <c r="E877" s="416"/>
      <c r="F877" s="416"/>
      <c r="G877" s="416"/>
      <c r="H877" s="416"/>
      <c r="I877" s="416"/>
      <c r="J877" s="416"/>
      <c r="K877" s="416"/>
      <c r="L877" s="416"/>
      <c r="M877" s="416"/>
      <c r="N877" s="416"/>
      <c r="R877" s="416"/>
      <c r="S877" s="416"/>
      <c r="T877" s="416"/>
      <c r="U877" s="416"/>
      <c r="V877" s="416"/>
      <c r="W877" s="415"/>
      <c r="X877" s="415"/>
      <c r="Y877" s="415"/>
      <c r="AC877" s="415"/>
      <c r="AD877" s="415"/>
      <c r="AE877" s="415"/>
      <c r="AF877" s="415"/>
    </row>
    <row r="878" spans="2:32" ht="15" customHeight="1">
      <c r="B878" s="416"/>
      <c r="C878" s="416"/>
      <c r="D878" s="562"/>
      <c r="E878" s="416"/>
      <c r="F878" s="416"/>
      <c r="G878" s="416"/>
      <c r="H878" s="416"/>
      <c r="I878" s="416"/>
      <c r="J878" s="416"/>
      <c r="K878" s="416"/>
      <c r="L878" s="416"/>
      <c r="M878" s="416"/>
      <c r="N878" s="416"/>
      <c r="R878" s="416"/>
      <c r="S878" s="416"/>
      <c r="T878" s="416"/>
      <c r="U878" s="416"/>
      <c r="V878" s="416"/>
      <c r="W878" s="415"/>
      <c r="X878" s="415"/>
      <c r="Y878" s="415"/>
      <c r="AC878" s="415"/>
      <c r="AD878" s="415"/>
      <c r="AE878" s="415"/>
      <c r="AF878" s="415"/>
    </row>
    <row r="879" spans="2:32" ht="15" customHeight="1">
      <c r="B879" s="416"/>
      <c r="C879" s="416"/>
      <c r="D879" s="562"/>
      <c r="E879" s="416"/>
      <c r="F879" s="416"/>
      <c r="G879" s="416"/>
      <c r="H879" s="416"/>
      <c r="I879" s="416"/>
      <c r="J879" s="416"/>
      <c r="K879" s="416"/>
      <c r="L879" s="416"/>
      <c r="M879" s="416"/>
      <c r="N879" s="416"/>
      <c r="R879" s="416"/>
      <c r="S879" s="416"/>
      <c r="T879" s="416"/>
      <c r="U879" s="416"/>
      <c r="V879" s="416"/>
      <c r="W879" s="415"/>
      <c r="X879" s="415"/>
      <c r="Y879" s="415"/>
      <c r="AC879" s="415"/>
      <c r="AD879" s="415"/>
      <c r="AE879" s="415"/>
      <c r="AF879" s="415"/>
    </row>
    <row r="880" spans="2:32" ht="15" customHeight="1">
      <c r="B880" s="416"/>
      <c r="C880" s="416"/>
      <c r="D880" s="562"/>
      <c r="E880" s="416"/>
      <c r="F880" s="416"/>
      <c r="G880" s="416"/>
      <c r="H880" s="416"/>
      <c r="I880" s="416"/>
      <c r="J880" s="416"/>
      <c r="K880" s="416"/>
      <c r="L880" s="416"/>
      <c r="M880" s="416"/>
      <c r="N880" s="416"/>
      <c r="R880" s="416"/>
      <c r="S880" s="416"/>
      <c r="T880" s="416"/>
      <c r="U880" s="416"/>
      <c r="V880" s="416"/>
      <c r="W880" s="415"/>
      <c r="X880" s="415"/>
      <c r="Y880" s="415"/>
      <c r="AC880" s="415"/>
      <c r="AD880" s="415"/>
      <c r="AE880" s="415"/>
      <c r="AF880" s="415"/>
    </row>
    <row r="881" spans="2:32" ht="15" customHeight="1">
      <c r="B881" s="416"/>
      <c r="C881" s="416"/>
      <c r="D881" s="562"/>
      <c r="E881" s="416"/>
      <c r="F881" s="416"/>
      <c r="G881" s="416"/>
      <c r="H881" s="416"/>
      <c r="I881" s="416"/>
      <c r="J881" s="416"/>
      <c r="K881" s="416"/>
      <c r="L881" s="416"/>
      <c r="M881" s="416"/>
      <c r="N881" s="416"/>
      <c r="R881" s="416"/>
      <c r="S881" s="416"/>
      <c r="T881" s="416"/>
      <c r="U881" s="416"/>
      <c r="V881" s="416"/>
      <c r="W881" s="415"/>
      <c r="X881" s="415"/>
      <c r="Y881" s="415"/>
      <c r="AC881" s="415"/>
      <c r="AD881" s="415"/>
      <c r="AE881" s="415"/>
      <c r="AF881" s="415"/>
    </row>
    <row r="882" spans="2:32" ht="15" customHeight="1">
      <c r="B882" s="416"/>
      <c r="C882" s="416"/>
      <c r="D882" s="562"/>
      <c r="E882" s="416"/>
      <c r="F882" s="416"/>
      <c r="G882" s="416"/>
      <c r="H882" s="416"/>
      <c r="I882" s="416"/>
      <c r="J882" s="416"/>
      <c r="K882" s="416"/>
      <c r="L882" s="416"/>
      <c r="M882" s="416"/>
      <c r="N882" s="416"/>
      <c r="R882" s="416"/>
      <c r="S882" s="416"/>
      <c r="T882" s="416"/>
      <c r="U882" s="416"/>
      <c r="V882" s="416"/>
      <c r="W882" s="415"/>
      <c r="X882" s="415"/>
      <c r="Y882" s="415"/>
      <c r="AC882" s="415"/>
      <c r="AD882" s="415"/>
      <c r="AE882" s="415"/>
      <c r="AF882" s="415"/>
    </row>
    <row r="883" spans="2:32" ht="15" customHeight="1">
      <c r="B883" s="416"/>
      <c r="C883" s="416"/>
      <c r="D883" s="562"/>
      <c r="E883" s="416"/>
      <c r="F883" s="416"/>
      <c r="G883" s="416"/>
      <c r="H883" s="416"/>
      <c r="I883" s="416"/>
      <c r="J883" s="416"/>
      <c r="K883" s="416"/>
      <c r="L883" s="416"/>
      <c r="M883" s="416"/>
      <c r="N883" s="416"/>
      <c r="R883" s="416"/>
      <c r="S883" s="416"/>
      <c r="T883" s="416"/>
      <c r="U883" s="416"/>
      <c r="V883" s="416"/>
      <c r="W883" s="415"/>
      <c r="X883" s="415"/>
      <c r="Y883" s="415"/>
      <c r="AC883" s="415"/>
      <c r="AD883" s="415"/>
      <c r="AE883" s="415"/>
      <c r="AF883" s="415"/>
    </row>
    <row r="884" spans="2:32" ht="15" customHeight="1">
      <c r="B884" s="416"/>
      <c r="C884" s="416"/>
      <c r="D884" s="562"/>
      <c r="E884" s="416"/>
      <c r="F884" s="416"/>
      <c r="G884" s="416"/>
      <c r="H884" s="416"/>
      <c r="I884" s="416"/>
      <c r="J884" s="416"/>
      <c r="K884" s="416"/>
      <c r="L884" s="416"/>
      <c r="M884" s="416"/>
      <c r="N884" s="416"/>
      <c r="R884" s="416"/>
      <c r="S884" s="416"/>
      <c r="T884" s="416"/>
      <c r="U884" s="416"/>
      <c r="V884" s="416"/>
      <c r="W884" s="415"/>
      <c r="X884" s="415"/>
      <c r="Y884" s="415"/>
      <c r="AC884" s="415"/>
      <c r="AD884" s="415"/>
      <c r="AE884" s="415"/>
      <c r="AF884" s="415"/>
    </row>
    <row r="885" spans="2:32" ht="15" customHeight="1">
      <c r="B885" s="416"/>
      <c r="C885" s="416"/>
      <c r="D885" s="562"/>
      <c r="E885" s="416"/>
      <c r="F885" s="416"/>
      <c r="G885" s="416"/>
      <c r="H885" s="416"/>
      <c r="I885" s="416"/>
      <c r="J885" s="416"/>
      <c r="K885" s="416"/>
      <c r="L885" s="416"/>
      <c r="M885" s="416"/>
      <c r="N885" s="416"/>
      <c r="R885" s="416"/>
      <c r="S885" s="416"/>
      <c r="T885" s="416"/>
      <c r="U885" s="416"/>
      <c r="V885" s="416"/>
      <c r="W885" s="415"/>
      <c r="X885" s="415"/>
      <c r="Y885" s="415"/>
      <c r="AC885" s="415"/>
      <c r="AD885" s="415"/>
      <c r="AE885" s="415"/>
      <c r="AF885" s="415"/>
    </row>
    <row r="886" spans="2:32" ht="15" customHeight="1">
      <c r="B886" s="416"/>
      <c r="C886" s="416"/>
      <c r="D886" s="562"/>
      <c r="E886" s="416"/>
      <c r="F886" s="416"/>
      <c r="G886" s="416"/>
      <c r="H886" s="416"/>
      <c r="I886" s="416"/>
      <c r="J886" s="416"/>
      <c r="K886" s="416"/>
      <c r="L886" s="416"/>
      <c r="M886" s="416"/>
      <c r="N886" s="416"/>
      <c r="R886" s="416"/>
      <c r="S886" s="416"/>
      <c r="T886" s="416"/>
      <c r="U886" s="416"/>
      <c r="V886" s="416"/>
      <c r="W886" s="415"/>
      <c r="X886" s="415"/>
      <c r="Y886" s="415"/>
      <c r="AC886" s="415"/>
      <c r="AD886" s="415"/>
      <c r="AE886" s="415"/>
      <c r="AF886" s="415"/>
    </row>
    <row r="887" spans="2:32" ht="15" customHeight="1">
      <c r="B887" s="416"/>
      <c r="C887" s="416"/>
      <c r="D887" s="562"/>
      <c r="E887" s="416"/>
      <c r="F887" s="416"/>
      <c r="G887" s="416"/>
      <c r="H887" s="416"/>
      <c r="I887" s="416"/>
      <c r="J887" s="416"/>
      <c r="K887" s="416"/>
      <c r="L887" s="416"/>
      <c r="M887" s="416"/>
      <c r="N887" s="416"/>
      <c r="R887" s="416"/>
      <c r="S887" s="416"/>
      <c r="T887" s="416"/>
      <c r="U887" s="416"/>
      <c r="V887" s="416"/>
      <c r="W887" s="415"/>
      <c r="X887" s="415"/>
      <c r="Y887" s="415"/>
      <c r="AC887" s="415"/>
      <c r="AD887" s="415"/>
      <c r="AE887" s="415"/>
      <c r="AF887" s="415"/>
    </row>
    <row r="888" spans="2:32" ht="15" customHeight="1">
      <c r="B888" s="416"/>
      <c r="C888" s="416"/>
      <c r="D888" s="562"/>
      <c r="E888" s="416"/>
      <c r="F888" s="416"/>
      <c r="G888" s="416"/>
      <c r="H888" s="416"/>
      <c r="I888" s="416"/>
      <c r="J888" s="416"/>
      <c r="K888" s="416"/>
      <c r="L888" s="416"/>
      <c r="M888" s="416"/>
      <c r="N888" s="416"/>
      <c r="R888" s="416"/>
      <c r="S888" s="416"/>
      <c r="T888" s="416"/>
      <c r="U888" s="416"/>
      <c r="V888" s="416"/>
      <c r="W888" s="415"/>
      <c r="X888" s="415"/>
      <c r="Y888" s="415"/>
      <c r="AC888" s="415"/>
      <c r="AD888" s="415"/>
      <c r="AE888" s="415"/>
      <c r="AF888" s="415"/>
    </row>
    <row r="889" spans="2:32" ht="15" customHeight="1">
      <c r="B889" s="416"/>
      <c r="C889" s="416"/>
      <c r="D889" s="562"/>
      <c r="E889" s="416"/>
      <c r="F889" s="416"/>
      <c r="G889" s="416"/>
      <c r="H889" s="416"/>
      <c r="I889" s="416"/>
      <c r="J889" s="416"/>
      <c r="K889" s="416"/>
      <c r="L889" s="416"/>
      <c r="M889" s="416"/>
      <c r="N889" s="416"/>
      <c r="R889" s="416"/>
      <c r="S889" s="416"/>
      <c r="T889" s="416"/>
      <c r="U889" s="416"/>
      <c r="V889" s="416"/>
      <c r="W889" s="415"/>
      <c r="X889" s="415"/>
      <c r="Y889" s="415"/>
      <c r="AC889" s="415"/>
      <c r="AD889" s="415"/>
      <c r="AE889" s="415"/>
      <c r="AF889" s="415"/>
    </row>
    <row r="890" spans="2:32" ht="15" customHeight="1">
      <c r="B890" s="416"/>
      <c r="C890" s="416"/>
      <c r="D890" s="562"/>
      <c r="E890" s="416"/>
      <c r="F890" s="416"/>
      <c r="G890" s="416"/>
      <c r="H890" s="416"/>
      <c r="I890" s="416"/>
      <c r="J890" s="416"/>
      <c r="K890" s="416"/>
      <c r="L890" s="416"/>
      <c r="M890" s="416"/>
      <c r="N890" s="416"/>
      <c r="R890" s="416"/>
      <c r="S890" s="416"/>
      <c r="T890" s="416"/>
      <c r="U890" s="416"/>
      <c r="V890" s="416"/>
      <c r="W890" s="415"/>
      <c r="X890" s="415"/>
      <c r="Y890" s="415"/>
      <c r="AC890" s="415"/>
      <c r="AD890" s="415"/>
      <c r="AE890" s="415"/>
      <c r="AF890" s="415"/>
    </row>
    <row r="891" spans="2:32" ht="15" customHeight="1">
      <c r="B891" s="416"/>
      <c r="C891" s="416"/>
      <c r="D891" s="562"/>
      <c r="E891" s="416"/>
      <c r="F891" s="416"/>
      <c r="G891" s="416"/>
      <c r="H891" s="416"/>
      <c r="I891" s="416"/>
      <c r="J891" s="416"/>
      <c r="K891" s="416"/>
      <c r="L891" s="416"/>
      <c r="M891" s="416"/>
      <c r="N891" s="416"/>
      <c r="R891" s="416"/>
      <c r="S891" s="416"/>
      <c r="T891" s="416"/>
      <c r="U891" s="416"/>
      <c r="V891" s="416"/>
      <c r="W891" s="415"/>
      <c r="X891" s="415"/>
      <c r="Y891" s="415"/>
      <c r="AC891" s="415"/>
      <c r="AD891" s="415"/>
      <c r="AE891" s="415"/>
      <c r="AF891" s="415"/>
    </row>
    <row r="892" spans="2:32" ht="15" customHeight="1">
      <c r="B892" s="416"/>
      <c r="C892" s="416"/>
      <c r="D892" s="562"/>
      <c r="E892" s="416"/>
      <c r="F892" s="416"/>
      <c r="G892" s="416"/>
      <c r="H892" s="416"/>
      <c r="I892" s="416"/>
      <c r="J892" s="416"/>
      <c r="K892" s="416"/>
      <c r="L892" s="416"/>
      <c r="M892" s="416"/>
      <c r="N892" s="416"/>
      <c r="R892" s="416"/>
      <c r="S892" s="416"/>
      <c r="T892" s="416"/>
      <c r="U892" s="416"/>
      <c r="V892" s="416"/>
      <c r="W892" s="415"/>
      <c r="X892" s="415"/>
      <c r="Y892" s="415"/>
      <c r="AC892" s="415"/>
      <c r="AD892" s="415"/>
      <c r="AE892" s="415"/>
      <c r="AF892" s="415"/>
    </row>
    <row r="893" spans="2:32" ht="15" customHeight="1">
      <c r="B893" s="416"/>
      <c r="C893" s="416"/>
      <c r="D893" s="562"/>
      <c r="E893" s="416"/>
      <c r="F893" s="416"/>
      <c r="G893" s="416"/>
      <c r="H893" s="416"/>
      <c r="I893" s="416"/>
      <c r="J893" s="416"/>
      <c r="K893" s="416"/>
      <c r="L893" s="416"/>
      <c r="M893" s="416"/>
      <c r="N893" s="416"/>
      <c r="R893" s="416"/>
      <c r="S893" s="416"/>
      <c r="T893" s="416"/>
      <c r="U893" s="416"/>
      <c r="V893" s="416"/>
      <c r="W893" s="415"/>
      <c r="X893" s="415"/>
      <c r="Y893" s="415"/>
      <c r="AC893" s="415"/>
      <c r="AD893" s="415"/>
      <c r="AE893" s="415"/>
      <c r="AF893" s="415"/>
    </row>
    <row r="894" spans="2:32" ht="15" customHeight="1">
      <c r="B894" s="416"/>
      <c r="C894" s="416"/>
      <c r="D894" s="562"/>
      <c r="E894" s="416"/>
      <c r="F894" s="416"/>
      <c r="G894" s="416"/>
      <c r="H894" s="416"/>
      <c r="I894" s="416"/>
      <c r="J894" s="416"/>
      <c r="K894" s="416"/>
      <c r="L894" s="416"/>
      <c r="M894" s="416"/>
      <c r="N894" s="416"/>
      <c r="R894" s="416"/>
      <c r="S894" s="416"/>
      <c r="T894" s="416"/>
      <c r="U894" s="416"/>
      <c r="V894" s="416"/>
      <c r="W894" s="415" t="s">
        <v>91</v>
      </c>
      <c r="X894" s="415"/>
      <c r="Y894" s="415"/>
      <c r="Z894" s="415"/>
      <c r="AA894" s="415"/>
      <c r="AB894" s="415"/>
      <c r="AC894" s="415"/>
      <c r="AD894" s="415"/>
      <c r="AE894" s="415"/>
      <c r="AF894" s="415"/>
    </row>
    <row r="895" spans="2:32" ht="15" customHeight="1">
      <c r="B895" s="416"/>
      <c r="C895" s="416"/>
      <c r="D895" s="562"/>
      <c r="E895" s="416"/>
      <c r="F895" s="416"/>
      <c r="G895" s="416"/>
      <c r="H895" s="416"/>
      <c r="I895" s="416"/>
      <c r="J895" s="416"/>
      <c r="K895" s="416"/>
      <c r="L895" s="416"/>
      <c r="M895" s="416"/>
      <c r="N895" s="416"/>
      <c r="R895" s="416"/>
      <c r="S895" s="416"/>
      <c r="T895" s="416"/>
      <c r="U895" s="413" t="s">
        <v>468</v>
      </c>
      <c r="V895" s="416" t="s">
        <v>664</v>
      </c>
      <c r="W895" s="415"/>
      <c r="X895" s="415"/>
      <c r="Y895" s="415"/>
      <c r="Z895" s="416"/>
      <c r="AA895" s="416"/>
      <c r="AB895" s="416"/>
      <c r="AC895" s="415"/>
      <c r="AD895" s="415"/>
      <c r="AE895" s="415"/>
      <c r="AF895" s="415"/>
    </row>
    <row r="896" spans="2:32" ht="15" customHeight="1">
      <c r="B896" s="416"/>
      <c r="C896" s="416"/>
      <c r="D896" s="562"/>
      <c r="E896" s="416"/>
      <c r="F896" s="416"/>
      <c r="G896" s="416"/>
      <c r="H896" s="416"/>
      <c r="I896" s="416"/>
      <c r="J896" s="416"/>
      <c r="K896" s="416"/>
      <c r="L896" s="416"/>
      <c r="M896" s="416"/>
      <c r="N896" s="416"/>
      <c r="R896" s="416"/>
      <c r="S896" s="416"/>
      <c r="T896" s="416"/>
      <c r="W896" s="415"/>
      <c r="X896" s="415"/>
      <c r="Y896" s="415"/>
      <c r="AC896" s="415"/>
      <c r="AD896" s="415"/>
      <c r="AE896" s="415"/>
      <c r="AF896" s="415"/>
    </row>
    <row r="897" spans="2:32" ht="15" customHeight="1">
      <c r="B897" s="416"/>
      <c r="C897" s="416"/>
      <c r="D897" s="562"/>
      <c r="E897" s="416"/>
      <c r="F897" s="416"/>
      <c r="G897" s="416"/>
      <c r="H897" s="416"/>
      <c r="I897" s="416"/>
      <c r="J897" s="416"/>
      <c r="K897" s="416"/>
      <c r="L897" s="416"/>
      <c r="M897" s="416"/>
      <c r="N897" s="416"/>
      <c r="R897" s="416"/>
      <c r="S897" s="416"/>
      <c r="T897" s="416"/>
      <c r="W897" s="415"/>
      <c r="X897" s="415"/>
      <c r="Y897" s="415"/>
      <c r="AC897" s="415"/>
      <c r="AD897" s="415"/>
      <c r="AE897" s="415"/>
      <c r="AF897" s="415"/>
    </row>
    <row r="898" spans="2:32" ht="15" customHeight="1">
      <c r="B898" s="416"/>
      <c r="C898" s="416"/>
      <c r="D898" s="562"/>
      <c r="E898" s="416"/>
      <c r="F898" s="416"/>
      <c r="G898" s="416"/>
      <c r="H898" s="416"/>
      <c r="I898" s="416"/>
      <c r="J898" s="416"/>
      <c r="K898" s="416"/>
      <c r="L898" s="416"/>
      <c r="M898" s="416"/>
      <c r="N898" s="416"/>
      <c r="R898" s="416"/>
      <c r="S898" s="416"/>
      <c r="T898" s="416"/>
      <c r="W898" s="415"/>
      <c r="X898" s="415"/>
      <c r="Y898" s="415"/>
      <c r="AC898" s="415"/>
      <c r="AD898" s="415"/>
      <c r="AE898" s="415"/>
      <c r="AF898" s="415"/>
    </row>
    <row r="899" spans="2:32" ht="15" customHeight="1">
      <c r="B899" s="416"/>
      <c r="C899" s="416"/>
      <c r="D899" s="562"/>
      <c r="E899" s="416"/>
      <c r="F899" s="416"/>
      <c r="G899" s="416"/>
      <c r="H899" s="416"/>
      <c r="I899" s="416"/>
      <c r="J899" s="416"/>
      <c r="K899" s="416"/>
      <c r="L899" s="416"/>
      <c r="M899" s="416"/>
      <c r="N899" s="416"/>
      <c r="R899" s="416"/>
      <c r="S899" s="416"/>
      <c r="T899" s="416"/>
      <c r="W899" s="415"/>
      <c r="X899" s="415"/>
      <c r="Y899" s="415"/>
      <c r="AC899" s="415"/>
      <c r="AD899" s="415"/>
      <c r="AE899" s="415"/>
      <c r="AF899" s="415"/>
    </row>
    <row r="900" spans="2:32" ht="15" customHeight="1">
      <c r="B900" s="416"/>
      <c r="C900" s="416"/>
      <c r="D900" s="562"/>
      <c r="E900" s="416"/>
      <c r="F900" s="416"/>
      <c r="G900" s="416"/>
      <c r="H900" s="416"/>
      <c r="I900" s="416"/>
      <c r="J900" s="416"/>
      <c r="K900" s="416"/>
      <c r="L900" s="416"/>
      <c r="M900" s="416"/>
      <c r="N900" s="416"/>
      <c r="R900" s="416"/>
      <c r="S900" s="416"/>
      <c r="T900" s="416"/>
      <c r="W900" s="415"/>
      <c r="X900" s="415"/>
      <c r="Y900" s="415"/>
      <c r="AC900" s="415"/>
      <c r="AD900" s="415"/>
      <c r="AE900" s="415"/>
      <c r="AF900" s="415"/>
    </row>
    <row r="901" spans="2:32" ht="15" customHeight="1">
      <c r="B901" s="416"/>
      <c r="C901" s="416"/>
      <c r="D901" s="562"/>
      <c r="E901" s="416"/>
      <c r="F901" s="416"/>
      <c r="G901" s="416"/>
      <c r="H901" s="416"/>
      <c r="I901" s="416"/>
      <c r="J901" s="416"/>
      <c r="K901" s="416"/>
      <c r="L901" s="416"/>
      <c r="M901" s="416"/>
      <c r="N901" s="416"/>
      <c r="R901" s="416"/>
      <c r="S901" s="416"/>
      <c r="T901" s="416"/>
      <c r="W901" s="415"/>
      <c r="X901" s="415"/>
      <c r="Y901" s="415"/>
      <c r="AC901" s="415"/>
      <c r="AD901" s="415"/>
      <c r="AE901" s="415"/>
      <c r="AF901" s="415"/>
    </row>
    <row r="902" spans="2:32" ht="15" customHeight="1">
      <c r="B902" s="416"/>
      <c r="C902" s="416"/>
      <c r="D902" s="562"/>
      <c r="E902" s="416"/>
      <c r="F902" s="416"/>
      <c r="G902" s="416"/>
      <c r="H902" s="416"/>
      <c r="I902" s="416"/>
      <c r="J902" s="416"/>
      <c r="K902" s="416"/>
      <c r="L902" s="416"/>
      <c r="M902" s="416"/>
      <c r="N902" s="416"/>
      <c r="R902" s="416"/>
      <c r="S902" s="416"/>
      <c r="T902" s="416"/>
      <c r="W902" s="415"/>
      <c r="X902" s="415"/>
      <c r="Y902" s="415"/>
      <c r="AC902" s="415"/>
      <c r="AD902" s="415"/>
      <c r="AE902" s="415"/>
      <c r="AF902" s="415"/>
    </row>
    <row r="903" spans="2:32" ht="15" customHeight="1">
      <c r="B903" s="416"/>
      <c r="C903" s="416"/>
      <c r="D903" s="562"/>
      <c r="E903" s="416"/>
      <c r="F903" s="416"/>
      <c r="G903" s="416"/>
      <c r="H903" s="416"/>
      <c r="I903" s="416"/>
      <c r="J903" s="416"/>
      <c r="K903" s="416"/>
      <c r="L903" s="416"/>
      <c r="M903" s="416"/>
      <c r="N903" s="416"/>
      <c r="R903" s="416"/>
      <c r="S903" s="416"/>
      <c r="T903" s="416"/>
      <c r="W903" s="415"/>
      <c r="X903" s="415"/>
      <c r="Y903" s="415"/>
      <c r="AC903" s="415"/>
      <c r="AD903" s="415"/>
      <c r="AE903" s="415"/>
      <c r="AF903" s="415"/>
    </row>
    <row r="904" spans="2:32" ht="15" customHeight="1">
      <c r="B904" s="416"/>
      <c r="C904" s="416"/>
      <c r="D904" s="562"/>
      <c r="E904" s="416"/>
      <c r="F904" s="416"/>
      <c r="G904" s="416"/>
      <c r="H904" s="416"/>
      <c r="I904" s="416"/>
      <c r="J904" s="416"/>
      <c r="K904" s="416"/>
      <c r="L904" s="416"/>
      <c r="M904" s="416"/>
      <c r="N904" s="416"/>
      <c r="R904" s="416"/>
      <c r="S904" s="416"/>
      <c r="T904" s="416"/>
      <c r="W904" s="415"/>
      <c r="X904" s="415"/>
      <c r="Y904" s="415"/>
      <c r="AC904" s="415"/>
      <c r="AD904" s="415"/>
      <c r="AE904" s="415"/>
      <c r="AF904" s="415"/>
    </row>
    <row r="905" spans="2:32" ht="15" customHeight="1">
      <c r="B905" s="416"/>
      <c r="C905" s="416"/>
      <c r="D905" s="562"/>
      <c r="E905" s="416"/>
      <c r="F905" s="416"/>
      <c r="G905" s="416"/>
      <c r="H905" s="416"/>
      <c r="I905" s="416"/>
      <c r="J905" s="416"/>
      <c r="K905" s="416"/>
      <c r="L905" s="416"/>
      <c r="M905" s="416"/>
      <c r="N905" s="416"/>
      <c r="R905" s="416"/>
      <c r="S905" s="416"/>
      <c r="T905" s="416"/>
      <c r="W905" s="415"/>
      <c r="X905" s="415"/>
      <c r="Y905" s="415"/>
      <c r="AC905" s="415"/>
      <c r="AD905" s="415"/>
      <c r="AE905" s="415"/>
      <c r="AF905" s="415"/>
    </row>
    <row r="906" spans="2:32" ht="15" customHeight="1">
      <c r="B906" s="416"/>
      <c r="C906" s="416"/>
      <c r="D906" s="562"/>
      <c r="E906" s="416"/>
      <c r="F906" s="416"/>
      <c r="G906" s="416"/>
      <c r="H906" s="416"/>
      <c r="I906" s="416"/>
      <c r="J906" s="416"/>
      <c r="K906" s="416"/>
      <c r="L906" s="416"/>
      <c r="M906" s="416"/>
      <c r="N906" s="416"/>
      <c r="R906" s="416"/>
      <c r="S906" s="416"/>
      <c r="T906" s="416"/>
      <c r="W906" s="415"/>
      <c r="X906" s="415"/>
      <c r="Y906" s="415"/>
      <c r="AC906" s="415"/>
      <c r="AD906" s="415"/>
      <c r="AE906" s="415"/>
      <c r="AF906" s="415"/>
    </row>
    <row r="907" spans="2:32" ht="15" customHeight="1">
      <c r="B907" s="416"/>
      <c r="C907" s="416"/>
      <c r="D907" s="562"/>
      <c r="E907" s="416"/>
      <c r="F907" s="416"/>
      <c r="G907" s="416"/>
      <c r="H907" s="416"/>
      <c r="I907" s="416"/>
      <c r="J907" s="416"/>
      <c r="K907" s="416"/>
      <c r="L907" s="416"/>
      <c r="M907" s="416"/>
      <c r="N907" s="416"/>
      <c r="R907" s="416"/>
      <c r="S907" s="416"/>
      <c r="T907" s="416"/>
      <c r="W907" s="415"/>
      <c r="X907" s="415"/>
      <c r="Y907" s="415"/>
      <c r="AC907" s="415"/>
      <c r="AD907" s="415"/>
      <c r="AE907" s="415"/>
      <c r="AF907" s="415"/>
    </row>
    <row r="908" spans="2:32" ht="15" customHeight="1">
      <c r="B908" s="416"/>
      <c r="C908" s="416"/>
      <c r="D908" s="562"/>
      <c r="E908" s="416"/>
      <c r="F908" s="416"/>
      <c r="G908" s="416"/>
      <c r="H908" s="416"/>
      <c r="I908" s="416"/>
      <c r="J908" s="416"/>
      <c r="K908" s="416"/>
      <c r="L908" s="416"/>
      <c r="M908" s="416"/>
      <c r="N908" s="416"/>
      <c r="R908" s="416"/>
      <c r="S908" s="416"/>
      <c r="T908" s="416"/>
      <c r="W908" s="415"/>
      <c r="X908" s="415"/>
      <c r="Y908" s="415"/>
      <c r="AC908" s="415"/>
      <c r="AD908" s="415"/>
      <c r="AE908" s="415"/>
      <c r="AF908" s="415"/>
    </row>
    <row r="909" spans="2:32" ht="15" customHeight="1">
      <c r="B909" s="416"/>
      <c r="C909" s="416"/>
      <c r="D909" s="562"/>
      <c r="E909" s="416"/>
      <c r="F909" s="416"/>
      <c r="G909" s="416"/>
      <c r="H909" s="416"/>
      <c r="I909" s="416"/>
      <c r="J909" s="416"/>
      <c r="K909" s="416"/>
      <c r="L909" s="416"/>
      <c r="M909" s="416"/>
      <c r="N909" s="416"/>
      <c r="R909" s="416"/>
      <c r="S909" s="416"/>
      <c r="T909" s="416"/>
      <c r="W909" s="415"/>
      <c r="X909" s="415"/>
      <c r="Y909" s="415"/>
      <c r="AC909" s="415"/>
      <c r="AD909" s="415"/>
      <c r="AE909" s="415"/>
      <c r="AF909" s="415"/>
    </row>
    <row r="910" spans="2:32" ht="15" customHeight="1">
      <c r="B910" s="416"/>
      <c r="C910" s="416"/>
      <c r="D910" s="562"/>
      <c r="E910" s="416"/>
      <c r="F910" s="416"/>
      <c r="G910" s="416"/>
      <c r="H910" s="416"/>
      <c r="I910" s="416"/>
      <c r="J910" s="416"/>
      <c r="K910" s="416"/>
      <c r="L910" s="416"/>
      <c r="M910" s="416"/>
      <c r="N910" s="416"/>
      <c r="R910" s="416"/>
      <c r="S910" s="416"/>
      <c r="T910" s="416"/>
      <c r="W910" s="415"/>
      <c r="X910" s="415"/>
      <c r="Y910" s="415"/>
      <c r="AC910" s="415"/>
      <c r="AD910" s="415"/>
      <c r="AE910" s="415"/>
      <c r="AF910" s="415"/>
    </row>
    <row r="911" spans="2:32" ht="15" customHeight="1">
      <c r="B911" s="416"/>
      <c r="C911" s="416"/>
      <c r="D911" s="562"/>
      <c r="E911" s="416"/>
      <c r="F911" s="416"/>
      <c r="G911" s="416"/>
      <c r="H911" s="416"/>
      <c r="I911" s="416"/>
      <c r="J911" s="416"/>
      <c r="K911" s="416"/>
      <c r="L911" s="416"/>
      <c r="M911" s="416"/>
      <c r="N911" s="416"/>
      <c r="R911" s="416"/>
      <c r="S911" s="416"/>
      <c r="T911" s="416"/>
      <c r="W911" s="415"/>
      <c r="X911" s="415"/>
      <c r="Y911" s="415"/>
      <c r="AC911" s="415"/>
      <c r="AD911" s="415"/>
      <c r="AE911" s="415"/>
      <c r="AF911" s="415"/>
    </row>
    <row r="912" spans="2:32" ht="15" customHeight="1">
      <c r="B912" s="416"/>
      <c r="C912" s="416"/>
      <c r="D912" s="562"/>
      <c r="E912" s="416"/>
      <c r="F912" s="416"/>
      <c r="G912" s="416"/>
      <c r="H912" s="416"/>
      <c r="I912" s="416"/>
      <c r="J912" s="416"/>
      <c r="K912" s="416"/>
      <c r="L912" s="416"/>
      <c r="M912" s="416"/>
      <c r="N912" s="416"/>
      <c r="R912" s="416"/>
      <c r="S912" s="416"/>
      <c r="T912" s="416"/>
      <c r="W912" s="415"/>
      <c r="X912" s="415"/>
      <c r="Y912" s="415"/>
      <c r="AC912" s="415"/>
      <c r="AD912" s="415"/>
      <c r="AE912" s="415"/>
      <c r="AF912" s="415"/>
    </row>
    <row r="913" spans="2:32" ht="15" customHeight="1">
      <c r="B913" s="416"/>
      <c r="C913" s="416"/>
      <c r="D913" s="562"/>
      <c r="E913" s="416"/>
      <c r="F913" s="416"/>
      <c r="G913" s="416"/>
      <c r="H913" s="416"/>
      <c r="I913" s="416"/>
      <c r="J913" s="416"/>
      <c r="K913" s="416"/>
      <c r="L913" s="416"/>
      <c r="M913" s="416"/>
      <c r="N913" s="416"/>
      <c r="R913" s="416"/>
      <c r="S913" s="416"/>
      <c r="T913" s="416"/>
      <c r="W913" s="415"/>
      <c r="X913" s="415"/>
      <c r="Y913" s="415"/>
      <c r="AC913" s="415"/>
      <c r="AD913" s="415"/>
      <c r="AE913" s="415"/>
      <c r="AF913" s="415"/>
    </row>
    <row r="914" spans="2:32" ht="15" customHeight="1">
      <c r="B914" s="416"/>
      <c r="C914" s="416"/>
      <c r="D914" s="562"/>
      <c r="E914" s="416"/>
      <c r="F914" s="416"/>
      <c r="G914" s="416"/>
      <c r="H914" s="416"/>
      <c r="I914" s="416"/>
      <c r="J914" s="416"/>
      <c r="K914" s="416"/>
      <c r="L914" s="416"/>
      <c r="M914" s="416"/>
      <c r="N914" s="416"/>
      <c r="R914" s="416"/>
      <c r="S914" s="416"/>
      <c r="T914" s="416"/>
      <c r="W914" s="415"/>
      <c r="X914" s="415"/>
      <c r="Y914" s="415"/>
      <c r="AC914" s="415"/>
      <c r="AD914" s="415"/>
      <c r="AE914" s="415"/>
      <c r="AF914" s="415"/>
    </row>
    <row r="915" spans="2:32" ht="15" customHeight="1">
      <c r="B915" s="416"/>
      <c r="C915" s="416"/>
      <c r="D915" s="562"/>
      <c r="E915" s="416"/>
      <c r="F915" s="416"/>
      <c r="G915" s="416"/>
      <c r="H915" s="416"/>
      <c r="I915" s="416"/>
      <c r="J915" s="416"/>
      <c r="K915" s="416"/>
      <c r="L915" s="416"/>
      <c r="M915" s="416"/>
      <c r="N915" s="416"/>
      <c r="R915" s="416"/>
      <c r="S915" s="416"/>
      <c r="T915" s="416"/>
      <c r="W915" s="415"/>
      <c r="X915" s="415"/>
      <c r="Y915" s="415"/>
      <c r="AC915" s="415"/>
      <c r="AD915" s="415"/>
      <c r="AE915" s="415"/>
      <c r="AF915" s="415"/>
    </row>
    <row r="916" spans="2:32" ht="15" customHeight="1">
      <c r="B916" s="416"/>
      <c r="C916" s="416"/>
      <c r="D916" s="562"/>
      <c r="E916" s="416"/>
      <c r="F916" s="416"/>
      <c r="G916" s="416"/>
      <c r="H916" s="416"/>
      <c r="I916" s="416"/>
      <c r="J916" s="416"/>
      <c r="K916" s="416"/>
      <c r="L916" s="416"/>
      <c r="M916" s="416"/>
      <c r="N916" s="416"/>
      <c r="R916" s="416"/>
      <c r="S916" s="416"/>
      <c r="T916" s="416"/>
      <c r="W916" s="415"/>
      <c r="X916" s="415"/>
      <c r="Y916" s="415"/>
      <c r="AC916" s="415"/>
      <c r="AD916" s="415"/>
      <c r="AE916" s="415"/>
      <c r="AF916" s="415"/>
    </row>
    <row r="917" spans="2:32" ht="15" customHeight="1">
      <c r="B917" s="416"/>
      <c r="C917" s="416"/>
      <c r="D917" s="562"/>
      <c r="E917" s="416"/>
      <c r="F917" s="416"/>
      <c r="G917" s="416"/>
      <c r="H917" s="416"/>
      <c r="I917" s="416"/>
      <c r="J917" s="416"/>
      <c r="K917" s="416"/>
      <c r="L917" s="416"/>
      <c r="M917" s="416"/>
      <c r="N917" s="416"/>
      <c r="R917" s="416"/>
      <c r="S917" s="416"/>
      <c r="T917" s="416"/>
      <c r="W917" s="415"/>
      <c r="X917" s="415"/>
      <c r="Y917" s="415"/>
      <c r="AC917" s="415"/>
      <c r="AD917" s="415"/>
      <c r="AE917" s="415"/>
      <c r="AF917" s="415"/>
    </row>
    <row r="918" spans="2:32" ht="15" customHeight="1">
      <c r="B918" s="416"/>
      <c r="C918" s="416"/>
      <c r="D918" s="562"/>
      <c r="E918" s="416"/>
      <c r="F918" s="416"/>
      <c r="G918" s="416"/>
      <c r="H918" s="416"/>
      <c r="I918" s="416"/>
      <c r="J918" s="416"/>
      <c r="K918" s="416"/>
      <c r="L918" s="416"/>
      <c r="M918" s="416"/>
      <c r="N918" s="416"/>
      <c r="R918" s="416"/>
      <c r="S918" s="416"/>
      <c r="T918" s="416"/>
      <c r="W918" s="415"/>
      <c r="X918" s="415"/>
      <c r="Y918" s="415"/>
      <c r="AC918" s="415"/>
      <c r="AD918" s="415"/>
      <c r="AE918" s="415"/>
      <c r="AF918" s="415"/>
    </row>
    <row r="919" spans="2:32" ht="15" customHeight="1">
      <c r="B919" s="416"/>
      <c r="C919" s="416"/>
      <c r="D919" s="562"/>
      <c r="E919" s="416"/>
      <c r="F919" s="416"/>
      <c r="G919" s="416"/>
      <c r="H919" s="416"/>
      <c r="I919" s="416"/>
      <c r="J919" s="416"/>
      <c r="K919" s="416"/>
      <c r="L919" s="416"/>
      <c r="M919" s="416"/>
      <c r="N919" s="416"/>
      <c r="R919" s="416"/>
      <c r="S919" s="416"/>
      <c r="T919" s="416"/>
      <c r="W919" s="415"/>
      <c r="X919" s="415"/>
      <c r="Y919" s="415"/>
      <c r="AC919" s="415"/>
      <c r="AD919" s="415"/>
      <c r="AE919" s="415"/>
      <c r="AF919" s="415"/>
    </row>
    <row r="920" spans="2:32" ht="15" customHeight="1">
      <c r="B920" s="416"/>
      <c r="C920" s="416"/>
      <c r="D920" s="562"/>
      <c r="E920" s="416"/>
      <c r="F920" s="416"/>
      <c r="G920" s="416"/>
      <c r="H920" s="416"/>
      <c r="I920" s="416"/>
      <c r="J920" s="416"/>
      <c r="K920" s="416"/>
      <c r="L920" s="416"/>
      <c r="M920" s="416"/>
      <c r="N920" s="416"/>
      <c r="R920" s="416"/>
      <c r="S920" s="416"/>
      <c r="T920" s="416"/>
      <c r="W920" s="415"/>
      <c r="X920" s="415"/>
      <c r="Y920" s="415"/>
      <c r="AC920" s="415"/>
      <c r="AD920" s="415"/>
      <c r="AE920" s="415"/>
      <c r="AF920" s="415"/>
    </row>
    <row r="921" spans="2:32" ht="15" customHeight="1">
      <c r="B921" s="416"/>
      <c r="C921" s="416"/>
      <c r="D921" s="562"/>
      <c r="E921" s="416"/>
      <c r="F921" s="416"/>
      <c r="G921" s="416"/>
      <c r="H921" s="416"/>
      <c r="I921" s="416"/>
      <c r="J921" s="416"/>
      <c r="K921" s="416"/>
      <c r="L921" s="416"/>
      <c r="M921" s="416"/>
      <c r="N921" s="416"/>
      <c r="R921" s="416"/>
      <c r="S921" s="416"/>
      <c r="T921" s="416"/>
      <c r="W921" s="415"/>
      <c r="X921" s="415"/>
      <c r="Y921" s="415"/>
      <c r="AC921" s="415"/>
      <c r="AD921" s="415"/>
      <c r="AE921" s="415"/>
      <c r="AF921" s="415"/>
    </row>
    <row r="922" spans="2:32" ht="15" customHeight="1">
      <c r="B922" s="416"/>
      <c r="C922" s="416"/>
      <c r="D922" s="562"/>
      <c r="E922" s="416"/>
      <c r="F922" s="416"/>
      <c r="G922" s="416"/>
      <c r="H922" s="416"/>
      <c r="I922" s="416"/>
      <c r="J922" s="416"/>
      <c r="K922" s="416"/>
      <c r="L922" s="416"/>
      <c r="M922" s="416"/>
      <c r="N922" s="416"/>
      <c r="R922" s="416"/>
      <c r="S922" s="416"/>
      <c r="T922" s="416"/>
      <c r="W922" s="415"/>
      <c r="X922" s="415"/>
      <c r="Y922" s="415"/>
      <c r="AC922" s="415"/>
      <c r="AD922" s="415"/>
      <c r="AE922" s="415"/>
      <c r="AF922" s="415"/>
    </row>
    <row r="923" spans="2:32" ht="15" customHeight="1">
      <c r="B923" s="416"/>
      <c r="C923" s="416"/>
      <c r="D923" s="562"/>
      <c r="E923" s="416"/>
      <c r="F923" s="416"/>
      <c r="G923" s="416"/>
      <c r="H923" s="416"/>
      <c r="I923" s="416"/>
      <c r="J923" s="416"/>
      <c r="K923" s="416"/>
      <c r="L923" s="416"/>
      <c r="M923" s="416"/>
      <c r="N923" s="416"/>
      <c r="R923" s="416"/>
      <c r="S923" s="416"/>
      <c r="T923" s="416"/>
      <c r="W923" s="415"/>
      <c r="X923" s="415"/>
      <c r="Y923" s="415"/>
      <c r="AC923" s="415"/>
      <c r="AD923" s="415"/>
      <c r="AE923" s="415"/>
      <c r="AF923" s="415"/>
    </row>
    <row r="924" spans="2:32" ht="15" customHeight="1">
      <c r="B924" s="416"/>
      <c r="C924" s="416"/>
      <c r="D924" s="562"/>
      <c r="E924" s="416"/>
      <c r="F924" s="416"/>
      <c r="G924" s="416"/>
      <c r="H924" s="416"/>
      <c r="I924" s="416"/>
      <c r="J924" s="416"/>
      <c r="K924" s="416"/>
      <c r="L924" s="416"/>
      <c r="M924" s="416"/>
      <c r="N924" s="416"/>
      <c r="R924" s="416"/>
      <c r="S924" s="416"/>
      <c r="T924" s="416"/>
      <c r="W924" s="415"/>
      <c r="X924" s="415"/>
      <c r="Y924" s="415"/>
      <c r="AC924" s="415"/>
      <c r="AD924" s="415"/>
      <c r="AE924" s="415"/>
      <c r="AF924" s="415"/>
    </row>
    <row r="925" spans="2:32" ht="15" customHeight="1">
      <c r="B925" s="416"/>
      <c r="C925" s="416"/>
      <c r="D925" s="562"/>
      <c r="E925" s="416"/>
      <c r="F925" s="416"/>
      <c r="G925" s="416"/>
      <c r="H925" s="416"/>
      <c r="I925" s="416"/>
      <c r="J925" s="416"/>
      <c r="K925" s="416"/>
      <c r="L925" s="416"/>
      <c r="M925" s="416"/>
      <c r="N925" s="416"/>
      <c r="R925" s="416"/>
      <c r="S925" s="416"/>
      <c r="T925" s="416"/>
      <c r="W925" s="415"/>
      <c r="X925" s="415"/>
      <c r="Y925" s="415"/>
      <c r="AC925" s="415"/>
      <c r="AD925" s="415"/>
      <c r="AE925" s="415"/>
      <c r="AF925" s="415"/>
    </row>
    <row r="926" spans="2:32" ht="15" customHeight="1">
      <c r="B926" s="416"/>
      <c r="C926" s="416"/>
      <c r="D926" s="562"/>
      <c r="E926" s="416"/>
      <c r="F926" s="416"/>
      <c r="G926" s="416"/>
      <c r="H926" s="416"/>
      <c r="I926" s="416"/>
      <c r="J926" s="416"/>
      <c r="K926" s="416"/>
      <c r="L926" s="416"/>
      <c r="M926" s="416"/>
      <c r="N926" s="416"/>
      <c r="R926" s="416"/>
      <c r="S926" s="416"/>
      <c r="T926" s="416"/>
      <c r="W926" s="415"/>
      <c r="X926" s="415"/>
      <c r="Y926" s="415"/>
      <c r="AC926" s="415"/>
      <c r="AD926" s="415"/>
      <c r="AE926" s="415"/>
      <c r="AF926" s="415"/>
    </row>
    <row r="927" spans="2:32" ht="15" customHeight="1">
      <c r="B927" s="416"/>
      <c r="C927" s="416"/>
      <c r="D927" s="562"/>
      <c r="E927" s="416"/>
      <c r="F927" s="416"/>
      <c r="G927" s="416"/>
      <c r="H927" s="416"/>
      <c r="I927" s="416"/>
      <c r="J927" s="416"/>
      <c r="K927" s="416"/>
      <c r="L927" s="416"/>
      <c r="M927" s="416"/>
      <c r="N927" s="416"/>
      <c r="R927" s="416"/>
      <c r="S927" s="416"/>
      <c r="T927" s="416"/>
      <c r="W927" s="415"/>
      <c r="X927" s="415"/>
      <c r="Y927" s="415"/>
      <c r="AC927" s="415"/>
      <c r="AD927" s="415"/>
      <c r="AE927" s="415"/>
      <c r="AF927" s="415"/>
    </row>
    <row r="928" spans="2:32" ht="15" customHeight="1">
      <c r="B928" s="416"/>
      <c r="C928" s="416"/>
      <c r="D928" s="562"/>
      <c r="E928" s="416"/>
      <c r="F928" s="416"/>
      <c r="G928" s="416"/>
      <c r="H928" s="416"/>
      <c r="I928" s="416"/>
      <c r="J928" s="416"/>
      <c r="K928" s="416"/>
      <c r="L928" s="416"/>
      <c r="M928" s="416"/>
      <c r="N928" s="416"/>
      <c r="R928" s="416"/>
      <c r="S928" s="416"/>
      <c r="T928" s="416"/>
      <c r="W928" s="415"/>
      <c r="X928" s="415"/>
      <c r="Y928" s="415"/>
      <c r="AC928" s="415"/>
      <c r="AD928" s="415"/>
      <c r="AE928" s="415"/>
      <c r="AF928" s="415"/>
    </row>
    <row r="929" spans="2:32" ht="15" customHeight="1">
      <c r="B929" s="416"/>
      <c r="C929" s="416"/>
      <c r="D929" s="562"/>
      <c r="E929" s="416"/>
      <c r="F929" s="416"/>
      <c r="G929" s="416"/>
      <c r="H929" s="416"/>
      <c r="I929" s="416"/>
      <c r="J929" s="416"/>
      <c r="K929" s="416"/>
      <c r="L929" s="416"/>
      <c r="M929" s="416"/>
      <c r="N929" s="416"/>
      <c r="R929" s="416"/>
      <c r="S929" s="416"/>
      <c r="T929" s="416"/>
      <c r="W929" s="415"/>
      <c r="X929" s="415"/>
      <c r="Y929" s="415"/>
      <c r="AC929" s="415"/>
      <c r="AD929" s="415"/>
      <c r="AE929" s="415"/>
      <c r="AF929" s="415"/>
    </row>
    <row r="930" spans="2:32" ht="15" customHeight="1">
      <c r="B930" s="416"/>
      <c r="C930" s="416"/>
      <c r="D930" s="562"/>
      <c r="E930" s="416"/>
      <c r="F930" s="416"/>
      <c r="G930" s="416"/>
      <c r="H930" s="416"/>
      <c r="I930" s="416"/>
      <c r="J930" s="416"/>
      <c r="K930" s="416"/>
      <c r="L930" s="416"/>
      <c r="M930" s="416"/>
      <c r="N930" s="416"/>
      <c r="R930" s="416"/>
      <c r="S930" s="416"/>
      <c r="T930" s="416"/>
      <c r="W930" s="415"/>
      <c r="X930" s="415"/>
      <c r="Y930" s="415"/>
      <c r="AC930" s="415"/>
      <c r="AD930" s="415"/>
      <c r="AE930" s="415"/>
      <c r="AF930" s="415"/>
    </row>
    <row r="931" spans="2:32" ht="15" customHeight="1">
      <c r="B931" s="416"/>
      <c r="C931" s="416"/>
      <c r="D931" s="562"/>
      <c r="E931" s="416"/>
      <c r="F931" s="416"/>
      <c r="G931" s="416"/>
      <c r="H931" s="416"/>
      <c r="I931" s="416"/>
      <c r="J931" s="416"/>
      <c r="K931" s="416"/>
      <c r="L931" s="416"/>
      <c r="M931" s="416"/>
      <c r="N931" s="416"/>
      <c r="R931" s="416"/>
      <c r="S931" s="416"/>
      <c r="T931" s="416"/>
      <c r="W931" s="415"/>
      <c r="X931" s="415"/>
      <c r="Y931" s="415"/>
      <c r="AC931" s="415"/>
      <c r="AD931" s="415"/>
      <c r="AE931" s="415"/>
      <c r="AF931" s="415"/>
    </row>
    <row r="932" spans="2:32" ht="15" customHeight="1">
      <c r="B932" s="416"/>
      <c r="C932" s="416"/>
      <c r="D932" s="562"/>
      <c r="E932" s="416"/>
      <c r="F932" s="416"/>
      <c r="G932" s="416"/>
      <c r="H932" s="416"/>
      <c r="I932" s="416"/>
      <c r="J932" s="416"/>
      <c r="K932" s="416"/>
      <c r="L932" s="416"/>
      <c r="M932" s="416"/>
      <c r="N932" s="416"/>
      <c r="R932" s="416"/>
      <c r="S932" s="416"/>
      <c r="T932" s="416"/>
      <c r="W932" s="415"/>
      <c r="X932" s="415"/>
      <c r="Y932" s="415"/>
      <c r="AC932" s="415"/>
      <c r="AD932" s="415"/>
      <c r="AE932" s="415"/>
      <c r="AF932" s="415"/>
    </row>
    <row r="933" spans="2:32" ht="15" customHeight="1">
      <c r="B933" s="416"/>
      <c r="C933" s="416"/>
      <c r="D933" s="562"/>
      <c r="E933" s="416"/>
      <c r="F933" s="416"/>
      <c r="G933" s="416"/>
      <c r="H933" s="416"/>
      <c r="I933" s="416"/>
      <c r="J933" s="416"/>
      <c r="K933" s="416"/>
      <c r="L933" s="416"/>
      <c r="M933" s="416"/>
      <c r="N933" s="416"/>
      <c r="R933" s="416"/>
      <c r="S933" s="416"/>
      <c r="T933" s="416"/>
      <c r="W933" s="415"/>
      <c r="X933" s="415"/>
      <c r="Y933" s="415"/>
      <c r="AC933" s="415"/>
      <c r="AD933" s="415"/>
      <c r="AE933" s="415"/>
      <c r="AF933" s="415"/>
    </row>
    <row r="934" spans="2:32" ht="15" customHeight="1">
      <c r="B934" s="416"/>
      <c r="C934" s="416"/>
      <c r="D934" s="562"/>
      <c r="E934" s="416"/>
      <c r="F934" s="416"/>
      <c r="G934" s="416"/>
      <c r="H934" s="416"/>
      <c r="I934" s="416"/>
      <c r="J934" s="416"/>
      <c r="K934" s="416"/>
      <c r="L934" s="416"/>
      <c r="M934" s="416"/>
      <c r="N934" s="416"/>
      <c r="R934" s="416"/>
      <c r="S934" s="416"/>
      <c r="T934" s="416"/>
      <c r="W934" s="415"/>
      <c r="X934" s="415"/>
      <c r="Y934" s="415"/>
      <c r="AC934" s="415"/>
      <c r="AD934" s="415"/>
      <c r="AE934" s="415"/>
      <c r="AF934" s="415"/>
    </row>
    <row r="935" spans="2:32" ht="15" customHeight="1">
      <c r="B935" s="416"/>
      <c r="C935" s="416"/>
      <c r="D935" s="562"/>
      <c r="E935" s="416"/>
      <c r="F935" s="416"/>
      <c r="G935" s="416"/>
      <c r="H935" s="416"/>
      <c r="I935" s="416"/>
      <c r="J935" s="416"/>
      <c r="K935" s="416"/>
      <c r="L935" s="416"/>
      <c r="M935" s="416"/>
      <c r="N935" s="416"/>
      <c r="R935" s="416"/>
      <c r="S935" s="416"/>
      <c r="T935" s="416"/>
      <c r="W935" s="415"/>
      <c r="X935" s="415"/>
      <c r="Y935" s="415"/>
      <c r="AC935" s="415"/>
      <c r="AD935" s="415"/>
      <c r="AE935" s="415"/>
      <c r="AF935" s="415"/>
    </row>
    <row r="936" spans="2:32" ht="15" customHeight="1">
      <c r="B936" s="416"/>
      <c r="C936" s="416"/>
      <c r="D936" s="562"/>
      <c r="E936" s="416"/>
      <c r="F936" s="416"/>
      <c r="G936" s="416"/>
      <c r="H936" s="416"/>
      <c r="I936" s="416"/>
      <c r="J936" s="416"/>
      <c r="K936" s="416"/>
      <c r="L936" s="416"/>
      <c r="M936" s="416"/>
      <c r="N936" s="416"/>
      <c r="R936" s="416"/>
      <c r="S936" s="416"/>
      <c r="T936" s="416"/>
      <c r="W936" s="415"/>
      <c r="X936" s="415"/>
      <c r="Y936" s="415"/>
      <c r="AC936" s="415"/>
      <c r="AD936" s="415"/>
      <c r="AE936" s="415"/>
      <c r="AF936" s="415"/>
    </row>
    <row r="937" spans="2:32" ht="15" customHeight="1">
      <c r="B937" s="416"/>
      <c r="C937" s="416"/>
      <c r="D937" s="562"/>
      <c r="E937" s="416"/>
      <c r="F937" s="416"/>
      <c r="G937" s="416"/>
      <c r="H937" s="416"/>
      <c r="I937" s="416"/>
      <c r="J937" s="416"/>
      <c r="K937" s="416"/>
      <c r="L937" s="416"/>
      <c r="M937" s="416"/>
      <c r="N937" s="416"/>
      <c r="R937" s="416"/>
      <c r="S937" s="416"/>
      <c r="T937" s="416"/>
      <c r="W937" s="415"/>
      <c r="X937" s="415"/>
      <c r="Y937" s="415"/>
      <c r="AC937" s="415"/>
      <c r="AD937" s="415"/>
      <c r="AE937" s="415"/>
      <c r="AF937" s="415"/>
    </row>
    <row r="938" spans="2:32" ht="15" customHeight="1">
      <c r="B938" s="416"/>
      <c r="C938" s="416"/>
      <c r="D938" s="562"/>
      <c r="E938" s="416"/>
      <c r="F938" s="416"/>
      <c r="G938" s="416"/>
      <c r="H938" s="416"/>
      <c r="I938" s="416"/>
      <c r="J938" s="416"/>
      <c r="K938" s="416"/>
      <c r="L938" s="416"/>
      <c r="M938" s="416"/>
      <c r="N938" s="416"/>
      <c r="R938" s="416"/>
      <c r="S938" s="416"/>
      <c r="T938" s="416"/>
      <c r="W938" s="415"/>
      <c r="X938" s="415"/>
      <c r="Y938" s="415"/>
      <c r="AC938" s="415"/>
      <c r="AD938" s="415"/>
      <c r="AE938" s="415"/>
      <c r="AF938" s="415"/>
    </row>
    <row r="939" spans="2:32" ht="15" customHeight="1">
      <c r="B939" s="416"/>
      <c r="C939" s="416"/>
      <c r="D939" s="562"/>
      <c r="E939" s="416"/>
      <c r="F939" s="416"/>
      <c r="G939" s="416"/>
      <c r="H939" s="416"/>
      <c r="I939" s="416"/>
      <c r="J939" s="416"/>
      <c r="K939" s="416"/>
      <c r="L939" s="416"/>
      <c r="M939" s="416"/>
      <c r="N939" s="416"/>
      <c r="R939" s="416"/>
      <c r="S939" s="416"/>
      <c r="T939" s="416"/>
      <c r="W939" s="415"/>
      <c r="X939" s="415"/>
      <c r="Y939" s="415"/>
      <c r="AC939" s="415"/>
      <c r="AD939" s="415"/>
      <c r="AE939" s="415"/>
      <c r="AF939" s="415"/>
    </row>
    <row r="940" spans="2:32" ht="15" customHeight="1">
      <c r="B940" s="416"/>
      <c r="C940" s="416"/>
      <c r="D940" s="562"/>
      <c r="E940" s="416"/>
      <c r="F940" s="416"/>
      <c r="G940" s="416"/>
      <c r="H940" s="416"/>
      <c r="I940" s="416"/>
      <c r="J940" s="416"/>
      <c r="K940" s="416"/>
      <c r="L940" s="416"/>
      <c r="M940" s="416"/>
      <c r="N940" s="416"/>
      <c r="R940" s="416"/>
      <c r="S940" s="416"/>
      <c r="T940" s="416"/>
      <c r="W940" s="415"/>
      <c r="X940" s="415"/>
      <c r="Y940" s="415"/>
      <c r="AC940" s="415"/>
      <c r="AD940" s="415"/>
      <c r="AE940" s="415"/>
      <c r="AF940" s="415"/>
    </row>
    <row r="941" spans="2:32" ht="15" customHeight="1">
      <c r="B941" s="416"/>
      <c r="C941" s="416"/>
      <c r="D941" s="562"/>
      <c r="E941" s="416"/>
      <c r="F941" s="416"/>
      <c r="G941" s="416"/>
      <c r="H941" s="416"/>
      <c r="I941" s="416"/>
      <c r="J941" s="416"/>
      <c r="K941" s="416"/>
      <c r="L941" s="416"/>
      <c r="M941" s="416"/>
      <c r="N941" s="416"/>
      <c r="R941" s="416"/>
      <c r="S941" s="416"/>
      <c r="T941" s="416"/>
      <c r="W941" s="415"/>
      <c r="X941" s="415"/>
      <c r="Y941" s="415"/>
      <c r="AC941" s="415"/>
      <c r="AD941" s="415"/>
      <c r="AE941" s="415"/>
      <c r="AF941" s="415"/>
    </row>
    <row r="942" spans="2:32" ht="15" customHeight="1">
      <c r="B942" s="416"/>
      <c r="C942" s="416"/>
      <c r="D942" s="562"/>
      <c r="E942" s="416"/>
      <c r="F942" s="416"/>
      <c r="G942" s="416"/>
      <c r="H942" s="416"/>
      <c r="I942" s="416"/>
      <c r="J942" s="416"/>
      <c r="K942" s="416"/>
      <c r="L942" s="416"/>
      <c r="M942" s="416"/>
      <c r="N942" s="416"/>
      <c r="R942" s="416"/>
      <c r="S942" s="416"/>
      <c r="T942" s="416"/>
      <c r="W942" s="415"/>
      <c r="X942" s="415"/>
      <c r="Y942" s="415"/>
      <c r="AC942" s="415"/>
      <c r="AD942" s="415"/>
      <c r="AE942" s="415"/>
      <c r="AF942" s="415"/>
    </row>
    <row r="943" spans="2:32" ht="15" customHeight="1">
      <c r="B943" s="416"/>
      <c r="C943" s="416"/>
      <c r="D943" s="562"/>
      <c r="E943" s="416"/>
      <c r="F943" s="416"/>
      <c r="G943" s="416"/>
      <c r="H943" s="416"/>
      <c r="I943" s="416"/>
      <c r="J943" s="416"/>
      <c r="K943" s="416"/>
      <c r="L943" s="416"/>
      <c r="M943" s="416"/>
      <c r="N943" s="416"/>
      <c r="R943" s="416"/>
      <c r="S943" s="416"/>
      <c r="T943" s="416"/>
      <c r="W943" s="415"/>
      <c r="X943" s="415"/>
      <c r="Y943" s="415"/>
      <c r="AC943" s="415"/>
      <c r="AD943" s="415"/>
      <c r="AE943" s="415"/>
      <c r="AF943" s="415"/>
    </row>
    <row r="944" spans="2:32" ht="15" customHeight="1">
      <c r="B944" s="416"/>
      <c r="C944" s="416"/>
      <c r="D944" s="562"/>
      <c r="E944" s="416"/>
      <c r="F944" s="416"/>
      <c r="G944" s="416"/>
      <c r="H944" s="416"/>
      <c r="I944" s="416"/>
      <c r="J944" s="416"/>
      <c r="K944" s="416"/>
      <c r="L944" s="416"/>
      <c r="M944" s="416"/>
      <c r="N944" s="416"/>
      <c r="R944" s="416"/>
      <c r="S944" s="416"/>
      <c r="T944" s="416"/>
      <c r="W944" s="415"/>
      <c r="X944" s="415"/>
      <c r="Y944" s="415"/>
      <c r="AC944" s="415"/>
      <c r="AD944" s="415"/>
      <c r="AE944" s="415"/>
      <c r="AF944" s="415"/>
    </row>
    <row r="945" spans="2:32" ht="15" customHeight="1">
      <c r="B945" s="416"/>
      <c r="C945" s="416"/>
      <c r="D945" s="562"/>
      <c r="E945" s="416"/>
      <c r="F945" s="416"/>
      <c r="G945" s="416"/>
      <c r="H945" s="416"/>
      <c r="I945" s="416"/>
      <c r="J945" s="416"/>
      <c r="K945" s="416"/>
      <c r="L945" s="416"/>
      <c r="M945" s="416"/>
      <c r="N945" s="416"/>
      <c r="R945" s="416"/>
      <c r="S945" s="416"/>
      <c r="T945" s="416"/>
      <c r="W945" s="415"/>
      <c r="X945" s="415"/>
      <c r="Y945" s="415"/>
      <c r="AC945" s="415"/>
      <c r="AD945" s="415"/>
      <c r="AE945" s="415"/>
      <c r="AF945" s="415"/>
    </row>
    <row r="946" spans="2:32" ht="15" customHeight="1">
      <c r="B946" s="416"/>
      <c r="C946" s="416"/>
      <c r="D946" s="562"/>
      <c r="E946" s="416"/>
      <c r="F946" s="416"/>
      <c r="G946" s="416"/>
      <c r="H946" s="416"/>
      <c r="I946" s="416"/>
      <c r="J946" s="416"/>
      <c r="K946" s="416"/>
      <c r="L946" s="416"/>
      <c r="M946" s="416"/>
      <c r="N946" s="416"/>
      <c r="R946" s="416"/>
      <c r="S946" s="416"/>
      <c r="T946" s="416"/>
      <c r="W946" s="415"/>
      <c r="X946" s="415"/>
      <c r="Y946" s="415"/>
      <c r="AC946" s="415"/>
      <c r="AD946" s="415"/>
      <c r="AE946" s="415"/>
      <c r="AF946" s="415"/>
    </row>
    <row r="947" spans="2:32" ht="15" customHeight="1">
      <c r="B947" s="416"/>
      <c r="C947" s="416"/>
      <c r="D947" s="562"/>
      <c r="E947" s="416"/>
      <c r="F947" s="416"/>
      <c r="G947" s="416"/>
      <c r="H947" s="416"/>
      <c r="I947" s="416"/>
      <c r="J947" s="416"/>
      <c r="K947" s="416"/>
      <c r="L947" s="416"/>
      <c r="M947" s="416"/>
      <c r="N947" s="416"/>
      <c r="R947" s="416"/>
      <c r="S947" s="416"/>
      <c r="T947" s="416"/>
      <c r="W947" s="415"/>
      <c r="X947" s="415"/>
      <c r="Y947" s="415"/>
      <c r="AC947" s="415"/>
      <c r="AD947" s="415"/>
      <c r="AE947" s="415"/>
      <c r="AF947" s="415"/>
    </row>
    <row r="948" spans="2:32" ht="15" customHeight="1">
      <c r="B948" s="416"/>
      <c r="C948" s="416"/>
      <c r="D948" s="562"/>
      <c r="E948" s="416"/>
      <c r="F948" s="416"/>
      <c r="G948" s="416"/>
      <c r="H948" s="416"/>
      <c r="I948" s="416"/>
      <c r="J948" s="416"/>
      <c r="K948" s="416"/>
      <c r="L948" s="416"/>
      <c r="M948" s="416"/>
      <c r="N948" s="416"/>
      <c r="R948" s="416"/>
      <c r="S948" s="416"/>
      <c r="T948" s="416"/>
      <c r="W948" s="415"/>
      <c r="X948" s="415"/>
      <c r="Y948" s="415"/>
      <c r="AC948" s="415"/>
      <c r="AD948" s="415"/>
      <c r="AE948" s="415"/>
      <c r="AF948" s="415"/>
    </row>
    <row r="949" spans="2:32" ht="15" customHeight="1">
      <c r="B949" s="416"/>
      <c r="C949" s="416"/>
      <c r="D949" s="562"/>
      <c r="E949" s="416"/>
      <c r="F949" s="416"/>
      <c r="G949" s="416"/>
      <c r="H949" s="416"/>
      <c r="I949" s="416"/>
      <c r="J949" s="416"/>
      <c r="K949" s="416"/>
      <c r="L949" s="416"/>
      <c r="M949" s="416"/>
      <c r="N949" s="416"/>
      <c r="R949" s="416"/>
      <c r="S949" s="416"/>
      <c r="T949" s="416"/>
      <c r="W949" s="415"/>
      <c r="X949" s="415"/>
      <c r="Y949" s="415"/>
      <c r="AC949" s="415"/>
      <c r="AD949" s="415"/>
      <c r="AE949" s="415"/>
      <c r="AF949" s="415"/>
    </row>
    <row r="950" spans="2:32" ht="15" customHeight="1">
      <c r="B950" s="416"/>
      <c r="C950" s="416"/>
      <c r="D950" s="562"/>
      <c r="E950" s="416"/>
      <c r="F950" s="416"/>
      <c r="G950" s="416"/>
      <c r="H950" s="416"/>
      <c r="I950" s="416"/>
      <c r="J950" s="416"/>
      <c r="K950" s="416"/>
      <c r="L950" s="416"/>
      <c r="M950" s="416"/>
      <c r="N950" s="416"/>
      <c r="R950" s="416"/>
      <c r="S950" s="416"/>
      <c r="T950" s="416"/>
      <c r="W950" s="415"/>
      <c r="X950" s="415"/>
      <c r="Y950" s="415"/>
      <c r="AC950" s="415"/>
      <c r="AD950" s="415"/>
      <c r="AE950" s="415"/>
      <c r="AF950" s="415"/>
    </row>
    <row r="951" spans="2:32" ht="15" customHeight="1">
      <c r="B951" s="416"/>
      <c r="C951" s="416"/>
      <c r="D951" s="562"/>
      <c r="E951" s="416"/>
      <c r="F951" s="416"/>
      <c r="G951" s="416"/>
      <c r="H951" s="416"/>
      <c r="I951" s="416"/>
      <c r="J951" s="416"/>
      <c r="K951" s="416"/>
      <c r="L951" s="416"/>
      <c r="M951" s="416"/>
      <c r="N951" s="416"/>
      <c r="R951" s="416"/>
      <c r="S951" s="416"/>
      <c r="T951" s="416"/>
      <c r="W951" s="415"/>
      <c r="X951" s="415"/>
      <c r="Y951" s="415"/>
      <c r="AC951" s="415"/>
      <c r="AD951" s="415"/>
      <c r="AE951" s="415"/>
      <c r="AF951" s="415"/>
    </row>
    <row r="952" spans="2:32" ht="15" customHeight="1">
      <c r="B952" s="416"/>
      <c r="C952" s="416"/>
      <c r="D952" s="562"/>
      <c r="E952" s="416"/>
      <c r="F952" s="416"/>
      <c r="G952" s="416"/>
      <c r="H952" s="416"/>
      <c r="I952" s="416"/>
      <c r="J952" s="416"/>
      <c r="K952" s="416"/>
      <c r="L952" s="416"/>
      <c r="M952" s="416"/>
      <c r="N952" s="416"/>
      <c r="R952" s="416"/>
      <c r="S952" s="416"/>
      <c r="T952" s="416"/>
      <c r="W952" s="415"/>
      <c r="X952" s="415"/>
      <c r="Y952" s="415"/>
      <c r="AC952" s="415"/>
      <c r="AD952" s="415"/>
      <c r="AE952" s="415"/>
      <c r="AF952" s="415"/>
    </row>
    <row r="953" spans="2:32" ht="15" customHeight="1">
      <c r="B953" s="416"/>
      <c r="C953" s="416"/>
      <c r="D953" s="562"/>
      <c r="E953" s="416"/>
      <c r="F953" s="416"/>
      <c r="G953" s="416"/>
      <c r="H953" s="416"/>
      <c r="I953" s="416"/>
      <c r="J953" s="416"/>
      <c r="K953" s="416"/>
      <c r="L953" s="416"/>
      <c r="M953" s="416"/>
      <c r="N953" s="416"/>
      <c r="R953" s="416"/>
      <c r="S953" s="416"/>
      <c r="T953" s="416"/>
      <c r="W953" s="415"/>
      <c r="X953" s="415"/>
      <c r="Y953" s="415"/>
      <c r="AC953" s="415"/>
      <c r="AD953" s="415"/>
      <c r="AE953" s="415"/>
      <c r="AF953" s="415"/>
    </row>
    <row r="954" spans="2:32" ht="15" customHeight="1">
      <c r="B954" s="416"/>
      <c r="C954" s="416"/>
      <c r="D954" s="562"/>
      <c r="E954" s="416"/>
      <c r="F954" s="416"/>
      <c r="G954" s="416"/>
      <c r="H954" s="416"/>
      <c r="I954" s="416"/>
      <c r="J954" s="416"/>
      <c r="K954" s="416"/>
      <c r="L954" s="416"/>
      <c r="M954" s="416"/>
      <c r="N954" s="416"/>
      <c r="R954" s="416"/>
      <c r="S954" s="416"/>
      <c r="T954" s="416"/>
      <c r="W954" s="415"/>
      <c r="X954" s="415"/>
      <c r="Y954" s="415"/>
      <c r="AC954" s="415"/>
      <c r="AD954" s="415"/>
      <c r="AE954" s="415"/>
      <c r="AF954" s="415"/>
    </row>
    <row r="955" spans="2:32" ht="15" customHeight="1">
      <c r="B955" s="416"/>
      <c r="C955" s="416"/>
      <c r="D955" s="562"/>
      <c r="E955" s="416"/>
      <c r="F955" s="416"/>
      <c r="G955" s="416"/>
      <c r="H955" s="416"/>
      <c r="I955" s="416"/>
      <c r="J955" s="416"/>
      <c r="K955" s="416"/>
      <c r="L955" s="416"/>
      <c r="M955" s="416"/>
      <c r="N955" s="416"/>
      <c r="R955" s="416"/>
      <c r="S955" s="416"/>
      <c r="T955" s="416"/>
      <c r="W955" s="415"/>
      <c r="X955" s="415"/>
      <c r="Y955" s="415"/>
      <c r="AC955" s="415"/>
      <c r="AD955" s="415"/>
      <c r="AE955" s="415"/>
      <c r="AF955" s="415"/>
    </row>
    <row r="956" spans="2:32" ht="15" customHeight="1">
      <c r="B956" s="416"/>
      <c r="C956" s="416"/>
      <c r="D956" s="562"/>
      <c r="E956" s="416"/>
      <c r="F956" s="416"/>
      <c r="G956" s="416"/>
      <c r="H956" s="416"/>
      <c r="I956" s="416"/>
      <c r="J956" s="416"/>
      <c r="K956" s="416"/>
      <c r="L956" s="416"/>
      <c r="M956" s="416"/>
      <c r="N956" s="416"/>
      <c r="R956" s="416"/>
      <c r="S956" s="416"/>
      <c r="T956" s="416"/>
      <c r="W956" s="415"/>
      <c r="X956" s="415"/>
      <c r="Y956" s="415"/>
      <c r="AC956" s="415"/>
      <c r="AD956" s="415"/>
      <c r="AE956" s="415"/>
      <c r="AF956" s="415"/>
    </row>
    <row r="957" spans="2:32" ht="15" customHeight="1">
      <c r="B957" s="416"/>
      <c r="C957" s="416"/>
      <c r="D957" s="562"/>
      <c r="E957" s="416"/>
      <c r="F957" s="416"/>
      <c r="G957" s="416"/>
      <c r="H957" s="416"/>
      <c r="I957" s="416"/>
      <c r="J957" s="416"/>
      <c r="K957" s="416"/>
      <c r="L957" s="416"/>
      <c r="M957" s="416"/>
      <c r="N957" s="416"/>
      <c r="R957" s="416"/>
      <c r="S957" s="416"/>
      <c r="T957" s="416"/>
      <c r="W957" s="415"/>
      <c r="X957" s="415"/>
      <c r="Y957" s="415"/>
      <c r="AC957" s="415"/>
      <c r="AD957" s="415"/>
      <c r="AE957" s="415"/>
      <c r="AF957" s="415"/>
    </row>
    <row r="958" spans="2:32" ht="15" customHeight="1">
      <c r="B958" s="416"/>
      <c r="C958" s="416"/>
      <c r="D958" s="562"/>
      <c r="E958" s="416"/>
      <c r="F958" s="416"/>
      <c r="G958" s="416"/>
      <c r="H958" s="416"/>
      <c r="I958" s="416"/>
      <c r="J958" s="416"/>
      <c r="K958" s="416"/>
      <c r="L958" s="416"/>
      <c r="M958" s="416"/>
      <c r="N958" s="416"/>
      <c r="R958" s="416"/>
      <c r="S958" s="416"/>
      <c r="T958" s="416"/>
      <c r="W958" s="415"/>
      <c r="X958" s="415"/>
      <c r="Y958" s="415"/>
      <c r="AC958" s="415"/>
      <c r="AD958" s="415"/>
      <c r="AE958" s="415"/>
      <c r="AF958" s="415"/>
    </row>
    <row r="959" spans="2:32" ht="15" customHeight="1">
      <c r="B959" s="416"/>
      <c r="C959" s="416"/>
      <c r="D959" s="562"/>
      <c r="E959" s="416"/>
      <c r="F959" s="416"/>
      <c r="G959" s="416"/>
      <c r="H959" s="416"/>
      <c r="I959" s="416"/>
      <c r="J959" s="416"/>
      <c r="K959" s="416"/>
      <c r="L959" s="416"/>
      <c r="M959" s="416"/>
      <c r="N959" s="416"/>
      <c r="R959" s="416"/>
      <c r="S959" s="416"/>
      <c r="T959" s="416"/>
      <c r="W959" s="415"/>
      <c r="X959" s="415"/>
      <c r="Y959" s="415"/>
      <c r="AC959" s="415"/>
      <c r="AD959" s="415"/>
      <c r="AE959" s="415"/>
      <c r="AF959" s="415"/>
    </row>
    <row r="960" spans="2:32" ht="15" customHeight="1">
      <c r="B960" s="416"/>
      <c r="C960" s="416"/>
      <c r="D960" s="562"/>
      <c r="E960" s="416"/>
      <c r="F960" s="416"/>
      <c r="G960" s="416"/>
      <c r="H960" s="416"/>
      <c r="I960" s="416"/>
      <c r="J960" s="416"/>
      <c r="K960" s="416"/>
      <c r="L960" s="416"/>
      <c r="M960" s="416"/>
      <c r="N960" s="416"/>
      <c r="R960" s="416"/>
      <c r="S960" s="416"/>
      <c r="T960" s="416"/>
      <c r="W960" s="415"/>
      <c r="X960" s="415"/>
      <c r="Y960" s="415"/>
      <c r="AC960" s="415"/>
      <c r="AD960" s="415"/>
      <c r="AE960" s="415"/>
      <c r="AF960" s="415"/>
    </row>
    <row r="961" spans="2:32" ht="15" customHeight="1">
      <c r="B961" s="416"/>
      <c r="C961" s="416"/>
      <c r="D961" s="562"/>
      <c r="E961" s="416"/>
      <c r="F961" s="416"/>
      <c r="G961" s="416"/>
      <c r="H961" s="416"/>
      <c r="I961" s="416"/>
      <c r="J961" s="416"/>
      <c r="K961" s="416"/>
      <c r="L961" s="416"/>
      <c r="M961" s="416"/>
      <c r="N961" s="416"/>
      <c r="R961" s="416"/>
      <c r="S961" s="416"/>
      <c r="T961" s="416"/>
      <c r="W961" s="415"/>
      <c r="X961" s="415"/>
      <c r="Y961" s="415"/>
      <c r="AC961" s="415"/>
      <c r="AD961" s="415"/>
      <c r="AE961" s="415"/>
      <c r="AF961" s="415"/>
    </row>
    <row r="962" spans="2:32" ht="15" customHeight="1">
      <c r="B962" s="416"/>
      <c r="C962" s="416"/>
      <c r="D962" s="562"/>
      <c r="E962" s="416"/>
      <c r="F962" s="416"/>
      <c r="G962" s="416"/>
      <c r="H962" s="416"/>
      <c r="I962" s="416"/>
      <c r="J962" s="416"/>
      <c r="K962" s="416"/>
      <c r="L962" s="416"/>
      <c r="M962" s="416"/>
      <c r="N962" s="416"/>
      <c r="R962" s="416"/>
      <c r="S962" s="416"/>
      <c r="T962" s="416"/>
      <c r="W962" s="415"/>
      <c r="X962" s="415"/>
      <c r="Y962" s="415"/>
      <c r="AC962" s="415"/>
      <c r="AD962" s="415"/>
      <c r="AE962" s="415"/>
      <c r="AF962" s="415"/>
    </row>
    <row r="963" spans="2:32" ht="15" customHeight="1">
      <c r="B963" s="416"/>
      <c r="C963" s="416"/>
      <c r="D963" s="562"/>
      <c r="E963" s="416"/>
      <c r="F963" s="416"/>
      <c r="G963" s="416"/>
      <c r="H963" s="416"/>
      <c r="I963" s="416"/>
      <c r="J963" s="416"/>
      <c r="K963" s="416"/>
      <c r="L963" s="416"/>
      <c r="M963" s="416"/>
      <c r="N963" s="416"/>
      <c r="R963" s="416"/>
      <c r="S963" s="416"/>
      <c r="T963" s="416"/>
      <c r="W963" s="415"/>
      <c r="X963" s="415"/>
      <c r="Y963" s="415"/>
      <c r="AC963" s="415"/>
      <c r="AD963" s="415"/>
      <c r="AE963" s="415"/>
      <c r="AF963" s="415"/>
    </row>
    <row r="964" spans="2:32" ht="15" customHeight="1">
      <c r="B964" s="416"/>
      <c r="C964" s="416"/>
      <c r="D964" s="562"/>
      <c r="E964" s="416"/>
      <c r="F964" s="416"/>
      <c r="G964" s="416"/>
      <c r="H964" s="416"/>
      <c r="I964" s="416"/>
      <c r="J964" s="416"/>
      <c r="K964" s="416"/>
      <c r="L964" s="416"/>
      <c r="M964" s="416"/>
      <c r="N964" s="416"/>
      <c r="R964" s="416"/>
      <c r="S964" s="416"/>
      <c r="T964" s="416"/>
      <c r="W964" s="415"/>
      <c r="X964" s="415"/>
      <c r="Y964" s="415"/>
      <c r="AC964" s="415"/>
      <c r="AD964" s="415"/>
      <c r="AE964" s="415"/>
      <c r="AF964" s="415"/>
    </row>
    <row r="965" spans="2:32" ht="15" customHeight="1">
      <c r="B965" s="416"/>
      <c r="C965" s="416"/>
      <c r="D965" s="562"/>
      <c r="E965" s="416"/>
      <c r="F965" s="416"/>
      <c r="G965" s="416"/>
      <c r="H965" s="416"/>
      <c r="I965" s="416"/>
      <c r="J965" s="416"/>
      <c r="K965" s="416"/>
      <c r="L965" s="416"/>
      <c r="M965" s="416"/>
      <c r="N965" s="416"/>
      <c r="R965" s="416"/>
      <c r="S965" s="416"/>
      <c r="T965" s="416"/>
      <c r="W965" s="415"/>
      <c r="X965" s="415"/>
      <c r="Y965" s="415"/>
      <c r="AC965" s="415"/>
      <c r="AD965" s="415"/>
      <c r="AE965" s="415"/>
      <c r="AF965" s="415"/>
    </row>
    <row r="966" spans="2:32" ht="15" customHeight="1">
      <c r="B966" s="416"/>
      <c r="C966" s="416"/>
      <c r="D966" s="562"/>
      <c r="E966" s="416"/>
      <c r="F966" s="416"/>
      <c r="G966" s="416"/>
      <c r="H966" s="416"/>
      <c r="I966" s="416"/>
      <c r="J966" s="416"/>
      <c r="K966" s="416"/>
      <c r="L966" s="416"/>
      <c r="M966" s="416"/>
      <c r="N966" s="416"/>
      <c r="R966" s="416"/>
      <c r="S966" s="416"/>
      <c r="T966" s="416"/>
      <c r="W966" s="415"/>
      <c r="X966" s="415"/>
      <c r="Y966" s="415"/>
      <c r="AC966" s="415"/>
      <c r="AD966" s="415"/>
      <c r="AE966" s="415"/>
      <c r="AF966" s="415"/>
    </row>
    <row r="967" spans="2:32" ht="15" customHeight="1">
      <c r="B967" s="416"/>
      <c r="C967" s="416"/>
      <c r="D967" s="562"/>
      <c r="E967" s="416"/>
      <c r="F967" s="416"/>
      <c r="G967" s="416"/>
      <c r="H967" s="416"/>
      <c r="I967" s="416"/>
      <c r="J967" s="416"/>
      <c r="K967" s="416"/>
      <c r="L967" s="416"/>
      <c r="M967" s="416"/>
      <c r="N967" s="416"/>
      <c r="R967" s="416"/>
      <c r="S967" s="416"/>
      <c r="T967" s="416"/>
      <c r="W967" s="415"/>
      <c r="X967" s="415"/>
      <c r="Y967" s="415"/>
      <c r="AC967" s="415"/>
      <c r="AD967" s="415"/>
      <c r="AE967" s="415"/>
      <c r="AF967" s="415"/>
    </row>
    <row r="968" spans="2:32" ht="15" customHeight="1">
      <c r="B968" s="416"/>
      <c r="C968" s="416"/>
      <c r="D968" s="562"/>
      <c r="E968" s="416"/>
      <c r="F968" s="416"/>
      <c r="G968" s="416"/>
      <c r="H968" s="416"/>
      <c r="I968" s="416"/>
      <c r="J968" s="416"/>
      <c r="K968" s="416"/>
      <c r="L968" s="416"/>
      <c r="M968" s="416"/>
      <c r="N968" s="416"/>
      <c r="R968" s="416"/>
      <c r="S968" s="416"/>
      <c r="T968" s="416"/>
      <c r="W968" s="415"/>
      <c r="X968" s="415"/>
      <c r="Y968" s="415"/>
      <c r="AC968" s="415"/>
      <c r="AD968" s="415"/>
      <c r="AE968" s="415"/>
      <c r="AF968" s="415"/>
    </row>
    <row r="969" spans="2:32" ht="15" customHeight="1">
      <c r="B969" s="416"/>
      <c r="C969" s="416"/>
      <c r="D969" s="562"/>
      <c r="E969" s="416"/>
      <c r="F969" s="416"/>
      <c r="G969" s="416"/>
      <c r="H969" s="416"/>
      <c r="I969" s="416"/>
      <c r="J969" s="416"/>
      <c r="K969" s="416"/>
      <c r="L969" s="416"/>
      <c r="M969" s="416"/>
      <c r="N969" s="416"/>
      <c r="R969" s="416"/>
      <c r="S969" s="416"/>
      <c r="T969" s="416"/>
      <c r="W969" s="415"/>
      <c r="X969" s="415"/>
      <c r="Y969" s="415"/>
      <c r="AC969" s="415"/>
      <c r="AD969" s="415"/>
      <c r="AE969" s="415"/>
      <c r="AF969" s="415"/>
    </row>
    <row r="970" spans="2:32" ht="15" customHeight="1">
      <c r="B970" s="416"/>
      <c r="C970" s="416"/>
      <c r="D970" s="562"/>
      <c r="E970" s="416"/>
      <c r="F970" s="416"/>
      <c r="G970" s="416"/>
      <c r="H970" s="416"/>
      <c r="I970" s="416"/>
      <c r="J970" s="416"/>
      <c r="K970" s="416"/>
      <c r="L970" s="416"/>
      <c r="M970" s="416"/>
      <c r="N970" s="416"/>
      <c r="R970" s="416"/>
      <c r="S970" s="416"/>
      <c r="T970" s="416"/>
      <c r="W970" s="415"/>
      <c r="X970" s="415"/>
      <c r="Y970" s="415"/>
      <c r="AC970" s="415"/>
      <c r="AD970" s="415"/>
      <c r="AE970" s="415"/>
      <c r="AF970" s="415"/>
    </row>
    <row r="971" spans="2:32" ht="15" customHeight="1">
      <c r="B971" s="416"/>
      <c r="C971" s="416"/>
      <c r="D971" s="562"/>
      <c r="E971" s="416"/>
      <c r="F971" s="416"/>
      <c r="G971" s="416"/>
      <c r="H971" s="416"/>
      <c r="I971" s="416"/>
      <c r="J971" s="416"/>
      <c r="K971" s="416"/>
      <c r="L971" s="416"/>
      <c r="M971" s="416"/>
      <c r="N971" s="416"/>
      <c r="R971" s="416"/>
      <c r="S971" s="416"/>
      <c r="T971" s="416"/>
      <c r="W971" s="415"/>
      <c r="X971" s="415"/>
      <c r="Y971" s="415"/>
      <c r="AC971" s="415"/>
      <c r="AD971" s="415"/>
      <c r="AE971" s="415"/>
      <c r="AF971" s="415"/>
    </row>
    <row r="972" spans="2:32" ht="15" customHeight="1">
      <c r="B972" s="416"/>
      <c r="C972" s="416"/>
      <c r="D972" s="562"/>
      <c r="E972" s="416"/>
      <c r="F972" s="416"/>
      <c r="G972" s="416"/>
      <c r="H972" s="416"/>
      <c r="I972" s="416"/>
      <c r="J972" s="416"/>
      <c r="K972" s="416"/>
      <c r="L972" s="416"/>
      <c r="M972" s="416"/>
      <c r="N972" s="416"/>
      <c r="R972" s="416"/>
      <c r="S972" s="416"/>
      <c r="T972" s="416"/>
      <c r="W972" s="415"/>
      <c r="X972" s="415"/>
      <c r="Y972" s="415"/>
      <c r="AC972" s="415"/>
      <c r="AD972" s="415"/>
      <c r="AE972" s="415"/>
      <c r="AF972" s="415"/>
    </row>
    <row r="973" spans="2:32" ht="15" customHeight="1">
      <c r="B973" s="416"/>
      <c r="C973" s="416"/>
      <c r="D973" s="562"/>
      <c r="E973" s="416"/>
      <c r="F973" s="416"/>
      <c r="G973" s="416"/>
      <c r="H973" s="416"/>
      <c r="I973" s="416"/>
      <c r="J973" s="416"/>
      <c r="K973" s="416"/>
      <c r="L973" s="416"/>
      <c r="M973" s="416"/>
      <c r="N973" s="416"/>
      <c r="R973" s="416"/>
      <c r="S973" s="416"/>
      <c r="T973" s="416"/>
      <c r="W973" s="415"/>
      <c r="X973" s="415"/>
      <c r="Y973" s="415"/>
      <c r="AC973" s="415"/>
      <c r="AD973" s="415"/>
      <c r="AE973" s="415"/>
      <c r="AF973" s="415"/>
    </row>
    <row r="974" spans="2:32" ht="15" customHeight="1">
      <c r="B974" s="416"/>
      <c r="C974" s="416"/>
      <c r="D974" s="562"/>
      <c r="E974" s="416"/>
      <c r="F974" s="416"/>
      <c r="G974" s="416"/>
      <c r="H974" s="416"/>
      <c r="I974" s="416"/>
      <c r="J974" s="416"/>
      <c r="K974" s="416"/>
      <c r="L974" s="416"/>
      <c r="M974" s="416"/>
      <c r="N974" s="416"/>
      <c r="R974" s="416"/>
      <c r="S974" s="416"/>
      <c r="T974" s="416"/>
      <c r="W974" s="415"/>
      <c r="X974" s="415"/>
      <c r="Y974" s="415"/>
      <c r="AC974" s="415"/>
      <c r="AD974" s="415"/>
      <c r="AE974" s="415"/>
      <c r="AF974" s="415"/>
    </row>
    <row r="975" spans="2:32" ht="15" customHeight="1">
      <c r="B975" s="416"/>
      <c r="C975" s="416"/>
      <c r="D975" s="562"/>
      <c r="E975" s="416"/>
      <c r="F975" s="416"/>
      <c r="G975" s="416"/>
      <c r="H975" s="416"/>
      <c r="I975" s="416"/>
      <c r="J975" s="416"/>
      <c r="K975" s="416"/>
      <c r="L975" s="416"/>
      <c r="M975" s="416"/>
      <c r="N975" s="416"/>
      <c r="R975" s="416"/>
      <c r="S975" s="416"/>
      <c r="T975" s="416"/>
      <c r="W975" s="415"/>
      <c r="X975" s="415"/>
      <c r="Y975" s="415"/>
      <c r="AC975" s="415"/>
      <c r="AD975" s="415"/>
      <c r="AE975" s="415"/>
      <c r="AF975" s="415"/>
    </row>
    <row r="976" spans="2:32" ht="15" customHeight="1">
      <c r="B976" s="416"/>
      <c r="C976" s="416"/>
      <c r="D976" s="562"/>
      <c r="E976" s="416"/>
      <c r="F976" s="416"/>
      <c r="G976" s="416"/>
      <c r="H976" s="416"/>
      <c r="I976" s="416"/>
      <c r="J976" s="416"/>
      <c r="K976" s="416"/>
      <c r="L976" s="416"/>
      <c r="M976" s="416"/>
      <c r="N976" s="416"/>
      <c r="R976" s="416"/>
      <c r="S976" s="416"/>
      <c r="T976" s="416"/>
      <c r="W976" s="415"/>
      <c r="X976" s="415"/>
      <c r="Y976" s="415"/>
      <c r="AC976" s="415"/>
      <c r="AD976" s="415"/>
      <c r="AE976" s="415"/>
      <c r="AF976" s="415"/>
    </row>
    <row r="977" spans="2:32" ht="15" customHeight="1">
      <c r="B977" s="416"/>
      <c r="C977" s="416"/>
      <c r="D977" s="562"/>
      <c r="E977" s="416"/>
      <c r="F977" s="416"/>
      <c r="G977" s="416"/>
      <c r="H977" s="416"/>
      <c r="I977" s="416"/>
      <c r="J977" s="416"/>
      <c r="K977" s="416"/>
      <c r="L977" s="416"/>
      <c r="M977" s="416"/>
      <c r="N977" s="416"/>
      <c r="R977" s="416"/>
      <c r="S977" s="416"/>
      <c r="T977" s="416"/>
      <c r="W977" s="415"/>
      <c r="X977" s="415"/>
      <c r="Y977" s="415"/>
      <c r="AC977" s="415"/>
      <c r="AD977" s="415"/>
      <c r="AE977" s="415"/>
      <c r="AF977" s="415"/>
    </row>
    <row r="978" spans="2:32" ht="15" customHeight="1">
      <c r="B978" s="416"/>
      <c r="C978" s="416"/>
      <c r="D978" s="562"/>
      <c r="E978" s="416"/>
      <c r="F978" s="416"/>
      <c r="G978" s="416"/>
      <c r="H978" s="416"/>
      <c r="I978" s="416"/>
      <c r="J978" s="416"/>
      <c r="K978" s="416"/>
      <c r="L978" s="416"/>
      <c r="M978" s="416"/>
      <c r="N978" s="416"/>
      <c r="R978" s="416"/>
      <c r="S978" s="416"/>
      <c r="T978" s="416"/>
      <c r="W978" s="415"/>
      <c r="X978" s="415"/>
      <c r="Y978" s="415"/>
      <c r="AC978" s="415"/>
      <c r="AD978" s="415"/>
      <c r="AE978" s="415"/>
      <c r="AF978" s="415"/>
    </row>
    <row r="979" spans="2:32" ht="15" customHeight="1">
      <c r="B979" s="416"/>
      <c r="C979" s="416"/>
      <c r="D979" s="562"/>
      <c r="E979" s="416"/>
      <c r="F979" s="416"/>
      <c r="G979" s="416"/>
      <c r="H979" s="416"/>
      <c r="I979" s="416"/>
      <c r="J979" s="416"/>
      <c r="K979" s="416"/>
      <c r="L979" s="416"/>
      <c r="M979" s="416"/>
      <c r="N979" s="416"/>
      <c r="R979" s="416"/>
      <c r="S979" s="416"/>
      <c r="T979" s="416"/>
      <c r="W979" s="415"/>
      <c r="X979" s="415"/>
      <c r="Y979" s="415"/>
      <c r="AC979" s="415"/>
      <c r="AD979" s="415"/>
      <c r="AE979" s="415"/>
      <c r="AF979" s="415"/>
    </row>
    <row r="980" spans="2:32" ht="15" customHeight="1">
      <c r="B980" s="416"/>
      <c r="C980" s="416"/>
      <c r="D980" s="562"/>
      <c r="E980" s="416"/>
      <c r="F980" s="416"/>
      <c r="G980" s="416"/>
      <c r="H980" s="416"/>
      <c r="I980" s="416"/>
      <c r="J980" s="416"/>
      <c r="K980" s="416"/>
      <c r="L980" s="416"/>
      <c r="M980" s="416"/>
      <c r="N980" s="416"/>
      <c r="R980" s="416"/>
      <c r="S980" s="416"/>
      <c r="T980" s="416"/>
      <c r="W980" s="415"/>
      <c r="X980" s="415"/>
      <c r="Y980" s="415"/>
      <c r="AC980" s="415"/>
      <c r="AD980" s="415"/>
      <c r="AE980" s="415"/>
      <c r="AF980" s="415"/>
    </row>
    <row r="981" spans="2:32" ht="15" customHeight="1">
      <c r="B981" s="416"/>
      <c r="C981" s="416"/>
      <c r="D981" s="562"/>
      <c r="E981" s="416"/>
      <c r="F981" s="416"/>
      <c r="G981" s="416"/>
      <c r="H981" s="416"/>
      <c r="I981" s="416"/>
      <c r="J981" s="416"/>
      <c r="K981" s="416"/>
      <c r="L981" s="416"/>
      <c r="M981" s="416"/>
      <c r="N981" s="416"/>
      <c r="R981" s="416"/>
      <c r="S981" s="416"/>
      <c r="T981" s="416"/>
      <c r="W981" s="415"/>
      <c r="X981" s="415"/>
      <c r="Y981" s="415"/>
      <c r="AC981" s="415"/>
      <c r="AD981" s="415"/>
      <c r="AE981" s="415"/>
      <c r="AF981" s="415"/>
    </row>
    <row r="982" spans="2:32" ht="15" customHeight="1">
      <c r="B982" s="416"/>
      <c r="C982" s="416"/>
      <c r="D982" s="562"/>
      <c r="E982" s="416"/>
      <c r="F982" s="416"/>
      <c r="G982" s="416"/>
      <c r="H982" s="416"/>
      <c r="I982" s="416"/>
      <c r="J982" s="416"/>
      <c r="K982" s="416"/>
      <c r="L982" s="416"/>
      <c r="M982" s="416"/>
      <c r="N982" s="416"/>
      <c r="R982" s="416"/>
      <c r="S982" s="416"/>
      <c r="T982" s="416"/>
      <c r="W982" s="415"/>
      <c r="X982" s="415"/>
      <c r="Y982" s="415"/>
      <c r="AC982" s="415"/>
      <c r="AD982" s="415"/>
      <c r="AE982" s="415"/>
      <c r="AF982" s="415"/>
    </row>
    <row r="983" spans="2:32" ht="15" customHeight="1">
      <c r="B983" s="416"/>
      <c r="C983" s="416"/>
      <c r="D983" s="562"/>
      <c r="E983" s="416"/>
      <c r="F983" s="416"/>
      <c r="G983" s="416"/>
      <c r="H983" s="416"/>
      <c r="I983" s="416"/>
      <c r="J983" s="416"/>
      <c r="K983" s="416"/>
      <c r="L983" s="416"/>
      <c r="M983" s="416"/>
      <c r="N983" s="416"/>
      <c r="R983" s="416"/>
      <c r="S983" s="416"/>
      <c r="T983" s="416"/>
      <c r="W983" s="415"/>
      <c r="X983" s="415"/>
      <c r="Y983" s="415"/>
      <c r="AC983" s="415"/>
      <c r="AD983" s="415"/>
      <c r="AE983" s="415"/>
      <c r="AF983" s="415"/>
    </row>
    <row r="984" spans="2:32" ht="15" customHeight="1">
      <c r="B984" s="416"/>
      <c r="C984" s="416"/>
      <c r="D984" s="562"/>
      <c r="E984" s="416"/>
      <c r="F984" s="416"/>
      <c r="G984" s="416"/>
      <c r="H984" s="416"/>
      <c r="I984" s="416"/>
      <c r="J984" s="416"/>
      <c r="K984" s="416"/>
      <c r="L984" s="416"/>
      <c r="M984" s="416"/>
      <c r="N984" s="416"/>
      <c r="R984" s="416"/>
      <c r="S984" s="416"/>
      <c r="T984" s="416"/>
      <c r="W984" s="415"/>
      <c r="X984" s="415"/>
      <c r="Y984" s="415"/>
      <c r="AC984" s="415"/>
      <c r="AD984" s="415"/>
      <c r="AE984" s="415"/>
      <c r="AF984" s="415"/>
    </row>
    <row r="985" spans="2:32" ht="15" customHeight="1">
      <c r="B985" s="416"/>
      <c r="C985" s="416"/>
      <c r="D985" s="562"/>
      <c r="E985" s="416"/>
      <c r="F985" s="416"/>
      <c r="G985" s="416"/>
      <c r="H985" s="416"/>
      <c r="I985" s="416"/>
      <c r="J985" s="416"/>
      <c r="K985" s="416"/>
      <c r="L985" s="416"/>
      <c r="M985" s="416"/>
      <c r="N985" s="416"/>
      <c r="R985" s="416"/>
      <c r="S985" s="416"/>
      <c r="T985" s="416"/>
      <c r="W985" s="415"/>
      <c r="X985" s="415"/>
      <c r="Y985" s="415"/>
      <c r="AC985" s="415"/>
      <c r="AD985" s="415"/>
      <c r="AE985" s="415"/>
      <c r="AF985" s="415"/>
    </row>
    <row r="986" spans="2:32" ht="15" customHeight="1">
      <c r="B986" s="416"/>
      <c r="C986" s="416"/>
      <c r="D986" s="562"/>
      <c r="E986" s="416"/>
      <c r="F986" s="416"/>
      <c r="G986" s="416"/>
      <c r="H986" s="416"/>
      <c r="I986" s="416"/>
      <c r="J986" s="416"/>
      <c r="K986" s="416"/>
      <c r="L986" s="416"/>
      <c r="M986" s="416"/>
      <c r="N986" s="416"/>
      <c r="R986" s="416"/>
      <c r="S986" s="416"/>
      <c r="T986" s="416"/>
      <c r="W986" s="415"/>
      <c r="X986" s="415"/>
      <c r="Y986" s="415"/>
      <c r="AC986" s="415"/>
      <c r="AD986" s="415"/>
      <c r="AE986" s="415"/>
      <c r="AF986" s="415"/>
    </row>
    <row r="987" spans="2:32" ht="15" customHeight="1">
      <c r="B987" s="416"/>
      <c r="C987" s="416"/>
      <c r="D987" s="562"/>
      <c r="E987" s="416"/>
      <c r="F987" s="416"/>
      <c r="G987" s="416"/>
      <c r="H987" s="416"/>
      <c r="I987" s="416"/>
      <c r="J987" s="416"/>
      <c r="K987" s="416"/>
      <c r="L987" s="416"/>
      <c r="M987" s="416"/>
      <c r="N987" s="416"/>
      <c r="R987" s="416"/>
      <c r="S987" s="416"/>
      <c r="T987" s="416"/>
      <c r="W987" s="415"/>
      <c r="X987" s="415"/>
      <c r="Y987" s="415"/>
      <c r="AC987" s="415"/>
      <c r="AD987" s="415"/>
      <c r="AE987" s="415"/>
      <c r="AF987" s="415"/>
    </row>
    <row r="988" spans="2:32" ht="15" customHeight="1">
      <c r="B988" s="416"/>
      <c r="C988" s="416"/>
      <c r="D988" s="562"/>
      <c r="E988" s="416"/>
      <c r="F988" s="416"/>
      <c r="G988" s="416"/>
      <c r="H988" s="416"/>
      <c r="I988" s="416"/>
      <c r="J988" s="416"/>
      <c r="K988" s="416"/>
      <c r="L988" s="416"/>
      <c r="M988" s="416"/>
      <c r="N988" s="416"/>
      <c r="R988" s="416"/>
      <c r="S988" s="416"/>
      <c r="T988" s="416"/>
      <c r="W988" s="415"/>
      <c r="X988" s="415"/>
      <c r="Y988" s="415"/>
      <c r="AC988" s="415"/>
      <c r="AD988" s="415"/>
      <c r="AE988" s="415"/>
      <c r="AF988" s="415"/>
    </row>
    <row r="989" spans="2:32" ht="15" customHeight="1">
      <c r="B989" s="416"/>
      <c r="C989" s="416"/>
      <c r="D989" s="562"/>
      <c r="E989" s="416"/>
      <c r="F989" s="416"/>
      <c r="G989" s="416"/>
      <c r="H989" s="416"/>
      <c r="I989" s="416"/>
      <c r="J989" s="416"/>
      <c r="K989" s="416"/>
      <c r="L989" s="416"/>
      <c r="M989" s="416"/>
      <c r="N989" s="416"/>
      <c r="R989" s="416"/>
      <c r="S989" s="416"/>
      <c r="T989" s="416"/>
      <c r="W989" s="415"/>
      <c r="X989" s="415"/>
      <c r="Y989" s="415"/>
      <c r="AC989" s="415"/>
      <c r="AD989" s="415"/>
      <c r="AE989" s="415"/>
      <c r="AF989" s="415"/>
    </row>
    <row r="990" spans="2:32" ht="15" customHeight="1">
      <c r="B990" s="416"/>
      <c r="C990" s="416"/>
      <c r="D990" s="562"/>
      <c r="E990" s="416"/>
      <c r="F990" s="416"/>
      <c r="G990" s="416"/>
      <c r="H990" s="416"/>
      <c r="I990" s="416"/>
      <c r="J990" s="416"/>
      <c r="K990" s="416"/>
      <c r="L990" s="416"/>
      <c r="M990" s="416"/>
      <c r="N990" s="416"/>
      <c r="R990" s="416"/>
      <c r="S990" s="416"/>
      <c r="T990" s="416"/>
      <c r="W990" s="415"/>
      <c r="X990" s="415"/>
      <c r="Y990" s="415"/>
      <c r="AC990" s="415"/>
      <c r="AD990" s="415"/>
      <c r="AE990" s="415"/>
      <c r="AF990" s="415"/>
    </row>
    <row r="991" spans="2:32" ht="15" customHeight="1">
      <c r="B991" s="416"/>
      <c r="C991" s="416"/>
      <c r="D991" s="562"/>
      <c r="E991" s="416"/>
      <c r="F991" s="416"/>
      <c r="G991" s="416"/>
      <c r="H991" s="416"/>
      <c r="I991" s="416"/>
      <c r="J991" s="416"/>
      <c r="K991" s="416"/>
      <c r="L991" s="416"/>
      <c r="M991" s="416"/>
      <c r="N991" s="416"/>
      <c r="R991" s="416"/>
      <c r="S991" s="416"/>
      <c r="T991" s="416"/>
      <c r="W991" s="415"/>
      <c r="X991" s="415"/>
      <c r="Y991" s="415"/>
      <c r="AC991" s="415"/>
      <c r="AD991" s="415"/>
      <c r="AE991" s="415"/>
      <c r="AF991" s="415"/>
    </row>
    <row r="992" spans="2:32" ht="15" customHeight="1">
      <c r="B992" s="416"/>
      <c r="C992" s="416"/>
      <c r="D992" s="562"/>
      <c r="E992" s="416" t="s">
        <v>665</v>
      </c>
      <c r="F992" s="416"/>
      <c r="G992" s="416"/>
      <c r="H992" s="416"/>
      <c r="I992" s="416"/>
      <c r="J992" s="416"/>
      <c r="K992" s="416"/>
      <c r="L992" s="416"/>
      <c r="M992" s="416"/>
      <c r="N992" s="416"/>
      <c r="Q992" s="415" t="s">
        <v>666</v>
      </c>
      <c r="R992" s="416"/>
      <c r="S992" s="416"/>
      <c r="T992" s="416"/>
      <c r="W992" s="415"/>
      <c r="X992" s="415"/>
      <c r="Y992" s="415"/>
      <c r="AC992" s="415" t="s">
        <v>362</v>
      </c>
      <c r="AD992" s="415"/>
      <c r="AE992" s="415"/>
      <c r="AF992" s="415"/>
    </row>
    <row r="993" spans="2:32" ht="15" customHeight="1">
      <c r="B993" s="416"/>
      <c r="C993" s="416"/>
      <c r="D993" s="562"/>
      <c r="E993" s="225"/>
      <c r="F993" s="416"/>
      <c r="G993" s="416"/>
      <c r="H993" s="416"/>
      <c r="I993" s="416"/>
      <c r="J993" s="416"/>
      <c r="K993" s="416"/>
      <c r="L993" s="416"/>
      <c r="M993" s="416"/>
      <c r="N993" s="416"/>
      <c r="Q993" s="415" t="s">
        <v>667</v>
      </c>
      <c r="R993" s="416"/>
      <c r="S993" s="416"/>
      <c r="T993" s="416"/>
      <c r="W993" s="415"/>
      <c r="X993" s="415"/>
      <c r="Y993" s="415"/>
      <c r="AF993" s="415"/>
    </row>
    <row r="994" spans="2:32" ht="15" customHeight="1">
      <c r="B994" s="416"/>
      <c r="C994" s="416"/>
      <c r="D994" s="562"/>
      <c r="E994" s="225"/>
      <c r="F994" s="416"/>
      <c r="G994" s="416"/>
      <c r="H994" s="416"/>
      <c r="I994" s="416"/>
      <c r="J994" s="416"/>
      <c r="K994" s="416"/>
      <c r="L994" s="416"/>
      <c r="M994" s="416"/>
      <c r="N994" s="416"/>
      <c r="Q994" s="415" t="s">
        <v>668</v>
      </c>
      <c r="R994" s="416"/>
      <c r="S994" s="416"/>
      <c r="T994" s="416"/>
      <c r="W994" s="415"/>
      <c r="X994" s="415"/>
      <c r="Y994" s="415"/>
      <c r="AF994" s="415"/>
    </row>
    <row r="995" spans="2:32" ht="15" customHeight="1">
      <c r="B995" s="416"/>
      <c r="C995" s="416"/>
      <c r="D995" s="562"/>
      <c r="E995" s="225"/>
      <c r="F995" s="416"/>
      <c r="G995" s="416"/>
      <c r="H995" s="416"/>
      <c r="I995" s="416"/>
      <c r="J995" s="416"/>
      <c r="K995" s="416"/>
      <c r="L995" s="416"/>
      <c r="M995" s="416"/>
      <c r="N995" s="416"/>
      <c r="R995" s="416"/>
      <c r="S995" s="416"/>
      <c r="T995" s="416"/>
      <c r="W995" s="415"/>
      <c r="X995" s="415"/>
      <c r="Y995" s="415"/>
      <c r="AF995" s="415"/>
    </row>
    <row r="996" spans="2:32" ht="15" customHeight="1">
      <c r="B996" s="416"/>
      <c r="C996" s="416"/>
      <c r="D996" s="562"/>
      <c r="E996" s="225"/>
      <c r="F996" s="416"/>
      <c r="G996" s="416"/>
      <c r="H996" s="416"/>
      <c r="I996" s="416"/>
      <c r="J996" s="416"/>
      <c r="K996" s="416"/>
      <c r="L996" s="416"/>
      <c r="M996" s="416"/>
      <c r="N996" s="416"/>
      <c r="R996" s="416"/>
      <c r="S996" s="416"/>
      <c r="T996" s="416"/>
      <c r="W996" s="415"/>
      <c r="X996" s="415"/>
      <c r="Y996" s="415"/>
      <c r="AF996" s="415"/>
    </row>
    <row r="997" spans="2:32" ht="15" customHeight="1">
      <c r="B997" s="416"/>
      <c r="C997" s="416"/>
      <c r="D997" s="562"/>
      <c r="E997" s="225"/>
      <c r="F997" s="416"/>
      <c r="G997" s="416"/>
      <c r="H997" s="416"/>
      <c r="I997" s="416"/>
      <c r="J997" s="416"/>
      <c r="K997" s="416"/>
      <c r="L997" s="416"/>
      <c r="M997" s="416"/>
      <c r="N997" s="416"/>
      <c r="R997" s="416"/>
      <c r="S997" s="416"/>
      <c r="T997" s="416"/>
      <c r="W997" s="415"/>
      <c r="X997" s="415"/>
      <c r="Y997" s="415"/>
      <c r="AF997" s="415"/>
    </row>
    <row r="998" spans="2:32" ht="15" customHeight="1">
      <c r="B998" s="416"/>
      <c r="C998" s="416"/>
      <c r="D998" s="562"/>
      <c r="E998" s="225"/>
      <c r="F998" s="416"/>
      <c r="G998" s="416"/>
      <c r="H998" s="416"/>
      <c r="I998" s="416"/>
      <c r="J998" s="416"/>
      <c r="K998" s="416"/>
      <c r="L998" s="416"/>
      <c r="M998" s="416"/>
      <c r="N998" s="416"/>
      <c r="R998" s="416"/>
      <c r="S998" s="416"/>
      <c r="T998" s="416"/>
      <c r="W998" s="415"/>
      <c r="X998" s="415"/>
      <c r="Y998" s="415"/>
      <c r="AF998" s="415"/>
    </row>
    <row r="999" spans="2:32" ht="15" customHeight="1">
      <c r="B999" s="416"/>
      <c r="C999" s="416"/>
      <c r="D999" s="562"/>
      <c r="E999" s="225"/>
      <c r="F999" s="416"/>
      <c r="G999" s="416"/>
      <c r="H999" s="416"/>
      <c r="I999" s="416"/>
      <c r="J999" s="416"/>
      <c r="K999" s="416"/>
      <c r="L999" s="416"/>
      <c r="M999" s="416"/>
      <c r="N999" s="416"/>
      <c r="R999" s="416"/>
      <c r="S999" s="416"/>
      <c r="T999" s="416"/>
      <c r="W999" s="415"/>
      <c r="X999" s="415"/>
      <c r="Y999" s="415"/>
      <c r="AF999" s="415"/>
    </row>
    <row r="1000" spans="2:32" ht="15" customHeight="1">
      <c r="B1000" s="416"/>
      <c r="C1000" s="416"/>
      <c r="D1000" s="562"/>
      <c r="E1000" s="225"/>
      <c r="F1000" s="416"/>
      <c r="G1000" s="416"/>
      <c r="H1000" s="416"/>
      <c r="I1000" s="416"/>
      <c r="J1000" s="416"/>
      <c r="K1000" s="416"/>
      <c r="L1000" s="416"/>
      <c r="M1000" s="416"/>
      <c r="N1000" s="416"/>
      <c r="R1000" s="416"/>
      <c r="S1000" s="416"/>
      <c r="T1000" s="416"/>
      <c r="W1000" s="415"/>
      <c r="X1000" s="415"/>
      <c r="Y1000" s="415"/>
      <c r="AF1000" s="415"/>
    </row>
    <row r="1001" spans="2:32" ht="15" customHeight="1">
      <c r="B1001" s="416"/>
      <c r="C1001" s="416"/>
      <c r="D1001" s="562"/>
      <c r="E1001" s="225"/>
      <c r="F1001" s="416"/>
      <c r="G1001" s="416"/>
      <c r="H1001" s="416"/>
      <c r="I1001" s="416"/>
      <c r="J1001" s="416"/>
      <c r="K1001" s="416"/>
      <c r="L1001" s="416"/>
      <c r="M1001" s="416"/>
      <c r="N1001" s="416"/>
      <c r="R1001" s="416"/>
      <c r="S1001" s="416"/>
      <c r="T1001" s="416"/>
      <c r="W1001" s="415"/>
      <c r="X1001" s="415"/>
      <c r="Y1001" s="415"/>
      <c r="AF1001" s="415"/>
    </row>
    <row r="1002" spans="2:32" ht="15" customHeight="1">
      <c r="B1002" s="416"/>
      <c r="C1002" s="416"/>
      <c r="D1002" s="562"/>
      <c r="E1002" s="225"/>
      <c r="F1002" s="416"/>
      <c r="G1002" s="416"/>
      <c r="H1002" s="416"/>
      <c r="I1002" s="416"/>
      <c r="J1002" s="416"/>
      <c r="K1002" s="416"/>
      <c r="L1002" s="416"/>
      <c r="M1002" s="416"/>
      <c r="N1002" s="416"/>
      <c r="R1002" s="416"/>
      <c r="S1002" s="416"/>
      <c r="T1002" s="416"/>
      <c r="W1002" s="415"/>
      <c r="X1002" s="415"/>
      <c r="Y1002" s="415"/>
      <c r="AF1002" s="415"/>
    </row>
    <row r="1003" spans="2:32" ht="15" customHeight="1">
      <c r="B1003" s="416"/>
      <c r="C1003" s="416"/>
      <c r="D1003" s="562"/>
      <c r="E1003" s="225"/>
      <c r="F1003" s="416"/>
      <c r="G1003" s="416"/>
      <c r="H1003" s="416"/>
      <c r="I1003" s="416"/>
      <c r="J1003" s="416"/>
      <c r="K1003" s="416"/>
      <c r="L1003" s="416"/>
      <c r="M1003" s="416"/>
      <c r="N1003" s="416"/>
      <c r="R1003" s="416"/>
      <c r="S1003" s="416"/>
      <c r="T1003" s="416"/>
      <c r="W1003" s="415"/>
      <c r="X1003" s="415"/>
      <c r="Y1003" s="415"/>
      <c r="AF1003" s="415"/>
    </row>
    <row r="1004" spans="2:32" ht="15" customHeight="1">
      <c r="B1004" s="416"/>
      <c r="C1004" s="416"/>
      <c r="D1004" s="562"/>
      <c r="E1004" s="225"/>
      <c r="F1004" s="416"/>
      <c r="G1004" s="416"/>
      <c r="H1004" s="416"/>
      <c r="I1004" s="416"/>
      <c r="J1004" s="416"/>
      <c r="K1004" s="416"/>
      <c r="L1004" s="416"/>
      <c r="M1004" s="416"/>
      <c r="N1004" s="416"/>
      <c r="R1004" s="416"/>
      <c r="S1004" s="416"/>
      <c r="T1004" s="416"/>
      <c r="W1004" s="415"/>
      <c r="X1004" s="415"/>
      <c r="Y1004" s="415"/>
      <c r="AF1004" s="415"/>
    </row>
    <row r="1005" spans="2:32" ht="15" customHeight="1">
      <c r="B1005" s="416"/>
      <c r="C1005" s="416"/>
      <c r="D1005" s="562"/>
      <c r="E1005" s="225"/>
      <c r="F1005" s="416"/>
      <c r="G1005" s="416"/>
      <c r="H1005" s="416"/>
      <c r="I1005" s="416"/>
      <c r="J1005" s="416"/>
      <c r="K1005" s="416"/>
      <c r="L1005" s="416"/>
      <c r="M1005" s="416"/>
      <c r="N1005" s="416"/>
      <c r="R1005" s="416"/>
      <c r="S1005" s="416"/>
      <c r="T1005" s="416"/>
      <c r="W1005" s="415"/>
      <c r="X1005" s="415"/>
      <c r="Y1005" s="415"/>
      <c r="AF1005" s="415"/>
    </row>
    <row r="1006" spans="2:32" ht="15" customHeight="1">
      <c r="B1006" s="416"/>
      <c r="C1006" s="416"/>
      <c r="D1006" s="562"/>
      <c r="E1006" s="225"/>
      <c r="F1006" s="416"/>
      <c r="G1006" s="416"/>
      <c r="H1006" s="416"/>
      <c r="I1006" s="416"/>
      <c r="J1006" s="416"/>
      <c r="K1006" s="416"/>
      <c r="L1006" s="416"/>
      <c r="M1006" s="416"/>
      <c r="N1006" s="416"/>
      <c r="R1006" s="416"/>
      <c r="S1006" s="416"/>
      <c r="T1006" s="416"/>
      <c r="W1006" s="415"/>
      <c r="X1006" s="415"/>
      <c r="Y1006" s="415"/>
      <c r="AF1006" s="415"/>
    </row>
    <row r="1007" spans="2:32" ht="15" customHeight="1">
      <c r="B1007" s="416"/>
      <c r="C1007" s="416"/>
      <c r="D1007" s="562"/>
      <c r="E1007" s="225"/>
      <c r="F1007" s="416"/>
      <c r="G1007" s="416"/>
      <c r="H1007" s="416"/>
      <c r="I1007" s="416"/>
      <c r="J1007" s="416"/>
      <c r="K1007" s="416"/>
      <c r="L1007" s="416"/>
      <c r="M1007" s="416"/>
      <c r="N1007" s="416"/>
      <c r="R1007" s="416"/>
      <c r="S1007" s="416"/>
      <c r="T1007" s="416"/>
      <c r="W1007" s="415"/>
      <c r="X1007" s="415"/>
      <c r="Y1007" s="415"/>
      <c r="AF1007" s="415"/>
    </row>
    <row r="1008" spans="2:32" ht="15" customHeight="1">
      <c r="B1008" s="416"/>
      <c r="C1008" s="416"/>
      <c r="D1008" s="562"/>
      <c r="E1008" s="225"/>
      <c r="F1008" s="416"/>
      <c r="G1008" s="416"/>
      <c r="H1008" s="416"/>
      <c r="I1008" s="416"/>
      <c r="J1008" s="416"/>
      <c r="K1008" s="416"/>
      <c r="L1008" s="416"/>
      <c r="M1008" s="416"/>
      <c r="N1008" s="416"/>
      <c r="R1008" s="416"/>
      <c r="S1008" s="416"/>
      <c r="T1008" s="416"/>
      <c r="W1008" s="415"/>
      <c r="X1008" s="415"/>
      <c r="Y1008" s="415"/>
      <c r="AF1008" s="415"/>
    </row>
    <row r="1009" spans="2:32" ht="15" customHeight="1">
      <c r="B1009" s="416"/>
      <c r="C1009" s="416"/>
      <c r="D1009" s="562"/>
      <c r="E1009" s="225"/>
      <c r="F1009" s="416"/>
      <c r="G1009" s="416"/>
      <c r="H1009" s="416"/>
      <c r="I1009" s="416"/>
      <c r="J1009" s="416"/>
      <c r="K1009" s="416"/>
      <c r="L1009" s="416"/>
      <c r="M1009" s="416"/>
      <c r="N1009" s="416"/>
      <c r="R1009" s="416"/>
      <c r="S1009" s="416"/>
      <c r="T1009" s="416"/>
      <c r="W1009" s="415"/>
      <c r="X1009" s="415"/>
      <c r="Y1009" s="415"/>
      <c r="AF1009" s="415"/>
    </row>
    <row r="1010" spans="2:32" ht="15" customHeight="1">
      <c r="B1010" s="416"/>
      <c r="C1010" s="416"/>
      <c r="D1010" s="562"/>
      <c r="E1010" s="225"/>
      <c r="F1010" s="416"/>
      <c r="G1010" s="416"/>
      <c r="H1010" s="416"/>
      <c r="I1010" s="416"/>
      <c r="J1010" s="416"/>
      <c r="K1010" s="416"/>
      <c r="L1010" s="416"/>
      <c r="M1010" s="416"/>
      <c r="N1010" s="416"/>
      <c r="R1010" s="416"/>
      <c r="S1010" s="416"/>
      <c r="T1010" s="416"/>
      <c r="W1010" s="415"/>
      <c r="X1010" s="415"/>
      <c r="Y1010" s="415"/>
      <c r="AF1010" s="415"/>
    </row>
    <row r="1011" spans="2:32" ht="15" customHeight="1">
      <c r="B1011" s="416"/>
      <c r="C1011" s="416"/>
      <c r="D1011" s="562"/>
      <c r="E1011" s="225"/>
      <c r="F1011" s="416"/>
      <c r="G1011" s="416"/>
      <c r="H1011" s="416"/>
      <c r="I1011" s="416"/>
      <c r="J1011" s="416"/>
      <c r="K1011" s="416"/>
      <c r="L1011" s="416"/>
      <c r="M1011" s="416"/>
      <c r="N1011" s="416"/>
      <c r="R1011" s="416"/>
      <c r="S1011" s="416"/>
      <c r="T1011" s="416"/>
      <c r="W1011" s="415"/>
      <c r="X1011" s="415"/>
      <c r="Y1011" s="415"/>
      <c r="AF1011" s="415"/>
    </row>
    <row r="1012" spans="2:32" ht="15" customHeight="1">
      <c r="B1012" s="416"/>
      <c r="C1012" s="416"/>
      <c r="D1012" s="562"/>
      <c r="E1012" s="225"/>
      <c r="F1012" s="416"/>
      <c r="G1012" s="416"/>
      <c r="H1012" s="416"/>
      <c r="I1012" s="416"/>
      <c r="J1012" s="416"/>
      <c r="K1012" s="416"/>
      <c r="L1012" s="416"/>
      <c r="M1012" s="416"/>
      <c r="N1012" s="416"/>
      <c r="R1012" s="416"/>
      <c r="S1012" s="416"/>
      <c r="T1012" s="416"/>
      <c r="W1012" s="415"/>
      <c r="X1012" s="415"/>
      <c r="Y1012" s="415"/>
      <c r="AF1012" s="415"/>
    </row>
    <row r="1013" spans="2:32" ht="15" customHeight="1">
      <c r="B1013" s="416"/>
      <c r="C1013" s="416"/>
      <c r="D1013" s="562"/>
      <c r="E1013" s="225"/>
      <c r="F1013" s="416"/>
      <c r="G1013" s="416"/>
      <c r="H1013" s="416"/>
      <c r="I1013" s="416"/>
      <c r="J1013" s="416"/>
      <c r="K1013" s="416"/>
      <c r="L1013" s="416"/>
      <c r="M1013" s="416"/>
      <c r="N1013" s="416"/>
      <c r="R1013" s="416"/>
      <c r="S1013" s="416"/>
      <c r="T1013" s="416"/>
      <c r="W1013" s="415"/>
      <c r="X1013" s="415"/>
      <c r="Y1013" s="415"/>
      <c r="AF1013" s="415"/>
    </row>
  </sheetData>
  <mergeCells count="1">
    <mergeCell ref="E14:W14"/>
  </mergeCells>
  <hyperlinks>
    <hyperlink ref="C18" location="Caça!A1" display="Caça " xr:uid="{00000000-0004-0000-0100-000000000000}"/>
    <hyperlink ref="C68" location="Embarcação!A1" display="Embarcação" xr:uid="{00000000-0004-0000-0100-000001000000}"/>
    <hyperlink ref="I21" location="Motosserras!A1" display="Motosserra" xr:uid="{00000000-0004-0000-0100-000002000000}"/>
    <hyperlink ref="I197" location="Pesca!A1" display="Pesca" xr:uid="{00000000-0004-0000-0100-000003000000}"/>
  </hyperlink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845"/>
  <sheetViews>
    <sheetView topLeftCell="A21" zoomScaleNormal="100" workbookViewId="0">
      <selection activeCell="C50" sqref="C50:G50"/>
    </sheetView>
  </sheetViews>
  <sheetFormatPr defaultColWidth="0" defaultRowHeight="15" zeroHeight="1"/>
  <cols>
    <col min="1" max="1" width="9.140625" customWidth="1"/>
    <col min="2" max="2" width="14.85546875" style="14" customWidth="1"/>
    <col min="3" max="3" width="29.85546875" style="14" customWidth="1"/>
    <col min="4" max="4" width="17.5703125" style="14" bestFit="1" customWidth="1"/>
    <col min="5" max="7" width="14.140625" style="14" customWidth="1"/>
    <col min="8" max="8" width="13.42578125" style="102" customWidth="1"/>
    <col min="9" max="9" width="12.140625" style="14" customWidth="1"/>
    <col min="10" max="10" width="22.140625" style="14" customWidth="1"/>
    <col min="11" max="11" width="15.140625" style="1" customWidth="1"/>
    <col min="12" max="12" width="15.42578125" style="14" customWidth="1"/>
    <col min="13" max="13" width="14.7109375" customWidth="1"/>
    <col min="14" max="14" width="19" customWidth="1"/>
    <col min="15" max="15" width="9.140625" customWidth="1"/>
    <col min="16" max="16" width="20.42578125" customWidth="1"/>
    <col min="17" max="17" width="19.7109375" style="318" customWidth="1"/>
    <col min="18" max="18" width="19.140625" style="318" customWidth="1"/>
    <col min="19" max="19" width="16.7109375" style="318" customWidth="1"/>
    <col min="20" max="20" width="18.42578125" style="318" customWidth="1"/>
    <col min="21" max="22" width="17" style="318" customWidth="1"/>
    <col min="23" max="23" width="12.28515625" style="318" customWidth="1"/>
    <col min="24" max="24" width="16.85546875" style="318" customWidth="1"/>
    <col min="25" max="25" width="14.140625" style="318" customWidth="1"/>
    <col min="26" max="26" width="15.140625" style="318" customWidth="1"/>
    <col min="27" max="27" width="14.7109375" style="318" customWidth="1"/>
    <col min="28" max="28" width="19.5703125" style="318" customWidth="1"/>
    <col min="29" max="30" width="12.7109375" style="318" customWidth="1"/>
    <col min="31" max="31" width="9.140625" style="318" customWidth="1"/>
    <col min="32" max="16384" width="9.140625" style="318" hidden="1"/>
  </cols>
  <sheetData>
    <row r="1" spans="1:31" customFormat="1" ht="15.75">
      <c r="A1" s="318"/>
      <c r="B1" s="319"/>
      <c r="C1" s="319"/>
      <c r="D1" s="319"/>
      <c r="E1" s="448"/>
      <c r="F1" s="319"/>
      <c r="G1" s="319"/>
      <c r="H1" s="319"/>
      <c r="I1" s="319"/>
      <c r="J1" s="319"/>
      <c r="K1" s="319"/>
      <c r="L1" s="319"/>
      <c r="M1" s="319"/>
      <c r="N1" s="319"/>
      <c r="O1" s="319"/>
      <c r="P1" s="318"/>
      <c r="Q1" s="318"/>
      <c r="R1" s="318"/>
      <c r="S1" s="318"/>
      <c r="T1" s="318"/>
      <c r="U1" s="318"/>
      <c r="V1" s="318"/>
      <c r="W1" s="318"/>
      <c r="X1" s="318"/>
      <c r="Y1" s="318"/>
      <c r="Z1" s="318"/>
      <c r="AA1" s="318"/>
      <c r="AB1" s="318"/>
      <c r="AC1" s="318"/>
      <c r="AD1" s="318"/>
      <c r="AE1" s="318"/>
    </row>
    <row r="2" spans="1:31" customFormat="1">
      <c r="A2" s="318"/>
      <c r="B2" s="320"/>
      <c r="C2" s="320"/>
      <c r="D2" s="320"/>
      <c r="E2" s="321"/>
      <c r="F2" s="321"/>
      <c r="G2" s="321"/>
      <c r="H2" s="321"/>
      <c r="I2" s="321"/>
      <c r="J2" s="321"/>
      <c r="K2" s="321"/>
      <c r="L2" s="321"/>
      <c r="M2" s="321"/>
      <c r="N2" s="322"/>
      <c r="O2" s="322"/>
      <c r="P2" s="318"/>
      <c r="Q2" s="318"/>
      <c r="R2" s="318"/>
      <c r="S2" s="318"/>
      <c r="T2" s="318"/>
      <c r="U2" s="318"/>
      <c r="V2" s="318"/>
      <c r="W2" s="318"/>
      <c r="X2" s="318"/>
      <c r="Y2" s="318"/>
      <c r="Z2" s="318"/>
      <c r="AA2" s="318"/>
      <c r="AB2" s="318"/>
      <c r="AC2" s="318"/>
      <c r="AD2" s="318"/>
      <c r="AE2" s="318"/>
    </row>
    <row r="3" spans="1:31" customFormat="1">
      <c r="A3" s="318"/>
      <c r="B3" s="320"/>
      <c r="C3" s="320"/>
      <c r="D3" s="320"/>
      <c r="E3" s="321"/>
      <c r="F3" s="321"/>
      <c r="G3" s="321"/>
      <c r="H3" s="321"/>
      <c r="I3" s="321"/>
      <c r="J3" s="321"/>
      <c r="K3" s="321"/>
      <c r="L3" s="321"/>
      <c r="M3" s="321"/>
      <c r="N3" s="322"/>
      <c r="O3" s="322"/>
      <c r="P3" s="318"/>
      <c r="Q3" s="318"/>
      <c r="R3" s="318"/>
      <c r="S3" s="318"/>
      <c r="T3" s="318"/>
      <c r="U3" s="318"/>
      <c r="V3" s="318"/>
      <c r="W3" s="318"/>
      <c r="X3" s="318"/>
      <c r="Y3" s="318"/>
      <c r="Z3" s="318"/>
      <c r="AA3" s="318"/>
      <c r="AB3" s="318"/>
      <c r="AC3" s="318"/>
      <c r="AD3" s="318"/>
      <c r="AE3" s="318"/>
    </row>
    <row r="4" spans="1:31" customFormat="1">
      <c r="A4" s="318"/>
      <c r="B4" s="320"/>
      <c r="C4" s="320"/>
      <c r="D4" s="320"/>
      <c r="E4" s="321"/>
      <c r="F4" s="321"/>
      <c r="G4" s="321"/>
      <c r="H4" s="321"/>
      <c r="I4" s="321"/>
      <c r="J4" s="321"/>
      <c r="K4" s="321"/>
      <c r="L4" s="321"/>
      <c r="M4" s="321"/>
      <c r="N4" s="322"/>
      <c r="O4" s="322"/>
      <c r="P4" s="318"/>
      <c r="Q4" s="318"/>
      <c r="R4" s="318"/>
      <c r="S4" s="318"/>
      <c r="T4" s="318"/>
      <c r="U4" s="318"/>
      <c r="V4" s="318"/>
      <c r="W4" s="318"/>
      <c r="X4" s="318"/>
      <c r="Y4" s="318"/>
      <c r="Z4" s="318"/>
      <c r="AA4" s="318"/>
      <c r="AB4" s="318"/>
      <c r="AC4" s="318"/>
      <c r="AD4" s="318"/>
      <c r="AE4" s="318"/>
    </row>
    <row r="5" spans="1:31" customFormat="1">
      <c r="A5" s="318"/>
      <c r="B5" s="320"/>
      <c r="C5" s="320"/>
      <c r="D5" s="320"/>
      <c r="E5" s="321"/>
      <c r="F5" s="321"/>
      <c r="G5" s="321"/>
      <c r="H5" s="321"/>
      <c r="I5" s="321"/>
      <c r="J5" s="321"/>
      <c r="K5" s="321"/>
      <c r="L5" s="321"/>
      <c r="M5" s="321"/>
      <c r="N5" s="322"/>
      <c r="O5" s="322"/>
      <c r="P5" s="318"/>
      <c r="Q5" s="318"/>
      <c r="R5" s="318"/>
      <c r="S5" s="318"/>
      <c r="T5" s="318"/>
      <c r="U5" s="318"/>
      <c r="V5" s="318"/>
      <c r="W5" s="318"/>
      <c r="X5" s="318"/>
      <c r="Y5" s="318"/>
      <c r="Z5" s="318"/>
      <c r="AA5" s="318"/>
      <c r="AB5" s="318"/>
      <c r="AC5" s="318"/>
      <c r="AD5" s="318"/>
      <c r="AE5" s="318"/>
    </row>
    <row r="6" spans="1:31" customFormat="1">
      <c r="A6" s="318"/>
      <c r="B6" s="320"/>
      <c r="C6" s="320"/>
      <c r="D6" s="320"/>
      <c r="E6" s="321"/>
      <c r="F6" s="321"/>
      <c r="G6" s="321"/>
      <c r="H6" s="321"/>
      <c r="I6" s="321"/>
      <c r="J6" s="321"/>
      <c r="K6" s="321"/>
      <c r="L6" s="321"/>
      <c r="M6" s="321"/>
      <c r="N6" s="322"/>
      <c r="O6" s="322"/>
      <c r="P6" s="318"/>
      <c r="Q6" s="318"/>
      <c r="R6" s="318"/>
      <c r="S6" s="318"/>
      <c r="T6" s="318"/>
      <c r="U6" s="318"/>
      <c r="V6" s="318"/>
      <c r="W6" s="318"/>
      <c r="X6" s="318"/>
      <c r="Y6" s="318"/>
      <c r="Z6" s="318"/>
      <c r="AA6" s="318"/>
      <c r="AB6" s="318"/>
      <c r="AC6" s="318"/>
      <c r="AD6" s="318"/>
      <c r="AE6" s="318"/>
    </row>
    <row r="7" spans="1:31" customFormat="1">
      <c r="A7" s="318"/>
      <c r="B7" s="321"/>
      <c r="C7" s="323"/>
      <c r="D7" s="320"/>
      <c r="E7" s="320"/>
      <c r="F7" s="320"/>
      <c r="G7" s="320"/>
      <c r="H7" s="320"/>
      <c r="I7" s="324"/>
      <c r="J7" s="325"/>
      <c r="K7" s="321"/>
      <c r="L7" s="321"/>
      <c r="M7" s="321"/>
      <c r="N7" s="322"/>
      <c r="O7" s="322"/>
      <c r="P7" s="318"/>
      <c r="Q7" s="318"/>
      <c r="R7" s="318"/>
      <c r="S7" s="318"/>
      <c r="T7" s="318"/>
      <c r="U7" s="318"/>
      <c r="V7" s="318"/>
      <c r="W7" s="318"/>
      <c r="X7" s="318"/>
      <c r="Y7" s="318"/>
      <c r="Z7" s="318"/>
      <c r="AA7" s="318"/>
      <c r="AB7" s="318"/>
      <c r="AC7" s="318"/>
      <c r="AD7" s="318"/>
      <c r="AE7" s="318"/>
    </row>
    <row r="8" spans="1:31" customFormat="1">
      <c r="A8" s="318"/>
      <c r="B8" s="320"/>
      <c r="C8" s="320"/>
      <c r="D8" s="320"/>
      <c r="E8" s="321"/>
      <c r="F8" s="321"/>
      <c r="G8" s="321"/>
      <c r="H8" s="321"/>
      <c r="I8" s="321"/>
      <c r="J8" s="326"/>
      <c r="K8" s="321"/>
      <c r="L8" s="321"/>
      <c r="M8" s="321"/>
      <c r="N8" s="322"/>
      <c r="O8" s="322"/>
      <c r="P8" s="318"/>
      <c r="Q8" s="318"/>
      <c r="R8" s="318"/>
      <c r="S8" s="318"/>
      <c r="T8" s="318"/>
      <c r="U8" s="318"/>
      <c r="V8" s="318"/>
      <c r="W8" s="318"/>
      <c r="X8" s="318"/>
      <c r="Y8" s="318"/>
      <c r="Z8" s="318"/>
      <c r="AA8" s="318"/>
      <c r="AB8" s="318"/>
      <c r="AC8" s="318"/>
      <c r="AD8" s="318"/>
      <c r="AE8" s="318"/>
    </row>
    <row r="9" spans="1:31" customFormat="1">
      <c r="A9" s="318"/>
      <c r="B9" s="321"/>
      <c r="C9" s="323"/>
      <c r="D9" s="320"/>
      <c r="E9" s="320"/>
      <c r="F9" s="320"/>
      <c r="G9" s="320"/>
      <c r="H9" s="320"/>
      <c r="I9" s="324"/>
      <c r="J9" s="325"/>
      <c r="K9" s="325"/>
      <c r="L9" s="325"/>
      <c r="M9" s="321"/>
      <c r="N9" s="322"/>
      <c r="O9" s="322"/>
      <c r="P9" s="318"/>
      <c r="Q9" s="318"/>
      <c r="R9" s="318"/>
      <c r="S9" s="318"/>
      <c r="T9" s="318"/>
      <c r="U9" s="318"/>
      <c r="V9" s="318"/>
      <c r="W9" s="318"/>
      <c r="X9" s="318"/>
      <c r="Y9" s="318"/>
      <c r="Z9" s="318"/>
      <c r="AA9" s="318"/>
      <c r="AB9" s="318"/>
      <c r="AC9" s="318"/>
      <c r="AD9" s="318"/>
      <c r="AE9" s="318"/>
    </row>
    <row r="10" spans="1:31" customFormat="1">
      <c r="A10" s="318"/>
      <c r="B10" s="321"/>
      <c r="C10" s="323"/>
      <c r="D10" s="320"/>
      <c r="E10" s="320"/>
      <c r="F10" s="320"/>
      <c r="G10" s="320"/>
      <c r="H10" s="320"/>
      <c r="I10" s="324"/>
      <c r="J10" s="327"/>
      <c r="K10" s="325"/>
      <c r="L10" s="325"/>
      <c r="M10" s="321"/>
      <c r="N10" s="322"/>
      <c r="O10" s="322"/>
      <c r="P10" s="318"/>
      <c r="Q10" s="318"/>
      <c r="R10" s="318"/>
      <c r="S10" s="318"/>
      <c r="T10" s="318"/>
      <c r="U10" s="318"/>
      <c r="V10" s="318"/>
      <c r="W10" s="318"/>
      <c r="X10" s="318"/>
      <c r="Y10" s="318"/>
      <c r="Z10" s="318"/>
      <c r="AA10" s="318"/>
      <c r="AB10" s="318"/>
      <c r="AC10" s="318"/>
      <c r="AD10" s="318"/>
      <c r="AE10" s="318"/>
    </row>
    <row r="11" spans="1:31" customFormat="1">
      <c r="A11" s="318"/>
      <c r="B11" s="321"/>
      <c r="C11" s="323"/>
      <c r="D11" s="320"/>
      <c r="E11" s="320"/>
      <c r="F11" s="320"/>
      <c r="G11" s="320"/>
      <c r="H11" s="320"/>
      <c r="I11" s="324"/>
      <c r="J11" s="325"/>
      <c r="K11" s="325"/>
      <c r="L11" s="325"/>
      <c r="M11" s="321"/>
      <c r="N11" s="322"/>
      <c r="O11" s="322"/>
      <c r="P11" s="318"/>
      <c r="Q11" s="318"/>
      <c r="R11" s="318"/>
      <c r="S11" s="318"/>
      <c r="T11" s="318"/>
      <c r="U11" s="318"/>
      <c r="V11" s="318"/>
      <c r="W11" s="318"/>
      <c r="X11" s="318"/>
      <c r="Y11" s="318"/>
      <c r="Z11" s="318"/>
      <c r="AA11" s="318"/>
      <c r="AB11" s="318"/>
      <c r="AC11" s="318"/>
      <c r="AD11" s="318"/>
      <c r="AE11" s="318"/>
    </row>
    <row r="12" spans="1:31" customFormat="1">
      <c r="A12" s="318"/>
      <c r="B12" s="321"/>
      <c r="C12" s="323"/>
      <c r="D12" s="320"/>
      <c r="E12" s="320"/>
      <c r="F12" s="320"/>
      <c r="G12" s="320"/>
      <c r="H12" s="320"/>
      <c r="I12" s="324"/>
      <c r="J12" s="327"/>
      <c r="K12" s="325"/>
      <c r="L12" s="325"/>
      <c r="M12" s="321"/>
      <c r="N12" s="322"/>
      <c r="O12" s="322"/>
      <c r="P12" s="318"/>
      <c r="Q12" s="318"/>
      <c r="R12" s="318"/>
      <c r="S12" s="318"/>
      <c r="T12" s="318"/>
      <c r="U12" s="318"/>
      <c r="V12" s="318"/>
      <c r="W12" s="318"/>
      <c r="X12" s="318"/>
      <c r="Y12" s="318"/>
      <c r="Z12" s="318"/>
      <c r="AA12" s="318"/>
      <c r="AB12" s="318"/>
      <c r="AC12" s="318"/>
      <c r="AD12" s="318"/>
      <c r="AE12" s="318"/>
    </row>
    <row r="13" spans="1:31" customFormat="1">
      <c r="A13" s="318"/>
      <c r="B13" s="321"/>
      <c r="C13" s="323"/>
      <c r="D13" s="320"/>
      <c r="E13" s="320"/>
      <c r="F13" s="320"/>
      <c r="G13" s="320"/>
      <c r="H13" s="320"/>
      <c r="I13" s="324"/>
      <c r="J13" s="325"/>
      <c r="K13" s="325"/>
      <c r="L13" s="325"/>
      <c r="M13" s="321"/>
      <c r="N13" s="322"/>
      <c r="O13" s="322"/>
      <c r="P13" s="318"/>
      <c r="Q13" s="318"/>
      <c r="R13" s="318"/>
      <c r="S13" s="318"/>
      <c r="T13" s="318"/>
      <c r="U13" s="318"/>
      <c r="V13" s="318"/>
      <c r="W13" s="318"/>
      <c r="X13" s="318"/>
      <c r="Y13" s="318"/>
      <c r="Z13" s="318"/>
      <c r="AA13" s="318"/>
      <c r="AB13" s="318"/>
      <c r="AC13" s="318"/>
      <c r="AD13" s="318"/>
      <c r="AE13" s="318"/>
    </row>
    <row r="14" spans="1:31" customFormat="1" ht="31.5" customHeight="1">
      <c r="A14" s="318"/>
      <c r="B14" s="948" t="s">
        <v>669</v>
      </c>
      <c r="C14" s="949"/>
      <c r="D14" s="949"/>
      <c r="E14" s="949"/>
      <c r="F14" s="949"/>
      <c r="G14" s="949"/>
      <c r="H14" s="950"/>
      <c r="I14" s="328"/>
      <c r="J14" s="941" t="s">
        <v>670</v>
      </c>
      <c r="K14" s="941"/>
      <c r="L14" s="941"/>
      <c r="M14" s="941"/>
      <c r="N14" s="941"/>
      <c r="O14" s="318"/>
      <c r="P14" s="942" t="s">
        <v>671</v>
      </c>
      <c r="Q14" s="943"/>
      <c r="R14" s="943"/>
      <c r="S14" s="943"/>
      <c r="T14" s="943"/>
      <c r="U14" s="943"/>
      <c r="V14" s="943"/>
      <c r="W14" s="943"/>
      <c r="X14" s="943"/>
      <c r="Y14" s="943"/>
      <c r="Z14" s="944"/>
      <c r="AA14" s="318"/>
      <c r="AB14" s="318"/>
      <c r="AC14" s="318"/>
      <c r="AD14" s="318"/>
      <c r="AE14" s="318"/>
    </row>
    <row r="15" spans="1:31" customFormat="1" ht="30">
      <c r="A15" s="318"/>
      <c r="B15" s="843"/>
      <c r="C15" s="844"/>
      <c r="D15" s="844"/>
      <c r="E15" s="951" t="s">
        <v>672</v>
      </c>
      <c r="F15" s="951"/>
      <c r="G15" s="951"/>
      <c r="H15" s="952"/>
      <c r="I15" s="324"/>
      <c r="J15" s="953"/>
      <c r="K15" s="954"/>
      <c r="L15" s="954"/>
      <c r="M15" s="954"/>
      <c r="N15" s="955"/>
      <c r="O15" s="318"/>
      <c r="P15" s="522" t="s">
        <v>67</v>
      </c>
      <c r="Q15" s="523" t="s">
        <v>673</v>
      </c>
      <c r="R15" s="523" t="s">
        <v>674</v>
      </c>
      <c r="S15" s="523" t="s">
        <v>675</v>
      </c>
      <c r="T15" s="524" t="s">
        <v>676</v>
      </c>
      <c r="U15" s="523" t="s">
        <v>674</v>
      </c>
      <c r="V15" s="523" t="s">
        <v>675</v>
      </c>
      <c r="W15" s="524" t="s">
        <v>677</v>
      </c>
      <c r="X15" s="523" t="s">
        <v>674</v>
      </c>
      <c r="Y15" s="523" t="s">
        <v>675</v>
      </c>
      <c r="Z15" s="570" t="s">
        <v>678</v>
      </c>
      <c r="AA15" s="318"/>
      <c r="AB15" s="318"/>
      <c r="AC15" s="318"/>
      <c r="AD15" s="318"/>
      <c r="AE15" s="318"/>
    </row>
    <row r="16" spans="1:31" customFormat="1">
      <c r="A16" s="318"/>
      <c r="B16" s="42" t="s">
        <v>679</v>
      </c>
      <c r="C16" s="827" t="s">
        <v>680</v>
      </c>
      <c r="D16" s="827" t="s">
        <v>681</v>
      </c>
      <c r="E16" s="42" t="s">
        <v>682</v>
      </c>
      <c r="F16" s="42" t="s">
        <v>61</v>
      </c>
      <c r="G16" s="42" t="s">
        <v>60</v>
      </c>
      <c r="H16" s="42" t="s">
        <v>62</v>
      </c>
      <c r="I16" s="329"/>
      <c r="J16" s="44"/>
      <c r="K16" s="42" t="s">
        <v>683</v>
      </c>
      <c r="L16" s="42" t="s">
        <v>676</v>
      </c>
      <c r="M16" s="42" t="s">
        <v>677</v>
      </c>
      <c r="N16" s="42" t="s">
        <v>684</v>
      </c>
      <c r="O16" s="318"/>
      <c r="P16" s="525"/>
      <c r="Q16" s="526"/>
      <c r="R16" s="526"/>
      <c r="S16" s="526"/>
      <c r="T16" s="526"/>
      <c r="U16" s="526"/>
      <c r="V16" s="526"/>
      <c r="W16" s="526"/>
      <c r="X16" s="526"/>
      <c r="Y16" s="526"/>
      <c r="Z16" s="571"/>
      <c r="AA16" s="318"/>
      <c r="AB16" s="318"/>
      <c r="AC16" s="318"/>
      <c r="AD16" s="318"/>
      <c r="AE16" s="318"/>
    </row>
    <row r="17" spans="1:31" customFormat="1" ht="30">
      <c r="A17" s="318"/>
      <c r="B17" s="42">
        <v>1</v>
      </c>
      <c r="C17" s="89" t="s">
        <v>80</v>
      </c>
      <c r="D17" s="796">
        <f>N18</f>
        <v>34</v>
      </c>
      <c r="E17" s="796">
        <f>SUM(D17*(1-0.25))</f>
        <v>25.5</v>
      </c>
      <c r="F17" s="796">
        <f>SUM(D17*(1-0.5))</f>
        <v>17</v>
      </c>
      <c r="G17" s="796">
        <f>SUM(D17*(1-0.75))</f>
        <v>8.5</v>
      </c>
      <c r="H17" s="796">
        <f>SUM(D17*(1-0.9))</f>
        <v>3.3999999999999995</v>
      </c>
      <c r="I17" s="318"/>
      <c r="J17" s="20"/>
      <c r="K17" s="118"/>
      <c r="L17" s="20"/>
      <c r="M17" s="17"/>
      <c r="N17" s="443"/>
      <c r="O17" s="318"/>
      <c r="P17" s="25" t="s">
        <v>685</v>
      </c>
      <c r="Q17" s="372">
        <v>994.1</v>
      </c>
      <c r="R17" s="521">
        <v>1</v>
      </c>
      <c r="S17" s="372">
        <v>994.1</v>
      </c>
      <c r="T17" s="372">
        <v>799.99</v>
      </c>
      <c r="U17" s="521">
        <v>1</v>
      </c>
      <c r="V17" s="372">
        <v>799.99</v>
      </c>
      <c r="W17" s="372">
        <v>945</v>
      </c>
      <c r="X17" s="521">
        <v>1</v>
      </c>
      <c r="Y17" s="372">
        <v>945</v>
      </c>
      <c r="Z17" s="112">
        <f>AVERAGE(S17,V17,Y17)</f>
        <v>913.03000000000009</v>
      </c>
      <c r="AA17" s="318"/>
      <c r="AB17" s="318"/>
      <c r="AC17" s="318"/>
      <c r="AD17" s="318"/>
      <c r="AE17" s="318"/>
    </row>
    <row r="18" spans="1:31" customFormat="1" ht="30">
      <c r="A18" s="318"/>
      <c r="B18" s="42">
        <v>2</v>
      </c>
      <c r="C18" s="89" t="s">
        <v>85</v>
      </c>
      <c r="D18" s="796">
        <f>N25</f>
        <v>61.666666666666664</v>
      </c>
      <c r="E18" s="796">
        <f t="shared" ref="E18:E46" si="0">SUM(D18*(1-0.25))</f>
        <v>46.25</v>
      </c>
      <c r="F18" s="796">
        <f>SUM(D18*(1-0.5))</f>
        <v>30.833333333333332</v>
      </c>
      <c r="G18" s="796">
        <f t="shared" ref="G18:G46" si="1">SUM(D18*(1-0.75))</f>
        <v>15.416666666666666</v>
      </c>
      <c r="H18" s="796">
        <f t="shared" ref="H18:H46" si="2">SUM(D18*(1-0.9))</f>
        <v>6.1666666666666652</v>
      </c>
      <c r="I18" s="318"/>
      <c r="J18" s="20" t="s">
        <v>686</v>
      </c>
      <c r="K18" s="18">
        <v>35</v>
      </c>
      <c r="L18" s="18">
        <v>32</v>
      </c>
      <c r="M18" s="18">
        <v>35</v>
      </c>
      <c r="N18" s="568">
        <f>AVERAGE(K18:M18)</f>
        <v>34</v>
      </c>
      <c r="O18" s="318"/>
      <c r="P18" s="25" t="s">
        <v>687</v>
      </c>
      <c r="Q18" s="372">
        <v>883.11</v>
      </c>
      <c r="R18" s="521">
        <v>1</v>
      </c>
      <c r="S18" s="372">
        <v>883.11</v>
      </c>
      <c r="T18" s="372">
        <v>799.4</v>
      </c>
      <c r="U18" s="521">
        <v>1</v>
      </c>
      <c r="V18" s="372">
        <v>799.4</v>
      </c>
      <c r="W18" s="372">
        <v>285</v>
      </c>
      <c r="X18" s="521">
        <v>1</v>
      </c>
      <c r="Y18" s="372">
        <v>285</v>
      </c>
      <c r="Z18" s="112">
        <f>AVERAGE(S18,V18,Y18)</f>
        <v>655.8366666666667</v>
      </c>
      <c r="AA18" s="318"/>
      <c r="AB18" s="318"/>
      <c r="AC18" s="318"/>
      <c r="AD18" s="318"/>
      <c r="AE18" s="318"/>
    </row>
    <row r="19" spans="1:31" customFormat="1" ht="15" customHeight="1">
      <c r="A19" s="318"/>
      <c r="B19" s="42">
        <v>3</v>
      </c>
      <c r="C19" s="89" t="s">
        <v>90</v>
      </c>
      <c r="D19" s="44"/>
      <c r="E19" s="796"/>
      <c r="F19" s="796"/>
      <c r="G19" s="796"/>
      <c r="H19" s="796"/>
      <c r="I19" s="318"/>
      <c r="J19" s="839"/>
      <c r="K19" s="839"/>
      <c r="L19" s="839"/>
      <c r="M19" s="839"/>
      <c r="N19" s="839"/>
      <c r="O19" s="318"/>
      <c r="P19" s="25" t="s">
        <v>688</v>
      </c>
      <c r="Q19" s="372">
        <v>2099</v>
      </c>
      <c r="R19" s="521">
        <v>1</v>
      </c>
      <c r="S19" s="372">
        <v>2099</v>
      </c>
      <c r="T19" s="372">
        <v>1540</v>
      </c>
      <c r="U19" s="521">
        <v>1</v>
      </c>
      <c r="V19" s="372">
        <v>1540</v>
      </c>
      <c r="W19" s="372">
        <v>2049</v>
      </c>
      <c r="X19" s="521">
        <v>1</v>
      </c>
      <c r="Y19" s="372">
        <v>2049</v>
      </c>
      <c r="Z19" s="112">
        <f>AVERAGE(S19,V19,Y19)</f>
        <v>1896</v>
      </c>
      <c r="AA19" s="318"/>
      <c r="AB19" s="318"/>
      <c r="AC19" s="318"/>
      <c r="AD19" s="318"/>
      <c r="AE19" s="318"/>
    </row>
    <row r="20" spans="1:31" customFormat="1">
      <c r="A20" s="318"/>
      <c r="B20" s="205"/>
      <c r="C20" s="115" t="s">
        <v>689</v>
      </c>
      <c r="D20" s="18">
        <f>K36</f>
        <v>26.783333333333331</v>
      </c>
      <c r="E20" s="21">
        <f t="shared" si="0"/>
        <v>20.087499999999999</v>
      </c>
      <c r="F20" s="21">
        <f t="shared" ref="F20:F46" si="3">SUM(D20*(1-0.5))</f>
        <v>13.391666666666666</v>
      </c>
      <c r="G20" s="21">
        <f t="shared" si="1"/>
        <v>6.6958333333333329</v>
      </c>
      <c r="H20" s="21">
        <f t="shared" si="2"/>
        <v>2.6783333333333323</v>
      </c>
      <c r="I20" s="318"/>
      <c r="J20" s="318"/>
      <c r="K20" s="318"/>
      <c r="L20" s="318"/>
      <c r="M20" s="318"/>
      <c r="N20" s="318"/>
      <c r="O20" s="318"/>
      <c r="P20" s="514" t="s">
        <v>690</v>
      </c>
      <c r="Q20" s="372">
        <v>37.94</v>
      </c>
      <c r="R20" s="521">
        <v>3</v>
      </c>
      <c r="S20" s="372">
        <f>SUM(Q20/R20)</f>
        <v>12.646666666666667</v>
      </c>
      <c r="T20" s="251">
        <v>20</v>
      </c>
      <c r="U20" s="521">
        <v>1</v>
      </c>
      <c r="V20" s="251">
        <f>SUM(T20/U20)</f>
        <v>20</v>
      </c>
      <c r="W20" s="251">
        <v>30</v>
      </c>
      <c r="X20" s="521">
        <v>6</v>
      </c>
      <c r="Y20" s="251">
        <f>SUM(W20/X20)</f>
        <v>5</v>
      </c>
      <c r="Z20" s="184">
        <f>AVERAGE(S20,V20,Y20)</f>
        <v>12.548888888888889</v>
      </c>
      <c r="AA20" s="318"/>
      <c r="AB20" s="318"/>
      <c r="AC20" s="318"/>
      <c r="AD20" s="318"/>
      <c r="AE20" s="318"/>
    </row>
    <row r="21" spans="1:31" customFormat="1" ht="15" customHeight="1">
      <c r="A21" s="318"/>
      <c r="B21" s="17"/>
      <c r="C21" s="115" t="s">
        <v>691</v>
      </c>
      <c r="D21" s="18">
        <f>L36</f>
        <v>27.89</v>
      </c>
      <c r="E21" s="21">
        <f t="shared" si="0"/>
        <v>20.9175</v>
      </c>
      <c r="F21" s="21">
        <f t="shared" si="3"/>
        <v>13.945</v>
      </c>
      <c r="G21" s="21">
        <f t="shared" si="1"/>
        <v>6.9725000000000001</v>
      </c>
      <c r="H21" s="21">
        <f t="shared" si="2"/>
        <v>2.7889999999999993</v>
      </c>
      <c r="I21" s="318"/>
      <c r="J21" s="942" t="s">
        <v>692</v>
      </c>
      <c r="K21" s="943"/>
      <c r="L21" s="943"/>
      <c r="M21" s="943"/>
      <c r="N21" s="944"/>
      <c r="O21" s="318"/>
      <c r="P21" s="449" t="s">
        <v>693</v>
      </c>
      <c r="Q21" s="254">
        <v>38.9</v>
      </c>
      <c r="R21" s="376">
        <v>1</v>
      </c>
      <c r="S21" s="185">
        <f>SUM(Q21/R21)</f>
        <v>38.9</v>
      </c>
      <c r="T21" s="254">
        <v>29</v>
      </c>
      <c r="U21" s="376">
        <v>1</v>
      </c>
      <c r="V21" s="254">
        <f>SUM(T21/U21)</f>
        <v>29</v>
      </c>
      <c r="W21" s="254">
        <v>199</v>
      </c>
      <c r="X21" s="376">
        <v>6</v>
      </c>
      <c r="Y21" s="254">
        <f>SUM(W21/X21)</f>
        <v>33.166666666666664</v>
      </c>
      <c r="Z21" s="112">
        <f>AVERAGE(S21,V21,Y21)</f>
        <v>33.68888888888889</v>
      </c>
      <c r="AA21" s="318"/>
      <c r="AB21" s="318"/>
      <c r="AC21" s="318"/>
      <c r="AD21" s="318"/>
      <c r="AE21" s="318"/>
    </row>
    <row r="22" spans="1:31" customFormat="1">
      <c r="A22" s="318"/>
      <c r="B22" s="205"/>
      <c r="C22" s="115" t="s">
        <v>694</v>
      </c>
      <c r="D22" s="18">
        <f>M36</f>
        <v>34.97</v>
      </c>
      <c r="E22" s="21">
        <f t="shared" si="0"/>
        <v>26.227499999999999</v>
      </c>
      <c r="F22" s="21">
        <f t="shared" si="3"/>
        <v>17.484999999999999</v>
      </c>
      <c r="G22" s="21">
        <f t="shared" si="1"/>
        <v>8.7424999999999997</v>
      </c>
      <c r="H22" s="21">
        <f t="shared" si="2"/>
        <v>3.496999999999999</v>
      </c>
      <c r="I22" s="318"/>
      <c r="J22" s="953"/>
      <c r="K22" s="954"/>
      <c r="L22" s="954"/>
      <c r="M22" s="954"/>
      <c r="N22" s="955"/>
      <c r="O22" s="318"/>
      <c r="P22" s="318"/>
      <c r="Q22" s="318"/>
      <c r="R22" s="318"/>
      <c r="S22" s="318"/>
      <c r="T22" s="318"/>
      <c r="U22" s="318"/>
      <c r="V22" s="318"/>
      <c r="W22" s="318"/>
      <c r="X22" s="318"/>
      <c r="Y22" s="318"/>
      <c r="Z22" s="318"/>
      <c r="AA22" s="318"/>
      <c r="AB22" s="318"/>
      <c r="AC22" s="318"/>
      <c r="AD22" s="318"/>
      <c r="AE22" s="318"/>
    </row>
    <row r="23" spans="1:31" customFormat="1" ht="15" customHeight="1">
      <c r="A23" s="318"/>
      <c r="B23" s="205"/>
      <c r="C23" s="115" t="s">
        <v>695</v>
      </c>
      <c r="D23" s="18">
        <f>N36</f>
        <v>57.13</v>
      </c>
      <c r="E23" s="21">
        <f t="shared" si="0"/>
        <v>42.847500000000004</v>
      </c>
      <c r="F23" s="21">
        <f t="shared" si="3"/>
        <v>28.565000000000001</v>
      </c>
      <c r="G23" s="21">
        <f t="shared" si="1"/>
        <v>14.282500000000001</v>
      </c>
      <c r="H23" s="21">
        <f t="shared" si="2"/>
        <v>5.7129999999999992</v>
      </c>
      <c r="I23" s="318"/>
      <c r="J23" s="44"/>
      <c r="K23" s="42" t="s">
        <v>683</v>
      </c>
      <c r="L23" s="42" t="s">
        <v>676</v>
      </c>
      <c r="M23" s="42" t="s">
        <v>677</v>
      </c>
      <c r="N23" s="42" t="s">
        <v>684</v>
      </c>
      <c r="O23" s="318"/>
      <c r="P23" s="942" t="s">
        <v>696</v>
      </c>
      <c r="Q23" s="943"/>
      <c r="R23" s="943"/>
      <c r="S23" s="943"/>
      <c r="T23" s="944"/>
      <c r="U23" s="318"/>
      <c r="V23" s="318"/>
      <c r="W23" s="318"/>
      <c r="X23" s="318"/>
      <c r="Y23" s="318"/>
      <c r="Z23" s="318"/>
      <c r="AA23" s="318"/>
      <c r="AB23" s="318"/>
      <c r="AC23" s="318"/>
      <c r="AD23" s="318"/>
      <c r="AE23" s="318"/>
    </row>
    <row r="24" spans="1:31" customFormat="1">
      <c r="A24" s="318"/>
      <c r="B24" s="797">
        <v>4</v>
      </c>
      <c r="C24" s="798" t="s">
        <v>94</v>
      </c>
      <c r="D24" s="44"/>
      <c r="E24" s="796"/>
      <c r="F24" s="796"/>
      <c r="G24" s="796"/>
      <c r="H24" s="796"/>
      <c r="I24" s="318"/>
      <c r="J24" s="17"/>
      <c r="K24" s="118"/>
      <c r="L24" s="20"/>
      <c r="M24" s="17"/>
      <c r="N24" s="17"/>
      <c r="O24" s="318"/>
      <c r="P24" s="953"/>
      <c r="Q24" s="954"/>
      <c r="R24" s="954"/>
      <c r="S24" s="954"/>
      <c r="T24" s="955"/>
      <c r="U24" s="318"/>
      <c r="V24" s="318"/>
      <c r="W24" s="318"/>
      <c r="X24" s="318"/>
      <c r="Y24" s="318"/>
      <c r="Z24" s="318"/>
      <c r="AA24" s="318"/>
      <c r="AB24" s="318"/>
      <c r="AC24" s="318"/>
      <c r="AD24" s="318"/>
      <c r="AE24" s="318"/>
    </row>
    <row r="25" spans="1:31" customFormat="1">
      <c r="A25" s="318"/>
      <c r="B25" s="20"/>
      <c r="C25" s="20" t="s">
        <v>697</v>
      </c>
      <c r="D25" s="21">
        <f>K47</f>
        <v>2931.9366666666665</v>
      </c>
      <c r="E25" s="21">
        <f t="shared" si="0"/>
        <v>2198.9524999999999</v>
      </c>
      <c r="F25" s="21">
        <f t="shared" si="3"/>
        <v>1465.9683333333332</v>
      </c>
      <c r="G25" s="21">
        <f t="shared" si="1"/>
        <v>732.98416666666662</v>
      </c>
      <c r="H25" s="21">
        <f t="shared" si="2"/>
        <v>293.19366666666656</v>
      </c>
      <c r="I25" s="318"/>
      <c r="J25" s="20" t="s">
        <v>698</v>
      </c>
      <c r="K25" s="18">
        <v>60</v>
      </c>
      <c r="L25" s="18">
        <v>60</v>
      </c>
      <c r="M25" s="18">
        <v>65</v>
      </c>
      <c r="N25" s="569">
        <f>AVERAGE(K25:M25)</f>
        <v>61.666666666666664</v>
      </c>
      <c r="O25" s="318"/>
      <c r="P25" s="44"/>
      <c r="Q25" s="42" t="s">
        <v>683</v>
      </c>
      <c r="R25" s="42" t="s">
        <v>676</v>
      </c>
      <c r="S25" s="42" t="s">
        <v>677</v>
      </c>
      <c r="T25" s="42" t="s">
        <v>684</v>
      </c>
      <c r="U25" s="318"/>
      <c r="V25" s="318"/>
      <c r="W25" s="318"/>
      <c r="X25" s="318"/>
      <c r="Y25" s="318"/>
      <c r="Z25" s="318"/>
      <c r="AA25" s="318"/>
      <c r="AB25" s="318"/>
      <c r="AC25" s="318"/>
      <c r="AD25" s="318"/>
      <c r="AE25" s="318"/>
    </row>
    <row r="26" spans="1:31" customFormat="1">
      <c r="A26" s="318"/>
      <c r="B26" s="20"/>
      <c r="C26" s="20" t="s">
        <v>699</v>
      </c>
      <c r="D26" s="245">
        <f>L47</f>
        <v>2599.87</v>
      </c>
      <c r="E26" s="21">
        <f t="shared" si="0"/>
        <v>1949.9024999999999</v>
      </c>
      <c r="F26" s="21">
        <f t="shared" si="3"/>
        <v>1299.9349999999999</v>
      </c>
      <c r="G26" s="21">
        <f t="shared" si="1"/>
        <v>649.96749999999997</v>
      </c>
      <c r="H26" s="21">
        <f t="shared" si="2"/>
        <v>259.98699999999991</v>
      </c>
      <c r="I26" s="318"/>
      <c r="J26" s="839"/>
      <c r="K26" s="839"/>
      <c r="L26" s="839"/>
      <c r="M26" s="839"/>
      <c r="N26" s="839"/>
      <c r="O26" s="318"/>
      <c r="P26" s="17"/>
      <c r="Q26" s="17"/>
      <c r="R26" s="17"/>
      <c r="S26" s="17"/>
      <c r="T26" s="17"/>
      <c r="U26" s="318"/>
      <c r="V26" s="318"/>
      <c r="W26" s="318"/>
      <c r="X26" s="318"/>
      <c r="Y26" s="318"/>
      <c r="Z26" s="318"/>
      <c r="AA26" s="318"/>
      <c r="AB26" s="318"/>
      <c r="AC26" s="318"/>
      <c r="AD26" s="318"/>
      <c r="AE26" s="318"/>
    </row>
    <row r="27" spans="1:31" customFormat="1">
      <c r="A27" s="318"/>
      <c r="B27" s="20"/>
      <c r="C27" s="20" t="s">
        <v>700</v>
      </c>
      <c r="D27" s="21">
        <f>M47</f>
        <v>2641.17</v>
      </c>
      <c r="E27" s="21">
        <f t="shared" si="0"/>
        <v>1980.8775000000001</v>
      </c>
      <c r="F27" s="21">
        <f t="shared" si="3"/>
        <v>1320.585</v>
      </c>
      <c r="G27" s="21">
        <f t="shared" si="1"/>
        <v>660.29250000000002</v>
      </c>
      <c r="H27" s="21">
        <f t="shared" si="2"/>
        <v>264.11699999999996</v>
      </c>
      <c r="I27" s="318"/>
      <c r="J27" s="318"/>
      <c r="K27" s="318"/>
      <c r="L27" s="318"/>
      <c r="M27" s="318"/>
      <c r="N27" s="318"/>
      <c r="O27" s="318"/>
      <c r="P27" s="20" t="s">
        <v>701</v>
      </c>
      <c r="Q27" s="18">
        <v>35</v>
      </c>
      <c r="R27" s="18">
        <v>60</v>
      </c>
      <c r="S27" s="18">
        <v>50</v>
      </c>
      <c r="T27" s="569">
        <f>AVERAGE(Q27:S27)</f>
        <v>48.333333333333336</v>
      </c>
      <c r="U27" s="318"/>
      <c r="V27" s="318"/>
      <c r="W27" s="318"/>
      <c r="X27" s="318"/>
      <c r="Y27" s="318"/>
      <c r="Z27" s="318"/>
      <c r="AA27" s="318"/>
      <c r="AB27" s="318"/>
      <c r="AC27" s="318"/>
      <c r="AD27" s="318"/>
      <c r="AE27" s="318"/>
    </row>
    <row r="28" spans="1:31" customFormat="1">
      <c r="A28" s="318"/>
      <c r="B28" s="20"/>
      <c r="C28" s="20" t="s">
        <v>702</v>
      </c>
      <c r="D28" s="21">
        <f>N47</f>
        <v>7406.1333333333341</v>
      </c>
      <c r="E28" s="21">
        <f t="shared" si="0"/>
        <v>5554.6</v>
      </c>
      <c r="F28" s="21">
        <f t="shared" si="3"/>
        <v>3703.0666666666671</v>
      </c>
      <c r="G28" s="21">
        <f t="shared" si="1"/>
        <v>1851.5333333333335</v>
      </c>
      <c r="H28" s="21">
        <f t="shared" si="2"/>
        <v>740.61333333333323</v>
      </c>
      <c r="I28" s="318"/>
      <c r="J28" s="942" t="s">
        <v>703</v>
      </c>
      <c r="K28" s="943"/>
      <c r="L28" s="943"/>
      <c r="M28" s="943"/>
      <c r="N28" s="944"/>
      <c r="O28" s="318"/>
      <c r="P28" s="43"/>
      <c r="Q28" s="44"/>
      <c r="R28" s="840"/>
      <c r="S28" s="840"/>
      <c r="T28" s="840"/>
      <c r="U28" s="318"/>
      <c r="V28" s="318"/>
      <c r="W28" s="318"/>
      <c r="X28" s="318"/>
      <c r="Y28" s="318"/>
      <c r="Z28" s="318"/>
      <c r="AA28" s="318"/>
      <c r="AB28" s="318"/>
      <c r="AC28" s="318"/>
      <c r="AD28" s="318"/>
      <c r="AE28" s="318"/>
    </row>
    <row r="29" spans="1:31" customFormat="1" ht="15.75">
      <c r="A29" s="318"/>
      <c r="B29" s="42">
        <v>5</v>
      </c>
      <c r="C29" s="43" t="s">
        <v>99</v>
      </c>
      <c r="D29" s="43"/>
      <c r="E29" s="796"/>
      <c r="F29" s="796"/>
      <c r="G29" s="796"/>
      <c r="H29" s="796"/>
      <c r="I29" s="318"/>
      <c r="J29" s="959"/>
      <c r="K29" s="960"/>
      <c r="L29" s="960"/>
      <c r="M29" s="960"/>
      <c r="N29" s="961"/>
      <c r="O29" s="318"/>
      <c r="P29" s="318"/>
      <c r="Q29" s="318"/>
      <c r="R29" s="318"/>
      <c r="S29" s="318"/>
      <c r="T29" s="318"/>
      <c r="U29" s="318"/>
      <c r="V29" s="318"/>
      <c r="W29" s="318"/>
      <c r="X29" s="318"/>
      <c r="Y29" s="318"/>
      <c r="Z29" s="318"/>
      <c r="AA29" s="318"/>
      <c r="AB29" s="318"/>
      <c r="AC29" s="318"/>
      <c r="AD29" s="318"/>
      <c r="AE29" s="318"/>
    </row>
    <row r="30" spans="1:31" customFormat="1">
      <c r="A30" s="318"/>
      <c r="B30" s="20"/>
      <c r="C30" s="20" t="s">
        <v>697</v>
      </c>
      <c r="D30" s="21">
        <f>K58</f>
        <v>5632.8666666666659</v>
      </c>
      <c r="E30" s="21">
        <f t="shared" si="0"/>
        <v>4224.6499999999996</v>
      </c>
      <c r="F30" s="21">
        <f t="shared" si="3"/>
        <v>2816.4333333333329</v>
      </c>
      <c r="G30" s="21">
        <f t="shared" si="1"/>
        <v>1408.2166666666665</v>
      </c>
      <c r="H30" s="21">
        <f t="shared" si="2"/>
        <v>563.28666666666641</v>
      </c>
      <c r="I30" s="318"/>
      <c r="J30" s="42" t="s">
        <v>704</v>
      </c>
      <c r="K30" s="42" t="s">
        <v>689</v>
      </c>
      <c r="L30" s="42" t="s">
        <v>691</v>
      </c>
      <c r="M30" s="42" t="s">
        <v>694</v>
      </c>
      <c r="N30" s="42" t="s">
        <v>695</v>
      </c>
      <c r="O30" s="318"/>
      <c r="P30" s="956" t="s">
        <v>705</v>
      </c>
      <c r="Q30" s="957"/>
      <c r="R30" s="957"/>
      <c r="S30" s="957"/>
      <c r="T30" s="958"/>
      <c r="U30" s="318"/>
      <c r="V30" s="318"/>
      <c r="W30" s="318"/>
      <c r="X30" s="318"/>
      <c r="Y30" s="318"/>
      <c r="Z30" s="318"/>
      <c r="AA30" s="318"/>
      <c r="AB30" s="318"/>
      <c r="AC30" s="318"/>
      <c r="AD30" s="318"/>
      <c r="AE30" s="318"/>
    </row>
    <row r="31" spans="1:31" customFormat="1">
      <c r="A31" s="318"/>
      <c r="B31" s="20"/>
      <c r="C31" s="20" t="s">
        <v>699</v>
      </c>
      <c r="D31" s="21">
        <f>L58</f>
        <v>5662.666666666667</v>
      </c>
      <c r="E31" s="21">
        <f t="shared" si="0"/>
        <v>4247</v>
      </c>
      <c r="F31" s="21">
        <f t="shared" si="3"/>
        <v>2831.3333333333335</v>
      </c>
      <c r="G31" s="21">
        <f t="shared" si="1"/>
        <v>1415.6666666666667</v>
      </c>
      <c r="H31" s="21">
        <f t="shared" si="2"/>
        <v>566.26666666666654</v>
      </c>
      <c r="I31" s="318"/>
      <c r="J31" s="20"/>
      <c r="K31" s="18"/>
      <c r="L31" s="18"/>
      <c r="M31" s="18"/>
      <c r="N31" s="21"/>
      <c r="O31" s="318"/>
      <c r="P31" s="953"/>
      <c r="Q31" s="954"/>
      <c r="R31" s="954"/>
      <c r="S31" s="954"/>
      <c r="T31" s="955"/>
      <c r="U31" s="318"/>
      <c r="V31" s="318"/>
      <c r="W31" s="318"/>
      <c r="X31" s="318"/>
      <c r="Y31" s="318"/>
      <c r="Z31" s="318"/>
      <c r="AA31" s="318"/>
      <c r="AB31" s="318"/>
      <c r="AC31" s="318"/>
      <c r="AD31" s="318"/>
      <c r="AE31" s="318"/>
    </row>
    <row r="32" spans="1:31" customFormat="1">
      <c r="A32" s="318"/>
      <c r="B32" s="20"/>
      <c r="C32" s="20" t="s">
        <v>702</v>
      </c>
      <c r="D32" s="21">
        <f>N58</f>
        <v>6176.4000000000005</v>
      </c>
      <c r="E32" s="21">
        <f t="shared" si="0"/>
        <v>4632.3</v>
      </c>
      <c r="F32" s="21">
        <f t="shared" si="3"/>
        <v>3088.2000000000003</v>
      </c>
      <c r="G32" s="21">
        <f t="shared" si="1"/>
        <v>1544.1000000000001</v>
      </c>
      <c r="H32" s="21">
        <f t="shared" si="2"/>
        <v>617.63999999999987</v>
      </c>
      <c r="I32" s="318"/>
      <c r="J32" s="20" t="s">
        <v>683</v>
      </c>
      <c r="K32" s="18">
        <v>38</v>
      </c>
      <c r="L32" s="18">
        <v>30.4</v>
      </c>
      <c r="M32" s="18">
        <v>38.35</v>
      </c>
      <c r="N32" s="18">
        <v>35.49</v>
      </c>
      <c r="O32" s="334"/>
      <c r="P32" s="842"/>
      <c r="Q32" s="42" t="s">
        <v>683</v>
      </c>
      <c r="R32" s="42" t="s">
        <v>676</v>
      </c>
      <c r="S32" s="42" t="s">
        <v>677</v>
      </c>
      <c r="T32" s="42" t="s">
        <v>684</v>
      </c>
      <c r="U32" s="318"/>
      <c r="V32" s="318"/>
      <c r="W32" s="318"/>
      <c r="X32" s="318"/>
      <c r="Y32" s="318"/>
      <c r="Z32" s="318"/>
      <c r="AA32" s="318"/>
      <c r="AB32" s="318"/>
      <c r="AC32" s="318"/>
      <c r="AD32" s="318"/>
      <c r="AE32" s="318"/>
    </row>
    <row r="33" spans="1:31" customFormat="1" ht="16.5" customHeight="1">
      <c r="A33" s="318"/>
      <c r="B33" s="42">
        <v>6</v>
      </c>
      <c r="C33" s="89" t="s">
        <v>104</v>
      </c>
      <c r="D33" s="796">
        <f>N65</f>
        <v>91.333333333333329</v>
      </c>
      <c r="E33" s="796">
        <f>SUM(D33*(1-0.25))</f>
        <v>68.5</v>
      </c>
      <c r="F33" s="796">
        <f>SUM(D33*(1-0.5))</f>
        <v>45.666666666666664</v>
      </c>
      <c r="G33" s="796">
        <f>SUM(D33*(1-0.75))</f>
        <v>22.833333333333332</v>
      </c>
      <c r="H33" s="796">
        <f>SUM(D33*(1-0.9))</f>
        <v>9.1333333333333311</v>
      </c>
      <c r="I33" s="318"/>
      <c r="J33" s="20" t="s">
        <v>676</v>
      </c>
      <c r="K33" s="18">
        <v>20</v>
      </c>
      <c r="L33" s="18">
        <v>25</v>
      </c>
      <c r="M33" s="18">
        <v>29</v>
      </c>
      <c r="N33" s="18">
        <v>36</v>
      </c>
      <c r="O33" s="318"/>
      <c r="P33" s="17"/>
      <c r="Q33" s="17"/>
      <c r="R33" s="17"/>
      <c r="S33" s="17"/>
      <c r="T33" s="17"/>
      <c r="U33" s="318"/>
      <c r="V33" s="318"/>
      <c r="W33" s="318"/>
      <c r="X33" s="318"/>
      <c r="Y33" s="318"/>
      <c r="Z33" s="318"/>
      <c r="AA33" s="318"/>
      <c r="AB33" s="318"/>
      <c r="AC33" s="318"/>
      <c r="AD33" s="318"/>
      <c r="AE33" s="318"/>
    </row>
    <row r="34" spans="1:31" customFormat="1">
      <c r="A34" s="318"/>
      <c r="B34" s="42">
        <v>7</v>
      </c>
      <c r="C34" s="89" t="s">
        <v>109</v>
      </c>
      <c r="D34" s="44"/>
      <c r="E34" s="796"/>
      <c r="F34" s="796"/>
      <c r="G34" s="796"/>
      <c r="H34" s="796"/>
      <c r="I34" s="318"/>
      <c r="J34" s="20" t="s">
        <v>677</v>
      </c>
      <c r="K34" s="18">
        <v>22.35</v>
      </c>
      <c r="L34" s="18">
        <v>28.27</v>
      </c>
      <c r="M34" s="18">
        <v>37.56</v>
      </c>
      <c r="N34" s="18">
        <v>99.9</v>
      </c>
      <c r="O34" s="333"/>
      <c r="P34" s="20" t="s">
        <v>701</v>
      </c>
      <c r="Q34" s="18">
        <v>58.99</v>
      </c>
      <c r="R34" s="18">
        <v>78.900000000000006</v>
      </c>
      <c r="S34" s="18">
        <v>69.900000000000006</v>
      </c>
      <c r="T34" s="569">
        <f>AVERAGE(Q34:S34)</f>
        <v>69.263333333333335</v>
      </c>
      <c r="U34" s="318"/>
      <c r="V34" s="318"/>
      <c r="W34" s="318"/>
      <c r="X34" s="318"/>
      <c r="Y34" s="318"/>
      <c r="Z34" s="318"/>
      <c r="AA34" s="318"/>
      <c r="AB34" s="318"/>
      <c r="AC34" s="318"/>
      <c r="AD34" s="318"/>
      <c r="AE34" s="318"/>
    </row>
    <row r="35" spans="1:31" customFormat="1">
      <c r="A35" s="318"/>
      <c r="B35" s="205"/>
      <c r="C35" s="115" t="s">
        <v>706</v>
      </c>
      <c r="D35" s="21">
        <f>N72</f>
        <v>42.39</v>
      </c>
      <c r="E35" s="21">
        <f>SUM(D35*(1-0.25))</f>
        <v>31.7925</v>
      </c>
      <c r="F35" s="21">
        <f>SUM(D35*(1-0.5))</f>
        <v>21.195</v>
      </c>
      <c r="G35" s="21">
        <f>SUM(D35*(1-0.75))</f>
        <v>10.5975</v>
      </c>
      <c r="H35" s="21">
        <f>SUM(D35*(1-0.9))</f>
        <v>4.238999999999999</v>
      </c>
      <c r="I35" s="318"/>
      <c r="J35" s="17"/>
      <c r="K35" s="118"/>
      <c r="L35" s="20"/>
      <c r="M35" s="17"/>
      <c r="N35" s="17"/>
      <c r="O35" s="318"/>
      <c r="P35" s="43"/>
      <c r="Q35" s="44"/>
      <c r="R35" s="840"/>
      <c r="S35" s="840"/>
      <c r="T35" s="840"/>
      <c r="U35" s="318"/>
      <c r="V35" s="318"/>
      <c r="W35" s="318"/>
      <c r="X35" s="318"/>
      <c r="Y35" s="318"/>
      <c r="Z35" s="318"/>
      <c r="AA35" s="318"/>
      <c r="AB35" s="318"/>
      <c r="AC35" s="318"/>
      <c r="AD35" s="318"/>
      <c r="AE35" s="318"/>
    </row>
    <row r="36" spans="1:31" customFormat="1">
      <c r="A36" s="318"/>
      <c r="B36" s="205"/>
      <c r="C36" s="115" t="s">
        <v>707</v>
      </c>
      <c r="D36" s="21">
        <f>N73</f>
        <v>90.173333333333332</v>
      </c>
      <c r="E36" s="21">
        <f>SUM(D36*(1-0.25))</f>
        <v>67.63</v>
      </c>
      <c r="F36" s="21">
        <f>SUM(D36*(1-0.5))</f>
        <v>45.086666666666666</v>
      </c>
      <c r="G36" s="21">
        <f>SUM(D36*(1-0.75))</f>
        <v>22.543333333333333</v>
      </c>
      <c r="H36" s="21">
        <f>SUM(D36*(1-0.9))</f>
        <v>9.0173333333333314</v>
      </c>
      <c r="I36" s="318"/>
      <c r="J36" s="205" t="s">
        <v>708</v>
      </c>
      <c r="K36" s="19">
        <f>AVERAGE(K32:K35)</f>
        <v>26.783333333333331</v>
      </c>
      <c r="L36" s="19">
        <f>AVERAGE(L32,L33,L34)</f>
        <v>27.89</v>
      </c>
      <c r="M36" s="19">
        <f>AVERAGE(M32,M33,M34)</f>
        <v>34.97</v>
      </c>
      <c r="N36" s="19">
        <f>AVERAGE(N32,N33,N34)</f>
        <v>57.13</v>
      </c>
      <c r="O36" s="335"/>
      <c r="P36" s="318"/>
      <c r="Q36" s="318"/>
      <c r="R36" s="318"/>
      <c r="S36" s="318"/>
      <c r="T36" s="318"/>
      <c r="U36" s="318"/>
      <c r="V36" s="318"/>
      <c r="W36" s="318"/>
      <c r="X36" s="318"/>
      <c r="Y36" s="318"/>
      <c r="Z36" s="318"/>
      <c r="AA36" s="318"/>
      <c r="AB36" s="318"/>
      <c r="AC36" s="318"/>
      <c r="AD36" s="318"/>
      <c r="AE36" s="318"/>
    </row>
    <row r="37" spans="1:31" customFormat="1" ht="17.25" customHeight="1">
      <c r="A37" s="318"/>
      <c r="B37" s="90">
        <v>8</v>
      </c>
      <c r="C37" s="89" t="s">
        <v>114</v>
      </c>
      <c r="D37" s="796"/>
      <c r="E37" s="796"/>
      <c r="F37" s="796"/>
      <c r="G37" s="796"/>
      <c r="H37" s="796"/>
      <c r="I37" s="318"/>
      <c r="J37" s="44"/>
      <c r="K37" s="841"/>
      <c r="L37" s="43"/>
      <c r="M37" s="44"/>
      <c r="N37" s="44"/>
      <c r="O37" s="335"/>
      <c r="P37" s="942" t="s">
        <v>709</v>
      </c>
      <c r="Q37" s="943"/>
      <c r="R37" s="943"/>
      <c r="S37" s="943"/>
      <c r="T37" s="944"/>
      <c r="U37" s="318"/>
      <c r="V37" s="318"/>
      <c r="W37" s="318"/>
      <c r="X37" s="318"/>
      <c r="Y37" s="318"/>
      <c r="Z37" s="318"/>
      <c r="AA37" s="318"/>
      <c r="AB37" s="318"/>
      <c r="AC37" s="318"/>
      <c r="AD37" s="318"/>
      <c r="AE37" s="318"/>
    </row>
    <row r="38" spans="1:31" customFormat="1">
      <c r="A38" s="318"/>
      <c r="B38" s="205"/>
      <c r="C38" s="115" t="s">
        <v>710</v>
      </c>
      <c r="D38" s="21">
        <f>Z17</f>
        <v>913.03000000000009</v>
      </c>
      <c r="E38" s="21">
        <f>SUM(D38*(1-0.25))</f>
        <v>684.77250000000004</v>
      </c>
      <c r="F38" s="21">
        <f t="shared" ref="F38:F43" si="4">SUM(D38*(1-0.5))</f>
        <v>456.51500000000004</v>
      </c>
      <c r="G38" s="21">
        <f>SUM(D38*(1-0.75))</f>
        <v>228.25750000000002</v>
      </c>
      <c r="H38" s="21">
        <f>SUM(D38*(1-0.9))</f>
        <v>91.302999999999983</v>
      </c>
      <c r="I38" s="318"/>
      <c r="J38" s="324"/>
      <c r="K38" s="324"/>
      <c r="L38" s="324"/>
      <c r="M38" s="324"/>
      <c r="N38" s="324"/>
      <c r="O38" s="336"/>
      <c r="P38" s="953"/>
      <c r="Q38" s="954"/>
      <c r="R38" s="954"/>
      <c r="S38" s="954"/>
      <c r="T38" s="955"/>
      <c r="U38" s="318"/>
      <c r="V38" s="318"/>
      <c r="W38" s="318"/>
      <c r="X38" s="318"/>
      <c r="Y38" s="318"/>
      <c r="Z38" s="318"/>
      <c r="AA38" s="318"/>
      <c r="AB38" s="318"/>
      <c r="AC38" s="318"/>
      <c r="AD38" s="318"/>
      <c r="AE38" s="318"/>
    </row>
    <row r="39" spans="1:31" customFormat="1">
      <c r="A39" s="318"/>
      <c r="B39" s="108"/>
      <c r="C39" s="115" t="s">
        <v>711</v>
      </c>
      <c r="D39" s="21">
        <f>Z18</f>
        <v>655.8366666666667</v>
      </c>
      <c r="E39" s="21">
        <f>SUM(D39*(1-0.25))</f>
        <v>491.87750000000005</v>
      </c>
      <c r="F39" s="21">
        <f t="shared" si="4"/>
        <v>327.91833333333335</v>
      </c>
      <c r="G39" s="21">
        <f>SUM(D39*(1-0.75))</f>
        <v>163.95916666666668</v>
      </c>
      <c r="H39" s="21">
        <f>SUM(D39*(1-0.9))</f>
        <v>65.583666666666659</v>
      </c>
      <c r="I39" s="318"/>
      <c r="J39" s="942" t="s">
        <v>712</v>
      </c>
      <c r="K39" s="943"/>
      <c r="L39" s="943"/>
      <c r="M39" s="943"/>
      <c r="N39" s="944"/>
      <c r="O39" s="335"/>
      <c r="P39" s="842"/>
      <c r="Q39" s="42" t="s">
        <v>683</v>
      </c>
      <c r="R39" s="42" t="s">
        <v>676</v>
      </c>
      <c r="S39" s="42" t="s">
        <v>677</v>
      </c>
      <c r="T39" s="42" t="s">
        <v>684</v>
      </c>
      <c r="U39" s="318"/>
      <c r="V39" s="318"/>
      <c r="W39" s="318"/>
      <c r="X39" s="318"/>
      <c r="Y39" s="318"/>
      <c r="Z39" s="318"/>
      <c r="AA39" s="318"/>
      <c r="AB39" s="318"/>
      <c r="AC39" s="318"/>
      <c r="AD39" s="318"/>
      <c r="AE39" s="318"/>
    </row>
    <row r="40" spans="1:31" customFormat="1" ht="15.75">
      <c r="A40" s="318"/>
      <c r="B40" s="108"/>
      <c r="C40" s="115" t="s">
        <v>688</v>
      </c>
      <c r="D40" s="21">
        <f>Z19</f>
        <v>1896</v>
      </c>
      <c r="E40" s="21">
        <f>SUM(D40*(1-0.25))</f>
        <v>1422</v>
      </c>
      <c r="F40" s="21">
        <f t="shared" si="4"/>
        <v>948</v>
      </c>
      <c r="G40" s="21">
        <f>SUM(D40*(1-0.75))</f>
        <v>474</v>
      </c>
      <c r="H40" s="21">
        <f>SUM(D40*(1-0.9))</f>
        <v>189.59999999999997</v>
      </c>
      <c r="I40" s="318"/>
      <c r="J40" s="959"/>
      <c r="K40" s="960"/>
      <c r="L40" s="960"/>
      <c r="M40" s="960"/>
      <c r="N40" s="961"/>
      <c r="O40" s="332"/>
      <c r="P40" s="17"/>
      <c r="Q40" s="17"/>
      <c r="R40" s="17"/>
      <c r="S40" s="17"/>
      <c r="T40" s="17"/>
      <c r="U40" s="318"/>
      <c r="V40" s="318"/>
      <c r="W40" s="318"/>
      <c r="X40" s="318"/>
      <c r="Y40" s="318"/>
      <c r="Z40" s="318"/>
      <c r="AA40" s="318"/>
      <c r="AB40" s="318"/>
      <c r="AC40" s="318"/>
      <c r="AD40" s="318"/>
      <c r="AE40" s="318"/>
    </row>
    <row r="41" spans="1:31" customFormat="1">
      <c r="A41" s="318"/>
      <c r="B41" s="108"/>
      <c r="C41" s="115" t="s">
        <v>713</v>
      </c>
      <c r="D41" s="21">
        <f>Z20</f>
        <v>12.548888888888889</v>
      </c>
      <c r="E41" s="21">
        <f>SUM(D41*(1-0.25))</f>
        <v>9.4116666666666671</v>
      </c>
      <c r="F41" s="21">
        <f t="shared" si="4"/>
        <v>6.2744444444444447</v>
      </c>
      <c r="G41" s="21">
        <f>SUM(D41*(1-0.75))</f>
        <v>3.1372222222222224</v>
      </c>
      <c r="H41" s="21">
        <f>SUM(D41*(1-0.9))</f>
        <v>1.2548888888888887</v>
      </c>
      <c r="I41" s="318"/>
      <c r="J41" s="42" t="s">
        <v>714</v>
      </c>
      <c r="K41" s="42" t="s">
        <v>715</v>
      </c>
      <c r="L41" s="42" t="s">
        <v>716</v>
      </c>
      <c r="M41" s="42" t="s">
        <v>717</v>
      </c>
      <c r="N41" s="42" t="s">
        <v>718</v>
      </c>
      <c r="O41" s="318"/>
      <c r="P41" s="20" t="s">
        <v>701</v>
      </c>
      <c r="Q41" s="18">
        <v>69.900000000000006</v>
      </c>
      <c r="R41" s="18">
        <v>75.89</v>
      </c>
      <c r="S41" s="18">
        <v>73.900000000000006</v>
      </c>
      <c r="T41" s="569">
        <f>AVERAGE(Q41:S41)</f>
        <v>73.23</v>
      </c>
      <c r="U41" s="318"/>
      <c r="V41" s="318"/>
      <c r="W41" s="318"/>
      <c r="X41" s="318"/>
      <c r="Y41" s="318"/>
      <c r="Z41" s="318"/>
      <c r="AA41" s="318"/>
      <c r="AB41" s="318"/>
      <c r="AC41" s="318"/>
      <c r="AD41" s="318"/>
      <c r="AE41" s="318"/>
    </row>
    <row r="42" spans="1:31" customFormat="1">
      <c r="A42" s="318"/>
      <c r="B42" s="108"/>
      <c r="C42" s="115" t="s">
        <v>719</v>
      </c>
      <c r="D42" s="21">
        <f>Z21</f>
        <v>33.68888888888889</v>
      </c>
      <c r="E42" s="21">
        <f>SUM(D42*(1-0.25))</f>
        <v>25.266666666666666</v>
      </c>
      <c r="F42" s="21">
        <f t="shared" si="4"/>
        <v>16.844444444444445</v>
      </c>
      <c r="G42" s="21">
        <f>SUM(D42*(1-0.75))</f>
        <v>8.4222222222222225</v>
      </c>
      <c r="H42" s="21">
        <f>SUM(D42*(1-0.9))</f>
        <v>3.3688888888888884</v>
      </c>
      <c r="I42" s="324"/>
      <c r="J42" s="20"/>
      <c r="K42" s="18"/>
      <c r="L42" s="18"/>
      <c r="M42" s="18"/>
      <c r="N42" s="21"/>
      <c r="O42" s="332"/>
      <c r="P42" s="43"/>
      <c r="Q42" s="44"/>
      <c r="R42" s="840"/>
      <c r="S42" s="840"/>
      <c r="T42" s="840"/>
      <c r="U42" s="318"/>
      <c r="V42" s="318"/>
      <c r="W42" s="318"/>
      <c r="X42" s="318"/>
      <c r="Y42" s="318"/>
      <c r="Z42" s="318"/>
      <c r="AA42" s="318"/>
      <c r="AB42" s="318"/>
      <c r="AC42" s="318"/>
      <c r="AD42" s="318"/>
      <c r="AE42" s="318"/>
    </row>
    <row r="43" spans="1:31" customFormat="1">
      <c r="A43" s="318"/>
      <c r="B43" s="42">
        <v>9</v>
      </c>
      <c r="C43" s="89" t="s">
        <v>118</v>
      </c>
      <c r="D43" s="796">
        <f>T27</f>
        <v>48.333333333333336</v>
      </c>
      <c r="E43" s="796">
        <f t="shared" si="0"/>
        <v>36.25</v>
      </c>
      <c r="F43" s="796">
        <f t="shared" si="4"/>
        <v>24.166666666666668</v>
      </c>
      <c r="G43" s="796">
        <f t="shared" si="1"/>
        <v>12.083333333333334</v>
      </c>
      <c r="H43" s="796">
        <f t="shared" si="2"/>
        <v>4.8333333333333321</v>
      </c>
      <c r="I43" s="324"/>
      <c r="J43" s="20" t="s">
        <v>683</v>
      </c>
      <c r="K43" s="18">
        <v>6539</v>
      </c>
      <c r="L43" s="18">
        <v>2200</v>
      </c>
      <c r="M43" s="18">
        <v>2999</v>
      </c>
      <c r="N43" s="18">
        <v>5999</v>
      </c>
      <c r="O43" s="318"/>
      <c r="P43" s="318"/>
      <c r="Q43" s="318"/>
      <c r="R43" s="318"/>
      <c r="S43" s="318"/>
      <c r="T43" s="318"/>
      <c r="U43" s="318"/>
      <c r="V43" s="318"/>
      <c r="W43" s="318"/>
      <c r="X43" s="318"/>
      <c r="Y43" s="318"/>
      <c r="Z43" s="318"/>
      <c r="AA43" s="318"/>
      <c r="AB43" s="318"/>
      <c r="AC43" s="318"/>
      <c r="AD43" s="318"/>
      <c r="AE43" s="318"/>
    </row>
    <row r="44" spans="1:31" customFormat="1">
      <c r="A44" s="318"/>
      <c r="B44" s="42">
        <v>10</v>
      </c>
      <c r="C44" s="89" t="s">
        <v>121</v>
      </c>
      <c r="D44" s="796">
        <f>T34</f>
        <v>69.263333333333335</v>
      </c>
      <c r="E44" s="796">
        <f t="shared" si="0"/>
        <v>51.947500000000005</v>
      </c>
      <c r="F44" s="796">
        <f t="shared" si="3"/>
        <v>34.631666666666668</v>
      </c>
      <c r="G44" s="796">
        <f t="shared" si="1"/>
        <v>17.315833333333334</v>
      </c>
      <c r="H44" s="796">
        <f t="shared" si="2"/>
        <v>6.9263333333333321</v>
      </c>
      <c r="I44" s="324"/>
      <c r="J44" s="20" t="s">
        <v>676</v>
      </c>
      <c r="K44" s="18">
        <v>899</v>
      </c>
      <c r="L44" s="18">
        <v>4399</v>
      </c>
      <c r="M44" s="18">
        <v>2099.5100000000002</v>
      </c>
      <c r="N44" s="18">
        <v>5999</v>
      </c>
      <c r="O44" s="318"/>
      <c r="P44" s="942" t="s">
        <v>720</v>
      </c>
      <c r="Q44" s="943"/>
      <c r="R44" s="943"/>
      <c r="S44" s="943"/>
      <c r="T44" s="944"/>
      <c r="U44" s="318"/>
      <c r="V44" s="318"/>
      <c r="W44" s="318"/>
      <c r="X44" s="318"/>
      <c r="Y44" s="318"/>
      <c r="Z44" s="318"/>
      <c r="AA44" s="318"/>
      <c r="AB44" s="318"/>
      <c r="AC44" s="318"/>
      <c r="AD44" s="318"/>
      <c r="AE44" s="318"/>
    </row>
    <row r="45" spans="1:31" customFormat="1" ht="14.25" customHeight="1">
      <c r="A45" s="318"/>
      <c r="B45" s="42">
        <v>11</v>
      </c>
      <c r="C45" s="89" t="s">
        <v>125</v>
      </c>
      <c r="D45" s="796">
        <f>T41</f>
        <v>73.23</v>
      </c>
      <c r="E45" s="796">
        <f t="shared" si="0"/>
        <v>54.922499999999999</v>
      </c>
      <c r="F45" s="796">
        <f t="shared" si="3"/>
        <v>36.615000000000002</v>
      </c>
      <c r="G45" s="796">
        <f t="shared" si="1"/>
        <v>18.307500000000001</v>
      </c>
      <c r="H45" s="796">
        <f t="shared" si="2"/>
        <v>7.3229999999999986</v>
      </c>
      <c r="I45" s="324"/>
      <c r="J45" s="20" t="s">
        <v>677</v>
      </c>
      <c r="K45" s="18">
        <v>1357.81</v>
      </c>
      <c r="L45" s="18">
        <v>1200.6099999999999</v>
      </c>
      <c r="M45" s="18">
        <v>2825</v>
      </c>
      <c r="N45" s="18">
        <v>10220.4</v>
      </c>
      <c r="O45" s="333"/>
      <c r="P45" s="953"/>
      <c r="Q45" s="954"/>
      <c r="R45" s="954"/>
      <c r="S45" s="954"/>
      <c r="T45" s="955"/>
      <c r="U45" s="318"/>
      <c r="V45" s="318"/>
      <c r="W45" s="318"/>
      <c r="X45" s="318"/>
      <c r="Y45" s="318"/>
      <c r="Z45" s="318"/>
      <c r="AA45" s="318"/>
      <c r="AB45" s="318"/>
      <c r="AC45" s="318"/>
      <c r="AD45" s="318"/>
      <c r="AE45" s="318"/>
    </row>
    <row r="46" spans="1:31" customFormat="1">
      <c r="A46" s="318"/>
      <c r="B46" s="42">
        <v>12</v>
      </c>
      <c r="C46" s="89" t="s">
        <v>129</v>
      </c>
      <c r="D46" s="796">
        <f>T48</f>
        <v>98.036666666666676</v>
      </c>
      <c r="E46" s="796">
        <f t="shared" si="0"/>
        <v>73.527500000000003</v>
      </c>
      <c r="F46" s="796">
        <f t="shared" si="3"/>
        <v>49.018333333333338</v>
      </c>
      <c r="G46" s="796">
        <f t="shared" si="1"/>
        <v>24.509166666666669</v>
      </c>
      <c r="H46" s="796">
        <f t="shared" si="2"/>
        <v>9.8036666666666648</v>
      </c>
      <c r="I46" s="324"/>
      <c r="J46" s="20"/>
      <c r="K46" s="118"/>
      <c r="L46" s="20"/>
      <c r="M46" s="17"/>
      <c r="N46" s="17"/>
      <c r="O46" s="333"/>
      <c r="P46" s="842"/>
      <c r="Q46" s="42" t="s">
        <v>683</v>
      </c>
      <c r="R46" s="42" t="s">
        <v>676</v>
      </c>
      <c r="S46" s="42" t="s">
        <v>677</v>
      </c>
      <c r="T46" s="42" t="s">
        <v>684</v>
      </c>
      <c r="U46" s="318"/>
      <c r="V46" s="318"/>
      <c r="W46" s="318"/>
      <c r="X46" s="318"/>
      <c r="Y46" s="318"/>
      <c r="Z46" s="318"/>
      <c r="AA46" s="318"/>
      <c r="AB46" s="318"/>
      <c r="AC46" s="318"/>
      <c r="AD46" s="318"/>
      <c r="AE46" s="318"/>
    </row>
    <row r="47" spans="1:31" customFormat="1" ht="14.25" customHeight="1">
      <c r="A47" s="318"/>
      <c r="B47" s="330"/>
      <c r="C47" s="330"/>
      <c r="D47" s="330"/>
      <c r="E47" s="330"/>
      <c r="F47" s="330"/>
      <c r="G47" s="330"/>
      <c r="H47" s="333"/>
      <c r="I47" s="324"/>
      <c r="J47" s="205" t="s">
        <v>708</v>
      </c>
      <c r="K47" s="19">
        <f>AVERAGE(K43:K46)</f>
        <v>2931.9366666666665</v>
      </c>
      <c r="L47" s="19">
        <f>AVERAGE(L43,L44,L45)</f>
        <v>2599.87</v>
      </c>
      <c r="M47" s="19">
        <f>AVERAGE(M43,M44,M45)</f>
        <v>2641.17</v>
      </c>
      <c r="N47" s="19">
        <f>AVERAGE(N43,N44,N45)</f>
        <v>7406.1333333333341</v>
      </c>
      <c r="O47" s="333"/>
      <c r="P47" s="17"/>
      <c r="Q47" s="17"/>
      <c r="R47" s="17"/>
      <c r="S47" s="17"/>
      <c r="T47" s="17"/>
      <c r="U47" s="318"/>
      <c r="V47" s="318"/>
      <c r="W47" s="318"/>
      <c r="X47" s="318"/>
      <c r="Y47" s="318"/>
      <c r="Z47" s="318"/>
      <c r="AA47" s="318"/>
      <c r="AB47" s="318"/>
      <c r="AC47" s="318"/>
      <c r="AD47" s="318"/>
      <c r="AE47" s="318"/>
    </row>
    <row r="48" spans="1:31" customFormat="1" ht="30">
      <c r="A48" s="318"/>
      <c r="B48" s="330"/>
      <c r="C48" s="330"/>
      <c r="D48" s="330"/>
      <c r="E48" s="330"/>
      <c r="F48" s="330"/>
      <c r="G48" s="330"/>
      <c r="H48" s="333"/>
      <c r="I48" s="324"/>
      <c r="J48" s="44"/>
      <c r="K48" s="841"/>
      <c r="L48" s="43"/>
      <c r="M48" s="44"/>
      <c r="N48" s="44"/>
      <c r="O48" s="333"/>
      <c r="P48" s="22" t="s">
        <v>721</v>
      </c>
      <c r="Q48" s="18">
        <v>90.15</v>
      </c>
      <c r="R48" s="18">
        <v>113.9</v>
      </c>
      <c r="S48" s="18">
        <v>90.06</v>
      </c>
      <c r="T48" s="569">
        <f>AVERAGE(Q48:S48)</f>
        <v>98.036666666666676</v>
      </c>
      <c r="U48" s="318"/>
      <c r="V48" s="318"/>
      <c r="W48" s="318"/>
      <c r="X48" s="318"/>
      <c r="Y48" s="318"/>
      <c r="Z48" s="318"/>
      <c r="AA48" s="318"/>
      <c r="AB48" s="318"/>
      <c r="AC48" s="318"/>
      <c r="AD48" s="318"/>
      <c r="AE48" s="318"/>
    </row>
    <row r="49" spans="1:31" customFormat="1" ht="14.25" customHeight="1">
      <c r="A49" s="318"/>
      <c r="B49" s="330"/>
      <c r="C49" s="330"/>
      <c r="D49" s="330"/>
      <c r="E49" s="330"/>
      <c r="F49" s="330"/>
      <c r="G49" s="330"/>
      <c r="H49" s="330"/>
      <c r="I49" s="324"/>
      <c r="J49" s="324"/>
      <c r="K49" s="324"/>
      <c r="L49" s="324"/>
      <c r="M49" s="324"/>
      <c r="N49" s="324"/>
      <c r="O49" s="333"/>
      <c r="P49" s="43"/>
      <c r="Q49" s="44"/>
      <c r="R49" s="840"/>
      <c r="S49" s="840"/>
      <c r="T49" s="840"/>
      <c r="U49" s="318"/>
      <c r="V49" s="318"/>
      <c r="W49" s="318"/>
      <c r="X49" s="318"/>
      <c r="Y49" s="318"/>
      <c r="Z49" s="318"/>
      <c r="AA49" s="318"/>
      <c r="AB49" s="318"/>
      <c r="AC49" s="318"/>
      <c r="AD49" s="318"/>
      <c r="AE49" s="318"/>
    </row>
    <row r="50" spans="1:31" customFormat="1">
      <c r="A50" s="318"/>
      <c r="B50" s="330"/>
      <c r="C50" s="330"/>
      <c r="D50" s="330"/>
      <c r="E50" s="927"/>
      <c r="F50" s="330"/>
      <c r="G50" s="927"/>
      <c r="H50" s="330"/>
      <c r="I50" s="324"/>
      <c r="J50" s="945" t="s">
        <v>722</v>
      </c>
      <c r="K50" s="946"/>
      <c r="L50" s="946"/>
      <c r="M50" s="946"/>
      <c r="N50" s="946"/>
      <c r="O50" s="333"/>
      <c r="P50" s="318"/>
      <c r="Q50" s="318"/>
      <c r="R50" s="318"/>
      <c r="S50" s="318"/>
      <c r="T50" s="318"/>
      <c r="U50" s="318"/>
      <c r="V50" s="318"/>
      <c r="W50" s="318"/>
      <c r="X50" s="318"/>
      <c r="Y50" s="318"/>
      <c r="Z50" s="318"/>
      <c r="AA50" s="318"/>
      <c r="AB50" s="318"/>
      <c r="AC50" s="318"/>
      <c r="AD50" s="318"/>
      <c r="AE50" s="318"/>
    </row>
    <row r="51" spans="1:31" customFormat="1" ht="15.75">
      <c r="A51" s="318"/>
      <c r="B51" s="330"/>
      <c r="C51" s="330"/>
      <c r="D51" s="330"/>
      <c r="E51" s="330"/>
      <c r="F51" s="330"/>
      <c r="G51" s="330"/>
      <c r="H51" s="330"/>
      <c r="I51" s="324"/>
      <c r="J51" s="959"/>
      <c r="K51" s="960"/>
      <c r="L51" s="960"/>
      <c r="M51" s="960"/>
      <c r="N51" s="961"/>
      <c r="O51" s="333"/>
      <c r="P51" s="318"/>
      <c r="Q51" s="318"/>
      <c r="R51" s="318"/>
      <c r="S51" s="318"/>
      <c r="T51" s="318"/>
      <c r="U51" s="318"/>
      <c r="V51" s="318"/>
      <c r="W51" s="318"/>
      <c r="X51" s="318"/>
      <c r="Y51" s="318"/>
      <c r="Z51" s="318"/>
      <c r="AA51" s="318"/>
      <c r="AB51" s="318"/>
      <c r="AC51" s="318"/>
      <c r="AD51" s="318"/>
      <c r="AE51" s="318"/>
    </row>
    <row r="52" spans="1:31" customFormat="1">
      <c r="A52" s="318"/>
      <c r="B52" s="330"/>
      <c r="C52" s="330"/>
      <c r="D52" s="330"/>
      <c r="E52" s="330"/>
      <c r="F52" s="330"/>
      <c r="G52" s="330"/>
      <c r="H52" s="330"/>
      <c r="I52" s="324"/>
      <c r="J52" s="42" t="s">
        <v>714</v>
      </c>
      <c r="K52" s="42" t="s">
        <v>715</v>
      </c>
      <c r="L52" s="799" t="s">
        <v>716</v>
      </c>
      <c r="M52" s="42" t="s">
        <v>717</v>
      </c>
      <c r="N52" s="42" t="s">
        <v>718</v>
      </c>
      <c r="O52" s="333"/>
      <c r="P52" s="318"/>
      <c r="Q52" s="318"/>
      <c r="R52" s="318"/>
      <c r="S52" s="318"/>
      <c r="T52" s="318"/>
      <c r="U52" s="318"/>
      <c r="V52" s="318"/>
      <c r="W52" s="318"/>
      <c r="X52" s="318"/>
      <c r="Y52" s="318"/>
      <c r="Z52" s="318"/>
      <c r="AA52" s="318"/>
      <c r="AB52" s="318"/>
      <c r="AC52" s="318"/>
      <c r="AD52" s="318"/>
      <c r="AE52" s="318"/>
    </row>
    <row r="53" spans="1:31">
      <c r="A53" s="318"/>
      <c r="B53" s="330"/>
      <c r="C53" s="330"/>
      <c r="D53" s="330"/>
      <c r="E53" s="330"/>
      <c r="F53" s="330"/>
      <c r="G53" s="330"/>
      <c r="H53" s="330"/>
      <c r="I53" s="324"/>
      <c r="J53" s="20"/>
      <c r="K53" s="18"/>
      <c r="L53" s="450"/>
      <c r="M53" s="20"/>
      <c r="N53" s="21"/>
      <c r="O53" s="333"/>
      <c r="P53" s="318"/>
      <c r="AA53" s="337"/>
      <c r="AB53" s="337"/>
      <c r="AC53" s="337"/>
      <c r="AD53" s="337"/>
    </row>
    <row r="54" spans="1:31">
      <c r="A54" s="318"/>
      <c r="B54" s="330"/>
      <c r="C54" s="330"/>
      <c r="D54" s="330"/>
      <c r="E54" s="330"/>
      <c r="F54" s="330"/>
      <c r="G54" s="330"/>
      <c r="H54" s="330"/>
      <c r="I54" s="324"/>
      <c r="J54" s="20" t="s">
        <v>683</v>
      </c>
      <c r="K54" s="18">
        <v>6539</v>
      </c>
      <c r="L54" s="450">
        <v>7890</v>
      </c>
      <c r="M54" s="20" t="s">
        <v>723</v>
      </c>
      <c r="N54" s="18">
        <v>5699</v>
      </c>
      <c r="O54" s="318"/>
      <c r="P54" s="318"/>
    </row>
    <row r="55" spans="1:31">
      <c r="A55" s="318"/>
      <c r="B55" s="321"/>
      <c r="C55" s="323"/>
      <c r="D55" s="320"/>
      <c r="E55" s="320"/>
      <c r="F55" s="320"/>
      <c r="G55" s="320"/>
      <c r="H55" s="320"/>
      <c r="I55" s="324"/>
      <c r="J55" s="20" t="s">
        <v>676</v>
      </c>
      <c r="K55" s="18">
        <v>6399.99</v>
      </c>
      <c r="L55" s="450">
        <v>1599</v>
      </c>
      <c r="M55" s="20" t="s">
        <v>723</v>
      </c>
      <c r="N55" s="18">
        <v>7499.99</v>
      </c>
      <c r="O55" s="318"/>
      <c r="P55" s="318"/>
    </row>
    <row r="56" spans="1:31">
      <c r="A56" s="318"/>
      <c r="B56" s="321"/>
      <c r="C56" s="323"/>
      <c r="D56" s="320"/>
      <c r="E56" s="320"/>
      <c r="F56" s="320"/>
      <c r="G56" s="320"/>
      <c r="H56" s="320"/>
      <c r="I56" s="324"/>
      <c r="J56" s="20" t="s">
        <v>677</v>
      </c>
      <c r="K56" s="18">
        <v>3959.61</v>
      </c>
      <c r="L56" s="450">
        <v>7499</v>
      </c>
      <c r="M56" s="20" t="s">
        <v>723</v>
      </c>
      <c r="N56" s="18">
        <v>5330.21</v>
      </c>
      <c r="O56" s="318"/>
      <c r="P56" s="318"/>
    </row>
    <row r="57" spans="1:31">
      <c r="A57" s="318"/>
      <c r="B57" s="321"/>
      <c r="C57" s="323"/>
      <c r="D57" s="320"/>
      <c r="E57" s="320"/>
      <c r="F57" s="320"/>
      <c r="G57" s="320"/>
      <c r="H57" s="320"/>
      <c r="I57" s="324"/>
      <c r="J57" s="20"/>
      <c r="K57" s="118"/>
      <c r="L57" s="548"/>
      <c r="M57" s="20"/>
      <c r="N57" s="17"/>
      <c r="O57" s="318"/>
      <c r="P57" s="318"/>
    </row>
    <row r="58" spans="1:31">
      <c r="A58" s="318"/>
      <c r="B58" s="321"/>
      <c r="C58" s="323"/>
      <c r="D58" s="320"/>
      <c r="E58" s="320"/>
      <c r="F58" s="320"/>
      <c r="G58" s="320"/>
      <c r="H58" s="320"/>
      <c r="I58" s="324"/>
      <c r="J58" s="205" t="s">
        <v>708</v>
      </c>
      <c r="K58" s="19">
        <f>AVERAGE(K54:K57)</f>
        <v>5632.8666666666659</v>
      </c>
      <c r="L58" s="451">
        <f>AVERAGE(L54,L55,L56)</f>
        <v>5662.666666666667</v>
      </c>
      <c r="M58" s="205" t="s">
        <v>723</v>
      </c>
      <c r="N58" s="19">
        <f>AVERAGE(N54,N55,N56)</f>
        <v>6176.4000000000005</v>
      </c>
      <c r="O58" s="318"/>
      <c r="P58" s="318"/>
    </row>
    <row r="59" spans="1:31">
      <c r="A59" s="318"/>
      <c r="B59" s="321"/>
      <c r="C59" s="323"/>
      <c r="D59" s="320"/>
      <c r="E59" s="320"/>
      <c r="F59" s="320"/>
      <c r="G59" s="320"/>
      <c r="H59" s="320"/>
      <c r="I59" s="324"/>
      <c r="J59" s="44"/>
      <c r="K59" s="841"/>
      <c r="L59" s="43"/>
      <c r="M59" s="44"/>
      <c r="N59" s="44"/>
      <c r="O59" s="318"/>
      <c r="P59" s="318"/>
    </row>
    <row r="60" spans="1:31" ht="28.5" customHeight="1">
      <c r="A60" s="318"/>
      <c r="B60" s="321"/>
      <c r="C60" s="323"/>
      <c r="D60" s="320"/>
      <c r="E60" s="320"/>
      <c r="F60" s="320"/>
      <c r="G60" s="320"/>
      <c r="H60" s="320"/>
      <c r="I60" s="324"/>
      <c r="J60" s="324"/>
      <c r="K60" s="324"/>
      <c r="L60" s="324"/>
      <c r="M60" s="324"/>
      <c r="N60" s="324"/>
      <c r="O60" s="318"/>
      <c r="P60" s="318"/>
    </row>
    <row r="61" spans="1:31">
      <c r="A61" s="318"/>
      <c r="B61" s="321"/>
      <c r="C61" s="323"/>
      <c r="D61" s="320"/>
      <c r="E61" s="320"/>
      <c r="F61" s="320"/>
      <c r="G61" s="320"/>
      <c r="H61" s="320"/>
      <c r="I61" s="324"/>
      <c r="J61" s="942" t="s">
        <v>724</v>
      </c>
      <c r="K61" s="943"/>
      <c r="L61" s="943"/>
      <c r="M61" s="943"/>
      <c r="N61" s="944"/>
      <c r="O61" s="318"/>
      <c r="P61" s="318"/>
    </row>
    <row r="62" spans="1:31">
      <c r="A62" s="318"/>
      <c r="B62" s="321"/>
      <c r="C62" s="323"/>
      <c r="D62" s="320"/>
      <c r="E62" s="320"/>
      <c r="F62" s="320"/>
      <c r="G62" s="320"/>
      <c r="H62" s="320"/>
      <c r="I62" s="324"/>
      <c r="J62" s="953"/>
      <c r="K62" s="954"/>
      <c r="L62" s="954"/>
      <c r="M62" s="954"/>
      <c r="N62" s="955"/>
      <c r="O62" s="318"/>
      <c r="P62" s="318"/>
    </row>
    <row r="63" spans="1:31">
      <c r="A63" s="318"/>
      <c r="B63" s="321"/>
      <c r="C63" s="323"/>
      <c r="D63" s="320"/>
      <c r="E63" s="320"/>
      <c r="F63" s="320"/>
      <c r="G63" s="320"/>
      <c r="H63" s="320"/>
      <c r="I63" s="324"/>
      <c r="J63" s="44"/>
      <c r="K63" s="42" t="s">
        <v>683</v>
      </c>
      <c r="L63" s="42" t="s">
        <v>676</v>
      </c>
      <c r="M63" s="42" t="s">
        <v>677</v>
      </c>
      <c r="N63" s="42" t="s">
        <v>684</v>
      </c>
      <c r="O63" s="318"/>
      <c r="P63" s="318"/>
    </row>
    <row r="64" spans="1:31">
      <c r="A64" s="318"/>
      <c r="B64" s="321"/>
      <c r="C64" s="323"/>
      <c r="D64" s="320"/>
      <c r="E64" s="320"/>
      <c r="F64" s="320"/>
      <c r="G64" s="320"/>
      <c r="H64" s="320"/>
      <c r="I64" s="324"/>
      <c r="J64" s="17"/>
      <c r="K64" s="17"/>
      <c r="L64" s="17"/>
      <c r="M64" s="17"/>
      <c r="N64" s="17"/>
      <c r="O64" s="318"/>
      <c r="P64" s="318"/>
    </row>
    <row r="65" spans="1:30">
      <c r="A65" s="318"/>
      <c r="B65" s="321"/>
      <c r="C65" s="323"/>
      <c r="D65" s="320"/>
      <c r="E65" s="320"/>
      <c r="F65" s="320"/>
      <c r="G65" s="320"/>
      <c r="H65" s="320"/>
      <c r="I65" s="324"/>
      <c r="J65" s="20" t="s">
        <v>725</v>
      </c>
      <c r="K65" s="18">
        <v>89</v>
      </c>
      <c r="L65" s="18">
        <v>96</v>
      </c>
      <c r="M65" s="18">
        <v>89</v>
      </c>
      <c r="N65" s="569">
        <f>AVERAGE(K65:M65)</f>
        <v>91.333333333333329</v>
      </c>
      <c r="O65" s="318"/>
      <c r="P65" s="318"/>
    </row>
    <row r="66" spans="1:30">
      <c r="A66" s="318"/>
      <c r="B66" s="321"/>
      <c r="C66" s="323"/>
      <c r="D66" s="320"/>
      <c r="E66" s="320"/>
      <c r="F66" s="320"/>
      <c r="G66" s="320"/>
      <c r="H66" s="320"/>
      <c r="I66" s="324"/>
      <c r="J66" s="43"/>
      <c r="K66" s="44"/>
      <c r="L66" s="840"/>
      <c r="M66" s="840"/>
      <c r="N66" s="840"/>
      <c r="O66" s="318"/>
      <c r="P66" s="318"/>
    </row>
    <row r="67" spans="1:30">
      <c r="A67" s="318"/>
      <c r="B67" s="321"/>
      <c r="C67" s="323"/>
      <c r="D67" s="320"/>
      <c r="E67" s="320"/>
      <c r="F67" s="320"/>
      <c r="G67" s="320"/>
      <c r="H67" s="320"/>
      <c r="I67" s="324"/>
      <c r="J67" s="324"/>
      <c r="K67" s="324"/>
      <c r="L67" s="324"/>
      <c r="M67" s="324"/>
      <c r="N67" s="324"/>
      <c r="O67" s="318"/>
      <c r="P67" s="318"/>
    </row>
    <row r="68" spans="1:30">
      <c r="A68" s="318"/>
      <c r="B68" s="321"/>
      <c r="C68" s="323"/>
      <c r="D68" s="320"/>
      <c r="E68" s="320"/>
      <c r="F68" s="320"/>
      <c r="G68" s="320"/>
      <c r="H68" s="320"/>
      <c r="I68" s="324"/>
      <c r="J68" s="956" t="s">
        <v>726</v>
      </c>
      <c r="K68" s="957"/>
      <c r="L68" s="957"/>
      <c r="M68" s="957"/>
      <c r="N68" s="958"/>
      <c r="O68" s="318"/>
      <c r="P68" s="318"/>
    </row>
    <row r="69" spans="1:30">
      <c r="A69" s="318"/>
      <c r="B69" s="321"/>
      <c r="C69" s="323"/>
      <c r="D69" s="320"/>
      <c r="E69" s="320"/>
      <c r="F69" s="320"/>
      <c r="G69" s="320"/>
      <c r="H69" s="320"/>
      <c r="I69" s="324"/>
      <c r="J69" s="953"/>
      <c r="K69" s="954"/>
      <c r="L69" s="954"/>
      <c r="M69" s="954"/>
      <c r="N69" s="955"/>
      <c r="O69" s="318"/>
      <c r="P69" s="318"/>
    </row>
    <row r="70" spans="1:30">
      <c r="A70" s="318"/>
      <c r="B70" s="321"/>
      <c r="C70" s="323"/>
      <c r="D70" s="320"/>
      <c r="E70" s="320"/>
      <c r="F70" s="320"/>
      <c r="G70" s="320"/>
      <c r="H70" s="320"/>
      <c r="I70" s="324"/>
      <c r="J70" s="44"/>
      <c r="K70" s="42" t="s">
        <v>683</v>
      </c>
      <c r="L70" s="42" t="s">
        <v>676</v>
      </c>
      <c r="M70" s="42" t="s">
        <v>677</v>
      </c>
      <c r="N70" s="42" t="s">
        <v>727</v>
      </c>
      <c r="O70" s="318"/>
      <c r="P70" s="318"/>
    </row>
    <row r="71" spans="1:30">
      <c r="A71" s="318"/>
      <c r="B71" s="321"/>
      <c r="C71" s="323"/>
      <c r="D71" s="320"/>
      <c r="E71" s="320"/>
      <c r="F71" s="320"/>
      <c r="G71" s="320"/>
      <c r="H71" s="320"/>
      <c r="I71" s="324"/>
      <c r="J71" s="17"/>
      <c r="K71" s="17"/>
      <c r="L71" s="17"/>
      <c r="M71" s="17"/>
      <c r="N71" s="17"/>
      <c r="O71" s="318"/>
      <c r="P71" s="318"/>
    </row>
    <row r="72" spans="1:30" ht="30">
      <c r="A72" s="318"/>
      <c r="B72" s="321"/>
      <c r="C72" s="323"/>
      <c r="D72" s="320"/>
      <c r="E72" s="320"/>
      <c r="F72" s="320"/>
      <c r="G72" s="320"/>
      <c r="H72" s="320"/>
      <c r="I72" s="324"/>
      <c r="J72" s="25" t="s">
        <v>728</v>
      </c>
      <c r="K72" s="21">
        <v>49</v>
      </c>
      <c r="L72" s="21">
        <v>19.170000000000002</v>
      </c>
      <c r="M72" s="21">
        <v>59</v>
      </c>
      <c r="N72" s="19">
        <f>AVERAGE(K72:M72)</f>
        <v>42.39</v>
      </c>
      <c r="O72" s="318"/>
      <c r="P72" s="318"/>
    </row>
    <row r="73" spans="1:30" ht="30">
      <c r="A73" s="318"/>
      <c r="B73" s="321"/>
      <c r="C73" s="323"/>
      <c r="D73" s="320"/>
      <c r="E73" s="320"/>
      <c r="F73" s="320"/>
      <c r="G73" s="320"/>
      <c r="H73" s="320"/>
      <c r="I73" s="324"/>
      <c r="J73" s="25" t="s">
        <v>729</v>
      </c>
      <c r="K73" s="21">
        <v>74.62</v>
      </c>
      <c r="L73" s="21">
        <v>27.9</v>
      </c>
      <c r="M73" s="21">
        <v>168</v>
      </c>
      <c r="N73" s="19">
        <f>AVERAGE(K73:M73)</f>
        <v>90.173333333333332</v>
      </c>
      <c r="O73" s="318"/>
      <c r="P73" s="318"/>
    </row>
    <row r="74" spans="1:30">
      <c r="A74" s="318"/>
      <c r="B74" s="321"/>
      <c r="C74" s="323"/>
      <c r="D74" s="320"/>
      <c r="E74" s="320"/>
      <c r="F74" s="320"/>
      <c r="G74" s="320"/>
      <c r="H74" s="320"/>
      <c r="I74" s="324"/>
      <c r="J74" s="43"/>
      <c r="K74" s="841"/>
      <c r="L74" s="43"/>
      <c r="M74" s="44"/>
      <c r="N74" s="44"/>
      <c r="O74" s="318"/>
      <c r="P74" s="318"/>
    </row>
    <row r="75" spans="1:30">
      <c r="A75" s="318"/>
      <c r="B75" s="321"/>
      <c r="C75" s="323"/>
      <c r="D75" s="320"/>
      <c r="E75" s="320"/>
      <c r="F75" s="320"/>
      <c r="G75" s="320"/>
      <c r="H75" s="320"/>
      <c r="I75" s="324"/>
      <c r="J75" s="330"/>
      <c r="K75" s="331"/>
      <c r="L75" s="330"/>
      <c r="M75" s="318"/>
      <c r="N75" s="318"/>
      <c r="O75" s="318"/>
      <c r="P75" s="318"/>
    </row>
    <row r="76" spans="1:30">
      <c r="A76" s="318"/>
      <c r="B76" s="321"/>
      <c r="C76" s="323"/>
      <c r="D76" s="320"/>
      <c r="E76" s="320"/>
      <c r="F76" s="320"/>
      <c r="G76" s="320"/>
      <c r="H76" s="320"/>
      <c r="I76" s="324"/>
      <c r="J76" s="330"/>
      <c r="K76" s="331"/>
      <c r="L76" s="330"/>
      <c r="M76" s="318"/>
      <c r="N76" s="318"/>
      <c r="O76" s="318"/>
      <c r="P76" s="318"/>
    </row>
    <row r="77" spans="1:30">
      <c r="A77" s="318"/>
      <c r="B77" s="321"/>
      <c r="C77" s="323"/>
      <c r="D77" s="320"/>
      <c r="E77" s="320"/>
      <c r="F77" s="320"/>
      <c r="G77" s="320"/>
      <c r="H77" s="320"/>
      <c r="I77" s="324"/>
      <c r="J77" s="330"/>
      <c r="K77" s="331"/>
      <c r="L77" s="330"/>
      <c r="M77" s="318"/>
      <c r="N77" s="318"/>
      <c r="O77" s="318"/>
      <c r="P77" s="318"/>
    </row>
    <row r="78" spans="1:30">
      <c r="A78" s="318"/>
      <c r="B78" s="321"/>
      <c r="C78" s="323"/>
      <c r="D78" s="320"/>
      <c r="E78" s="320"/>
      <c r="F78" s="320"/>
      <c r="G78" s="320"/>
      <c r="H78" s="320"/>
      <c r="I78" s="324"/>
      <c r="J78" s="330"/>
      <c r="K78" s="331"/>
      <c r="L78" s="330"/>
      <c r="M78" s="318"/>
      <c r="N78" s="318"/>
      <c r="O78" s="318"/>
      <c r="P78" s="318"/>
      <c r="V78" s="330"/>
      <c r="Z78" s="337"/>
      <c r="AA78" s="337"/>
      <c r="AB78" s="337"/>
      <c r="AC78" s="337"/>
      <c r="AD78" s="337"/>
    </row>
    <row r="79" spans="1:30">
      <c r="A79" s="318"/>
      <c r="B79" s="321"/>
      <c r="C79" s="323"/>
      <c r="D79" s="320"/>
      <c r="E79" s="320"/>
      <c r="F79" s="320"/>
      <c r="G79" s="320"/>
      <c r="H79" s="320"/>
      <c r="I79" s="324"/>
      <c r="J79" s="330"/>
      <c r="K79" s="331"/>
      <c r="L79" s="330"/>
      <c r="M79" s="318"/>
      <c r="N79" s="318"/>
      <c r="O79" s="322"/>
      <c r="P79" s="318"/>
      <c r="U79" s="330"/>
      <c r="V79" s="330"/>
    </row>
    <row r="80" spans="1:30">
      <c r="A80" s="318"/>
      <c r="B80" s="321"/>
      <c r="C80" s="323"/>
      <c r="D80" s="320"/>
      <c r="E80" s="320"/>
      <c r="F80" s="320"/>
      <c r="G80" s="320"/>
      <c r="H80" s="320"/>
      <c r="I80" s="324"/>
      <c r="J80" s="330"/>
      <c r="K80" s="331"/>
      <c r="L80" s="330"/>
      <c r="M80" s="318"/>
      <c r="N80" s="318"/>
      <c r="O80" s="322"/>
      <c r="P80" s="318"/>
    </row>
    <row r="81" spans="2:15" hidden="1">
      <c r="B81" s="94"/>
      <c r="C81" s="192"/>
      <c r="D81" s="206"/>
      <c r="E81" s="206"/>
      <c r="F81" s="206"/>
      <c r="G81" s="206"/>
      <c r="H81" s="206"/>
      <c r="I81" s="193"/>
      <c r="O81" s="172"/>
    </row>
    <row r="82" spans="2:15" hidden="1">
      <c r="B82" s="94"/>
      <c r="C82" s="192"/>
      <c r="D82" s="206"/>
      <c r="E82" s="206"/>
      <c r="F82" s="206"/>
      <c r="G82" s="206"/>
      <c r="H82" s="206"/>
      <c r="I82" s="193"/>
      <c r="O82" s="172"/>
    </row>
    <row r="83" spans="2:15" hidden="1">
      <c r="B83" s="94"/>
      <c r="C83" s="192"/>
      <c r="D83" s="206"/>
      <c r="E83" s="206"/>
      <c r="F83" s="206"/>
      <c r="G83" s="206"/>
      <c r="H83" s="206"/>
      <c r="I83" s="193"/>
      <c r="O83" s="172"/>
    </row>
    <row r="84" spans="2:15" hidden="1">
      <c r="B84" s="94"/>
      <c r="C84" s="192"/>
      <c r="D84" s="206"/>
      <c r="E84" s="206"/>
      <c r="F84" s="206"/>
      <c r="G84" s="206"/>
      <c r="H84" s="206"/>
      <c r="I84" s="193"/>
      <c r="O84" s="172"/>
    </row>
    <row r="85" spans="2:15" hidden="1">
      <c r="B85" s="94"/>
      <c r="C85" s="192"/>
      <c r="D85" s="206"/>
      <c r="E85" s="206"/>
      <c r="F85" s="206"/>
      <c r="G85" s="206"/>
      <c r="H85" s="206"/>
      <c r="I85" s="193"/>
      <c r="O85" s="172"/>
    </row>
    <row r="86" spans="2:15" hidden="1">
      <c r="B86" s="94"/>
      <c r="C86" s="192"/>
      <c r="D86" s="206"/>
      <c r="E86" s="206"/>
      <c r="F86" s="206"/>
      <c r="G86" s="206"/>
      <c r="H86" s="206"/>
      <c r="I86" s="193"/>
      <c r="O86" s="172"/>
    </row>
    <row r="87" spans="2:15" hidden="1">
      <c r="B87" s="94"/>
      <c r="C87" s="192"/>
      <c r="D87" s="206"/>
      <c r="E87" s="206"/>
      <c r="F87" s="206"/>
      <c r="G87" s="206"/>
      <c r="H87" s="206"/>
      <c r="I87" s="193"/>
      <c r="O87" s="172"/>
    </row>
    <row r="88" spans="2:15" hidden="1">
      <c r="B88" s="94"/>
      <c r="C88" s="192"/>
      <c r="D88" s="206"/>
      <c r="E88" s="206"/>
      <c r="F88" s="206"/>
      <c r="G88" s="206"/>
      <c r="H88" s="206"/>
      <c r="I88" s="193"/>
      <c r="O88" s="172"/>
    </row>
    <row r="89" spans="2:15" hidden="1">
      <c r="B89" s="94"/>
      <c r="C89" s="192"/>
      <c r="D89" s="206"/>
      <c r="E89" s="206"/>
      <c r="F89" s="206"/>
      <c r="G89" s="206"/>
      <c r="H89" s="206"/>
      <c r="I89" s="193"/>
      <c r="O89" s="172"/>
    </row>
    <row r="90" spans="2:15" hidden="1">
      <c r="B90" s="94"/>
      <c r="C90" s="192"/>
      <c r="D90" s="206"/>
      <c r="E90" s="206"/>
      <c r="F90" s="206"/>
      <c r="G90" s="206"/>
      <c r="H90" s="206"/>
      <c r="I90" s="193"/>
      <c r="O90" s="172"/>
    </row>
    <row r="91" spans="2:15" hidden="1">
      <c r="B91" s="94"/>
      <c r="C91" s="192"/>
      <c r="D91" s="206"/>
      <c r="E91" s="206"/>
      <c r="F91" s="206"/>
      <c r="G91" s="206"/>
      <c r="H91" s="206"/>
      <c r="I91" s="193"/>
      <c r="O91" s="172"/>
    </row>
    <row r="92" spans="2:15" hidden="1">
      <c r="B92" s="94"/>
      <c r="C92" s="192"/>
      <c r="D92" s="206"/>
      <c r="E92" s="206"/>
      <c r="F92" s="206"/>
      <c r="G92" s="206"/>
      <c r="H92" s="206"/>
      <c r="I92" s="193"/>
      <c r="O92" s="172"/>
    </row>
    <row r="93" spans="2:15" hidden="1">
      <c r="B93" s="94"/>
      <c r="C93" s="192"/>
      <c r="D93" s="206"/>
      <c r="E93" s="206"/>
      <c r="F93" s="206"/>
      <c r="G93" s="206"/>
      <c r="H93" s="206"/>
      <c r="I93" s="193"/>
      <c r="O93" s="172"/>
    </row>
    <row r="94" spans="2:15" hidden="1">
      <c r="B94" s="94"/>
      <c r="C94" s="192"/>
      <c r="D94" s="206"/>
      <c r="E94" s="206"/>
      <c r="F94" s="206"/>
      <c r="G94" s="206"/>
      <c r="H94" s="206"/>
      <c r="I94" s="193"/>
      <c r="O94" s="172"/>
    </row>
    <row r="95" spans="2:15" hidden="1">
      <c r="B95" s="94"/>
      <c r="C95" s="192"/>
      <c r="D95" s="206"/>
      <c r="E95" s="206"/>
      <c r="F95" s="206"/>
      <c r="G95" s="206"/>
      <c r="H95" s="206"/>
      <c r="I95" s="193"/>
      <c r="O95" s="172"/>
    </row>
    <row r="96" spans="2:15" hidden="1">
      <c r="B96" s="94"/>
      <c r="C96" s="192"/>
      <c r="D96" s="206"/>
      <c r="E96" s="206"/>
      <c r="F96" s="206"/>
      <c r="G96" s="206"/>
      <c r="H96" s="206"/>
      <c r="I96" s="193"/>
      <c r="O96" s="172"/>
    </row>
    <row r="97" spans="1:16" hidden="1">
      <c r="B97" s="94"/>
      <c r="C97" s="192"/>
      <c r="D97" s="206"/>
      <c r="E97" s="206"/>
      <c r="F97" s="206"/>
      <c r="G97" s="206"/>
      <c r="H97" s="206"/>
      <c r="I97" s="193"/>
      <c r="O97" s="172"/>
    </row>
    <row r="98" spans="1:16" hidden="1">
      <c r="B98" s="94"/>
      <c r="C98" s="192"/>
      <c r="D98" s="206"/>
      <c r="E98" s="206"/>
      <c r="F98" s="206"/>
      <c r="G98" s="206"/>
      <c r="H98" s="206"/>
      <c r="I98" s="193"/>
      <c r="J98" s="195"/>
      <c r="K98" s="194"/>
      <c r="L98" s="194"/>
      <c r="M98" s="94"/>
      <c r="N98" s="172"/>
      <c r="O98" s="172"/>
    </row>
    <row r="99" spans="1:16" hidden="1">
      <c r="B99" s="94"/>
      <c r="C99" s="192"/>
      <c r="D99" s="206"/>
      <c r="E99" s="206"/>
      <c r="F99" s="206"/>
      <c r="G99" s="206"/>
      <c r="H99" s="206"/>
      <c r="I99" s="193"/>
      <c r="J99" s="194"/>
      <c r="K99" s="194"/>
      <c r="L99" s="194"/>
      <c r="M99" s="94"/>
      <c r="N99" s="172"/>
      <c r="O99" s="172"/>
    </row>
    <row r="100" spans="1:16" hidden="1">
      <c r="B100" s="94"/>
      <c r="C100" s="192"/>
      <c r="D100" s="206"/>
      <c r="E100" s="206"/>
      <c r="F100" s="206"/>
      <c r="G100" s="206"/>
      <c r="H100" s="206"/>
      <c r="I100" s="193"/>
      <c r="J100" s="195"/>
      <c r="K100" s="194"/>
      <c r="L100" s="194"/>
      <c r="M100" s="94"/>
      <c r="N100" s="172"/>
      <c r="O100" s="172"/>
    </row>
    <row r="101" spans="1:16" hidden="1">
      <c r="B101" s="94"/>
      <c r="C101" s="192"/>
      <c r="D101" s="206"/>
      <c r="E101" s="206"/>
      <c r="F101" s="206"/>
      <c r="G101" s="206"/>
      <c r="H101" s="206"/>
      <c r="I101" s="193"/>
      <c r="J101" s="194"/>
      <c r="K101" s="194"/>
      <c r="L101" s="194"/>
      <c r="M101" s="94"/>
      <c r="N101" s="172"/>
      <c r="O101" s="172"/>
    </row>
    <row r="102" spans="1:16" hidden="1">
      <c r="B102" s="94"/>
      <c r="C102" s="192"/>
      <c r="D102" s="206"/>
      <c r="E102" s="206"/>
      <c r="F102" s="206"/>
      <c r="G102" s="206"/>
      <c r="H102" s="206"/>
      <c r="I102" s="193"/>
      <c r="J102" s="195"/>
      <c r="K102" s="194"/>
      <c r="L102" s="194"/>
      <c r="M102" s="94"/>
      <c r="N102" s="172"/>
      <c r="O102" s="172"/>
    </row>
    <row r="103" spans="1:16" hidden="1">
      <c r="B103" s="94"/>
      <c r="C103" s="192"/>
      <c r="D103" s="206"/>
      <c r="E103" s="206"/>
      <c r="F103" s="206"/>
      <c r="G103" s="206"/>
      <c r="H103" s="206"/>
      <c r="I103" s="193"/>
      <c r="J103" s="194"/>
      <c r="K103" s="194"/>
      <c r="L103" s="194"/>
      <c r="M103" s="94"/>
      <c r="N103" s="172"/>
      <c r="O103" s="172"/>
    </row>
    <row r="104" spans="1:16" hidden="1">
      <c r="B104" s="94"/>
      <c r="C104" s="192"/>
      <c r="D104" s="206"/>
      <c r="E104" s="206"/>
      <c r="F104" s="206"/>
      <c r="G104" s="206"/>
      <c r="H104" s="206"/>
      <c r="I104" s="193"/>
      <c r="J104" s="195"/>
      <c r="K104" s="194"/>
      <c r="L104" s="194"/>
      <c r="M104" s="94"/>
      <c r="N104" s="172"/>
      <c r="O104" s="172"/>
    </row>
    <row r="105" spans="1:16" hidden="1">
      <c r="B105" s="94"/>
      <c r="C105" s="192"/>
      <c r="D105" s="206"/>
      <c r="E105" s="206"/>
      <c r="F105" s="206"/>
      <c r="G105" s="206"/>
      <c r="H105" s="206"/>
      <c r="I105" s="193"/>
      <c r="J105" s="194"/>
      <c r="K105" s="194"/>
      <c r="L105" s="194"/>
      <c r="M105" s="94"/>
      <c r="N105" s="172"/>
      <c r="O105" s="172"/>
    </row>
    <row r="106" spans="1:16" hidden="1">
      <c r="B106" s="94"/>
      <c r="C106" s="192"/>
      <c r="D106" s="206"/>
      <c r="E106" s="206"/>
      <c r="F106" s="206"/>
      <c r="G106" s="206"/>
      <c r="H106" s="206"/>
      <c r="I106" s="193"/>
      <c r="J106" s="195"/>
      <c r="K106" s="194"/>
      <c r="L106" s="194"/>
      <c r="M106" s="94"/>
      <c r="N106" s="172"/>
      <c r="O106" s="172"/>
    </row>
    <row r="107" spans="1:16" hidden="1">
      <c r="B107" s="206"/>
      <c r="C107" s="196"/>
      <c r="D107" s="206"/>
      <c r="E107" s="94"/>
      <c r="F107" s="94"/>
      <c r="G107" s="94"/>
      <c r="H107" s="94"/>
      <c r="I107" s="193"/>
      <c r="J107" s="194"/>
      <c r="K107" s="194"/>
      <c r="L107" s="194"/>
      <c r="M107" s="94"/>
      <c r="N107" s="172"/>
      <c r="O107" s="172"/>
    </row>
    <row r="108" spans="1:16" hidden="1">
      <c r="B108" s="206"/>
      <c r="C108" s="196"/>
      <c r="D108" s="206"/>
      <c r="E108" s="94"/>
      <c r="F108" s="94"/>
      <c r="G108" s="94"/>
      <c r="H108" s="94"/>
      <c r="I108" s="94"/>
      <c r="J108" s="114"/>
      <c r="K108" s="114"/>
      <c r="L108" s="114"/>
      <c r="M108" s="94"/>
      <c r="N108" s="172"/>
      <c r="O108" s="172"/>
    </row>
    <row r="109" spans="1:16" hidden="1">
      <c r="B109" s="206"/>
      <c r="C109" s="196"/>
      <c r="D109" s="206"/>
      <c r="E109" s="94"/>
      <c r="F109" s="94"/>
      <c r="G109" s="94"/>
      <c r="H109" s="94"/>
      <c r="I109" s="193"/>
      <c r="J109" s="194"/>
      <c r="K109" s="194"/>
      <c r="L109" s="194"/>
      <c r="M109" s="94"/>
      <c r="N109" s="172"/>
      <c r="O109" s="172"/>
    </row>
    <row r="110" spans="1:16" s="330" customFormat="1" hidden="1">
      <c r="A110" s="14"/>
      <c r="B110" s="94"/>
      <c r="C110" s="192"/>
      <c r="D110" s="206"/>
      <c r="E110" s="206"/>
      <c r="F110" s="206"/>
      <c r="G110" s="206"/>
      <c r="H110" s="206"/>
      <c r="I110" s="206"/>
      <c r="J110" s="114"/>
      <c r="K110" s="114"/>
      <c r="L110" s="114"/>
      <c r="M110" s="14"/>
      <c r="N110" s="14"/>
      <c r="O110" s="14"/>
      <c r="P110" s="14"/>
    </row>
    <row r="111" spans="1:16" s="330" customFormat="1" hidden="1">
      <c r="A111" s="14"/>
      <c r="B111" s="94"/>
      <c r="C111" s="192"/>
      <c r="D111" s="206"/>
      <c r="E111" s="206"/>
      <c r="F111" s="206"/>
      <c r="G111" s="206"/>
      <c r="H111" s="206"/>
      <c r="I111" s="193"/>
      <c r="J111" s="194"/>
      <c r="K111" s="194"/>
      <c r="L111" s="194"/>
      <c r="M111" s="14"/>
      <c r="N111" s="14"/>
      <c r="O111" s="14"/>
      <c r="P111" s="14"/>
    </row>
    <row r="112" spans="1:16" s="330" customFormat="1" hidden="1">
      <c r="A112" s="14"/>
      <c r="B112" s="94"/>
      <c r="C112" s="192"/>
      <c r="D112" s="206"/>
      <c r="E112" s="206"/>
      <c r="F112" s="206"/>
      <c r="G112" s="206"/>
      <c r="H112" s="206"/>
      <c r="I112" s="193"/>
      <c r="J112" s="195"/>
      <c r="K112" s="195"/>
      <c r="L112" s="194"/>
      <c r="M112" s="14"/>
      <c r="N112" s="14"/>
      <c r="O112" s="14"/>
      <c r="P112" s="14"/>
    </row>
    <row r="113" spans="1:16" s="330" customFormat="1" hidden="1">
      <c r="A113" s="14"/>
      <c r="B113" s="94"/>
      <c r="C113" s="192"/>
      <c r="D113" s="206"/>
      <c r="E113" s="206"/>
      <c r="F113" s="206"/>
      <c r="G113" s="206"/>
      <c r="H113" s="206"/>
      <c r="I113" s="193"/>
      <c r="J113" s="194"/>
      <c r="K113" s="194"/>
      <c r="L113" s="194"/>
      <c r="M113" s="14"/>
      <c r="N113" s="14"/>
      <c r="O113" s="14"/>
      <c r="P113" s="14"/>
    </row>
    <row r="114" spans="1:16" s="330" customFormat="1" hidden="1">
      <c r="A114" s="14"/>
      <c r="B114" s="94"/>
      <c r="C114" s="192"/>
      <c r="D114" s="206"/>
      <c r="E114" s="206"/>
      <c r="F114" s="206"/>
      <c r="G114" s="206"/>
      <c r="H114" s="206"/>
      <c r="I114" s="193"/>
      <c r="J114" s="195"/>
      <c r="K114" s="195"/>
      <c r="L114" s="195"/>
      <c r="M114" s="14"/>
      <c r="N114" s="14"/>
      <c r="O114" s="14"/>
      <c r="P114" s="14"/>
    </row>
    <row r="115" spans="1:16" s="330" customFormat="1" hidden="1">
      <c r="A115" s="14"/>
      <c r="B115" s="94"/>
      <c r="C115" s="192"/>
      <c r="D115" s="206"/>
      <c r="E115" s="206"/>
      <c r="F115" s="206"/>
      <c r="G115" s="206"/>
      <c r="H115" s="206"/>
      <c r="I115" s="193"/>
      <c r="J115" s="194"/>
      <c r="K115" s="194"/>
      <c r="L115" s="194"/>
      <c r="M115" s="14"/>
      <c r="N115" s="14"/>
      <c r="O115" s="14"/>
      <c r="P115" s="14"/>
    </row>
    <row r="116" spans="1:16" s="330" customFormat="1" hidden="1">
      <c r="A116" s="14"/>
      <c r="B116" s="94"/>
      <c r="C116" s="192"/>
      <c r="D116" s="206"/>
      <c r="E116" s="206"/>
      <c r="F116" s="206"/>
      <c r="G116" s="206"/>
      <c r="H116" s="206"/>
      <c r="I116" s="193"/>
      <c r="J116" s="195"/>
      <c r="K116" s="194"/>
      <c r="L116" s="194"/>
      <c r="M116" s="14"/>
      <c r="N116" s="14"/>
      <c r="O116" s="14"/>
      <c r="P116" s="14"/>
    </row>
    <row r="117" spans="1:16" s="330" customFormat="1" hidden="1">
      <c r="A117" s="14"/>
      <c r="B117" s="94"/>
      <c r="C117" s="192"/>
      <c r="D117" s="206"/>
      <c r="E117" s="206"/>
      <c r="F117" s="206"/>
      <c r="G117" s="206"/>
      <c r="H117" s="206"/>
      <c r="I117" s="193"/>
      <c r="J117" s="194"/>
      <c r="K117" s="194"/>
      <c r="L117" s="194"/>
      <c r="M117" s="14"/>
      <c r="N117" s="14"/>
      <c r="O117" s="14"/>
      <c r="P117" s="14"/>
    </row>
    <row r="118" spans="1:16" s="330" customFormat="1" hidden="1">
      <c r="A118" s="14"/>
      <c r="B118" s="94"/>
      <c r="C118" s="192"/>
      <c r="D118" s="206"/>
      <c r="E118" s="206"/>
      <c r="F118" s="206"/>
      <c r="G118" s="206"/>
      <c r="H118" s="206"/>
      <c r="I118" s="193"/>
      <c r="J118" s="195"/>
      <c r="K118" s="194"/>
      <c r="L118" s="194"/>
      <c r="M118" s="14"/>
      <c r="N118" s="14"/>
      <c r="O118" s="14"/>
      <c r="P118" s="14"/>
    </row>
    <row r="119" spans="1:16" s="330" customFormat="1" hidden="1">
      <c r="A119" s="14"/>
      <c r="B119" s="94"/>
      <c r="C119" s="192"/>
      <c r="D119" s="206"/>
      <c r="E119" s="206"/>
      <c r="F119" s="206"/>
      <c r="G119" s="206"/>
      <c r="H119" s="206"/>
      <c r="I119" s="193"/>
      <c r="J119" s="194"/>
      <c r="K119" s="194"/>
      <c r="L119" s="194"/>
      <c r="M119" s="14"/>
      <c r="N119" s="14"/>
      <c r="O119" s="14"/>
      <c r="P119" s="14"/>
    </row>
    <row r="120" spans="1:16" s="330" customFormat="1" hidden="1">
      <c r="A120" s="14"/>
      <c r="B120" s="94"/>
      <c r="C120" s="192"/>
      <c r="D120" s="206"/>
      <c r="E120" s="206"/>
      <c r="F120" s="206"/>
      <c r="G120" s="206"/>
      <c r="H120" s="206"/>
      <c r="I120" s="193"/>
      <c r="J120" s="195"/>
      <c r="K120" s="195"/>
      <c r="L120" s="195"/>
      <c r="M120" s="14"/>
      <c r="N120" s="14"/>
      <c r="O120" s="14"/>
      <c r="P120" s="14"/>
    </row>
    <row r="121" spans="1:16" s="330" customFormat="1" hidden="1">
      <c r="A121" s="14"/>
      <c r="B121" s="94"/>
      <c r="C121" s="192"/>
      <c r="D121" s="206"/>
      <c r="E121" s="206"/>
      <c r="F121" s="206"/>
      <c r="G121" s="206"/>
      <c r="H121" s="206"/>
      <c r="I121" s="193"/>
      <c r="J121" s="194"/>
      <c r="K121" s="194"/>
      <c r="L121" s="194"/>
      <c r="M121" s="14"/>
      <c r="N121" s="14"/>
      <c r="O121" s="14"/>
      <c r="P121" s="14"/>
    </row>
    <row r="122" spans="1:16" s="330" customFormat="1" hidden="1">
      <c r="A122" s="14"/>
      <c r="B122" s="94"/>
      <c r="C122" s="192"/>
      <c r="D122" s="206"/>
      <c r="E122" s="206"/>
      <c r="F122" s="206"/>
      <c r="G122" s="206"/>
      <c r="H122" s="206"/>
      <c r="I122" s="193"/>
      <c r="J122" s="195"/>
      <c r="K122" s="194"/>
      <c r="L122" s="194"/>
      <c r="M122" s="14"/>
      <c r="N122" s="14"/>
      <c r="O122" s="14"/>
      <c r="P122" s="14"/>
    </row>
    <row r="123" spans="1:16" s="330" customFormat="1" hidden="1">
      <c r="A123" s="14"/>
      <c r="B123" s="94"/>
      <c r="C123" s="192"/>
      <c r="D123" s="206"/>
      <c r="E123" s="206"/>
      <c r="F123" s="206"/>
      <c r="G123" s="206"/>
      <c r="H123" s="206"/>
      <c r="I123" s="193"/>
      <c r="J123" s="194"/>
      <c r="K123" s="194"/>
      <c r="L123" s="194"/>
      <c r="M123" s="14"/>
      <c r="N123" s="14"/>
      <c r="O123" s="14"/>
      <c r="P123" s="14"/>
    </row>
    <row r="124" spans="1:16" s="330" customFormat="1" hidden="1">
      <c r="A124" s="14"/>
      <c r="B124" s="94"/>
      <c r="C124" s="192"/>
      <c r="D124" s="206"/>
      <c r="E124" s="206"/>
      <c r="F124" s="206"/>
      <c r="G124" s="206"/>
      <c r="H124" s="206"/>
      <c r="I124" s="193"/>
      <c r="J124" s="195"/>
      <c r="K124" s="194"/>
      <c r="L124" s="194"/>
      <c r="M124" s="14"/>
      <c r="N124" s="14"/>
      <c r="O124" s="14"/>
      <c r="P124" s="14"/>
    </row>
    <row r="125" spans="1:16" s="330" customFormat="1" hidden="1">
      <c r="A125" s="14"/>
      <c r="B125" s="94"/>
      <c r="C125" s="192"/>
      <c r="D125" s="206"/>
      <c r="E125" s="206"/>
      <c r="F125" s="206"/>
      <c r="G125" s="206"/>
      <c r="H125" s="206"/>
      <c r="I125" s="193"/>
      <c r="J125" s="194"/>
      <c r="K125" s="194"/>
      <c r="L125" s="194"/>
      <c r="M125" s="14"/>
      <c r="N125" s="14"/>
      <c r="O125" s="14"/>
      <c r="P125" s="14"/>
    </row>
    <row r="126" spans="1:16" s="330" customFormat="1" hidden="1">
      <c r="A126" s="14"/>
      <c r="B126" s="94"/>
      <c r="C126" s="192"/>
      <c r="D126" s="206"/>
      <c r="E126" s="206"/>
      <c r="F126" s="206"/>
      <c r="G126" s="206"/>
      <c r="H126" s="206"/>
      <c r="I126" s="193"/>
      <c r="J126" s="195"/>
      <c r="K126" s="194"/>
      <c r="L126" s="194"/>
      <c r="M126" s="14"/>
      <c r="N126" s="14"/>
      <c r="O126" s="14"/>
      <c r="P126" s="14"/>
    </row>
    <row r="127" spans="1:16" s="330" customFormat="1" hidden="1">
      <c r="A127" s="14"/>
      <c r="B127" s="94"/>
      <c r="C127" s="192"/>
      <c r="D127" s="206"/>
      <c r="E127" s="206"/>
      <c r="F127" s="206"/>
      <c r="G127" s="206"/>
      <c r="H127" s="206"/>
      <c r="I127" s="193"/>
      <c r="J127" s="194"/>
      <c r="K127" s="194"/>
      <c r="L127" s="194"/>
      <c r="M127" s="14"/>
      <c r="N127" s="14"/>
      <c r="O127" s="14"/>
      <c r="P127" s="14"/>
    </row>
    <row r="128" spans="1:16" s="330" customFormat="1" hidden="1">
      <c r="A128" s="14"/>
      <c r="B128" s="94"/>
      <c r="C128" s="192"/>
      <c r="D128" s="206"/>
      <c r="E128" s="206"/>
      <c r="F128" s="206"/>
      <c r="G128" s="206"/>
      <c r="H128" s="206"/>
      <c r="I128" s="193"/>
      <c r="J128" s="195"/>
      <c r="K128" s="194"/>
      <c r="L128" s="194"/>
      <c r="M128" s="14"/>
      <c r="N128" s="14"/>
      <c r="O128" s="14"/>
      <c r="P128" s="14"/>
    </row>
    <row r="129" spans="1:16" s="330" customFormat="1" hidden="1">
      <c r="A129" s="14"/>
      <c r="B129" s="94"/>
      <c r="C129" s="192"/>
      <c r="D129" s="206"/>
      <c r="E129" s="206"/>
      <c r="F129" s="206"/>
      <c r="G129" s="206"/>
      <c r="H129" s="206"/>
      <c r="I129" s="193"/>
      <c r="J129" s="194"/>
      <c r="K129" s="194"/>
      <c r="L129" s="194"/>
      <c r="M129" s="14"/>
      <c r="N129" s="14"/>
      <c r="O129" s="14"/>
      <c r="P129" s="14"/>
    </row>
    <row r="130" spans="1:16" s="330" customFormat="1" hidden="1">
      <c r="A130" s="14"/>
      <c r="B130" s="94"/>
      <c r="C130" s="192"/>
      <c r="D130" s="206"/>
      <c r="E130" s="206"/>
      <c r="F130" s="206"/>
      <c r="G130" s="206"/>
      <c r="H130" s="206"/>
      <c r="I130" s="193"/>
      <c r="J130" s="195"/>
      <c r="K130" s="194"/>
      <c r="L130" s="194"/>
      <c r="M130" s="14"/>
      <c r="N130" s="14"/>
      <c r="O130" s="14"/>
      <c r="P130" s="14"/>
    </row>
    <row r="131" spans="1:16" s="330" customFormat="1" hidden="1">
      <c r="A131" s="14"/>
      <c r="B131" s="94"/>
      <c r="C131" s="192"/>
      <c r="D131" s="206"/>
      <c r="E131" s="206"/>
      <c r="F131" s="206"/>
      <c r="G131" s="206"/>
      <c r="H131" s="206"/>
      <c r="I131" s="193"/>
      <c r="J131" s="194"/>
      <c r="K131" s="194"/>
      <c r="L131" s="194"/>
      <c r="M131" s="14"/>
      <c r="N131" s="14"/>
      <c r="O131" s="14"/>
      <c r="P131" s="14"/>
    </row>
    <row r="132" spans="1:16" s="330" customFormat="1" hidden="1">
      <c r="A132" s="14"/>
      <c r="B132" s="94"/>
      <c r="C132" s="192"/>
      <c r="D132" s="206"/>
      <c r="E132" s="206"/>
      <c r="F132" s="206"/>
      <c r="G132" s="206"/>
      <c r="H132" s="206"/>
      <c r="I132" s="193"/>
      <c r="J132" s="195"/>
      <c r="K132" s="194"/>
      <c r="L132" s="194"/>
      <c r="M132" s="14"/>
      <c r="N132" s="14"/>
      <c r="O132" s="14"/>
      <c r="P132" s="14"/>
    </row>
    <row r="133" spans="1:16" s="330" customFormat="1" hidden="1">
      <c r="A133" s="14"/>
      <c r="B133" s="94"/>
      <c r="C133" s="192"/>
      <c r="D133" s="206"/>
      <c r="E133" s="206"/>
      <c r="F133" s="206"/>
      <c r="G133" s="206"/>
      <c r="H133" s="206"/>
      <c r="I133" s="193"/>
      <c r="J133" s="194"/>
      <c r="K133" s="194"/>
      <c r="L133" s="194"/>
      <c r="M133" s="14"/>
      <c r="N133" s="14"/>
      <c r="O133" s="14"/>
      <c r="P133" s="14"/>
    </row>
    <row r="134" spans="1:16" s="330" customFormat="1" hidden="1">
      <c r="A134" s="14"/>
      <c r="B134" s="94"/>
      <c r="C134" s="192"/>
      <c r="D134" s="206"/>
      <c r="E134" s="206"/>
      <c r="F134" s="206"/>
      <c r="G134" s="206"/>
      <c r="H134" s="206"/>
      <c r="I134" s="193"/>
      <c r="J134" s="195"/>
      <c r="K134" s="194"/>
      <c r="L134" s="194"/>
      <c r="M134" s="14"/>
      <c r="N134" s="14"/>
      <c r="O134" s="14"/>
      <c r="P134" s="14"/>
    </row>
    <row r="135" spans="1:16" s="330" customFormat="1" hidden="1">
      <c r="A135" s="14"/>
      <c r="B135" s="94"/>
      <c r="C135" s="192"/>
      <c r="D135" s="206"/>
      <c r="E135" s="206"/>
      <c r="F135" s="206"/>
      <c r="G135" s="206"/>
      <c r="H135" s="206"/>
      <c r="I135" s="193"/>
      <c r="J135" s="194"/>
      <c r="K135" s="194"/>
      <c r="L135" s="194"/>
      <c r="M135" s="14"/>
      <c r="N135" s="14"/>
      <c r="O135" s="14"/>
      <c r="P135" s="14"/>
    </row>
    <row r="136" spans="1:16" s="330" customFormat="1" hidden="1">
      <c r="A136" s="14"/>
      <c r="B136" s="94"/>
      <c r="C136" s="192"/>
      <c r="D136" s="206"/>
      <c r="E136" s="206"/>
      <c r="F136" s="206"/>
      <c r="G136" s="206"/>
      <c r="H136" s="206"/>
      <c r="I136" s="193"/>
      <c r="J136" s="195"/>
      <c r="K136" s="194"/>
      <c r="L136" s="194"/>
      <c r="M136" s="14"/>
      <c r="N136" s="14"/>
      <c r="O136" s="14"/>
      <c r="P136" s="14"/>
    </row>
    <row r="137" spans="1:16" s="330" customFormat="1" hidden="1">
      <c r="A137" s="14"/>
      <c r="B137" s="94"/>
      <c r="C137" s="192"/>
      <c r="D137" s="206"/>
      <c r="E137" s="206"/>
      <c r="F137" s="206"/>
      <c r="G137" s="206"/>
      <c r="H137" s="206"/>
      <c r="I137" s="193"/>
      <c r="J137" s="194"/>
      <c r="K137" s="194"/>
      <c r="L137" s="194"/>
      <c r="M137" s="14"/>
      <c r="N137" s="14"/>
      <c r="O137" s="14"/>
      <c r="P137" s="14"/>
    </row>
    <row r="138" spans="1:16" s="330" customFormat="1" hidden="1">
      <c r="A138" s="14"/>
      <c r="B138" s="94"/>
      <c r="C138" s="192"/>
      <c r="D138" s="206"/>
      <c r="E138" s="206"/>
      <c r="F138" s="206"/>
      <c r="G138" s="206"/>
      <c r="H138" s="206"/>
      <c r="I138" s="193"/>
      <c r="J138" s="195"/>
      <c r="K138" s="194"/>
      <c r="L138" s="194"/>
      <c r="M138" s="14"/>
      <c r="N138" s="14"/>
      <c r="O138" s="14"/>
      <c r="P138" s="14"/>
    </row>
    <row r="139" spans="1:16" s="330" customFormat="1" hidden="1">
      <c r="A139" s="14"/>
      <c r="B139" s="94"/>
      <c r="C139" s="192"/>
      <c r="D139" s="206"/>
      <c r="E139" s="206"/>
      <c r="F139" s="206"/>
      <c r="G139" s="206"/>
      <c r="H139" s="206"/>
      <c r="I139" s="193"/>
      <c r="J139" s="194"/>
      <c r="K139" s="194"/>
      <c r="L139" s="194"/>
      <c r="M139" s="14"/>
      <c r="N139" s="14"/>
      <c r="O139" s="14"/>
      <c r="P139" s="14"/>
    </row>
    <row r="140" spans="1:16" s="330" customFormat="1" hidden="1">
      <c r="A140" s="14"/>
      <c r="B140" s="94"/>
      <c r="C140" s="192"/>
      <c r="D140" s="206"/>
      <c r="E140" s="206"/>
      <c r="F140" s="206"/>
      <c r="G140" s="206"/>
      <c r="H140" s="206"/>
      <c r="I140" s="193"/>
      <c r="J140" s="195"/>
      <c r="K140" s="194"/>
      <c r="L140" s="194"/>
      <c r="M140" s="14"/>
      <c r="N140" s="14"/>
      <c r="O140" s="14"/>
      <c r="P140" s="14"/>
    </row>
    <row r="141" spans="1:16" s="330" customFormat="1" hidden="1">
      <c r="A141" s="14"/>
      <c r="B141" s="94"/>
      <c r="C141" s="192"/>
      <c r="D141" s="206"/>
      <c r="E141" s="206"/>
      <c r="F141" s="206"/>
      <c r="G141" s="206"/>
      <c r="H141" s="206"/>
      <c r="I141" s="193"/>
      <c r="J141" s="194"/>
      <c r="K141" s="194"/>
      <c r="L141" s="194"/>
      <c r="M141" s="14"/>
      <c r="N141" s="14"/>
      <c r="O141" s="14"/>
      <c r="P141" s="14"/>
    </row>
    <row r="142" spans="1:16" s="330" customFormat="1" hidden="1">
      <c r="A142" s="14"/>
      <c r="B142" s="94"/>
      <c r="C142" s="192"/>
      <c r="D142" s="206"/>
      <c r="E142" s="206"/>
      <c r="F142" s="206"/>
      <c r="G142" s="206"/>
      <c r="H142" s="206"/>
      <c r="I142" s="193"/>
      <c r="J142" s="195"/>
      <c r="K142" s="194"/>
      <c r="L142" s="194"/>
      <c r="M142" s="14"/>
      <c r="N142" s="14"/>
      <c r="O142" s="14"/>
      <c r="P142" s="14"/>
    </row>
    <row r="143" spans="1:16" s="330" customFormat="1" hidden="1">
      <c r="A143" s="14"/>
      <c r="B143" s="94"/>
      <c r="C143" s="192"/>
      <c r="D143" s="206"/>
      <c r="E143" s="206"/>
      <c r="F143" s="206"/>
      <c r="G143" s="206"/>
      <c r="H143" s="206"/>
      <c r="I143" s="193"/>
      <c r="J143" s="194"/>
      <c r="K143" s="194"/>
      <c r="L143" s="194"/>
      <c r="M143" s="14"/>
      <c r="N143" s="14"/>
      <c r="O143" s="14"/>
      <c r="P143" s="14"/>
    </row>
    <row r="144" spans="1:16" s="330" customFormat="1" hidden="1">
      <c r="A144" s="14"/>
      <c r="B144" s="94"/>
      <c r="C144" s="192"/>
      <c r="D144" s="206"/>
      <c r="E144" s="206"/>
      <c r="F144" s="206"/>
      <c r="G144" s="206"/>
      <c r="H144" s="206"/>
      <c r="I144" s="193"/>
      <c r="J144" s="195"/>
      <c r="K144" s="194"/>
      <c r="L144" s="194"/>
      <c r="M144" s="14"/>
      <c r="N144" s="14"/>
      <c r="O144" s="14"/>
      <c r="P144" s="14"/>
    </row>
    <row r="145" spans="1:16" s="330" customFormat="1" hidden="1">
      <c r="A145" s="14"/>
      <c r="B145" s="94"/>
      <c r="C145" s="192"/>
      <c r="D145" s="206"/>
      <c r="E145" s="206"/>
      <c r="F145" s="206"/>
      <c r="G145" s="206"/>
      <c r="H145" s="206"/>
      <c r="I145" s="193"/>
      <c r="J145" s="194"/>
      <c r="K145" s="194"/>
      <c r="L145" s="194"/>
      <c r="M145" s="14"/>
      <c r="N145" s="14"/>
      <c r="O145" s="14"/>
      <c r="P145" s="14"/>
    </row>
    <row r="146" spans="1:16" s="330" customFormat="1" hidden="1">
      <c r="A146" s="14"/>
      <c r="B146" s="94"/>
      <c r="C146" s="192"/>
      <c r="D146" s="206"/>
      <c r="E146" s="206"/>
      <c r="F146" s="206"/>
      <c r="G146" s="206"/>
      <c r="H146" s="206"/>
      <c r="I146" s="193"/>
      <c r="J146" s="195"/>
      <c r="K146" s="194"/>
      <c r="L146" s="194"/>
      <c r="M146" s="14"/>
      <c r="N146" s="14"/>
      <c r="O146" s="14"/>
      <c r="P146" s="14"/>
    </row>
    <row r="147" spans="1:16" s="330" customFormat="1" hidden="1">
      <c r="A147" s="14"/>
      <c r="B147" s="94"/>
      <c r="C147" s="192"/>
      <c r="D147" s="206"/>
      <c r="E147" s="206"/>
      <c r="F147" s="206"/>
      <c r="G147" s="206"/>
      <c r="H147" s="206"/>
      <c r="I147" s="193"/>
      <c r="J147" s="194"/>
      <c r="K147" s="194"/>
      <c r="L147" s="194"/>
      <c r="M147" s="14"/>
      <c r="N147" s="14"/>
      <c r="O147" s="14"/>
      <c r="P147" s="14"/>
    </row>
    <row r="148" spans="1:16" s="330" customFormat="1" hidden="1">
      <c r="A148" s="14"/>
      <c r="B148" s="94"/>
      <c r="C148" s="192"/>
      <c r="D148" s="206"/>
      <c r="E148" s="206"/>
      <c r="F148" s="206"/>
      <c r="G148" s="206"/>
      <c r="H148" s="206"/>
      <c r="I148" s="193"/>
      <c r="J148" s="195"/>
      <c r="K148" s="194"/>
      <c r="L148" s="194"/>
      <c r="M148" s="14"/>
      <c r="N148" s="14"/>
      <c r="O148" s="14"/>
      <c r="P148" s="14"/>
    </row>
    <row r="149" spans="1:16" s="330" customFormat="1" hidden="1">
      <c r="A149" s="14"/>
      <c r="B149" s="94"/>
      <c r="C149" s="192"/>
      <c r="D149" s="206"/>
      <c r="E149" s="206"/>
      <c r="F149" s="206"/>
      <c r="G149" s="206"/>
      <c r="H149" s="206"/>
      <c r="I149" s="193"/>
      <c r="J149" s="194"/>
      <c r="K149" s="194"/>
      <c r="L149" s="194"/>
      <c r="M149" s="14"/>
      <c r="N149" s="14"/>
      <c r="O149" s="14"/>
      <c r="P149" s="14"/>
    </row>
    <row r="150" spans="1:16" s="330" customFormat="1" hidden="1">
      <c r="A150" s="14"/>
      <c r="B150" s="94"/>
      <c r="C150" s="192"/>
      <c r="D150" s="206"/>
      <c r="E150" s="206"/>
      <c r="F150" s="206"/>
      <c r="G150" s="206"/>
      <c r="H150" s="206"/>
      <c r="I150" s="193"/>
      <c r="J150" s="195"/>
      <c r="K150" s="194"/>
      <c r="L150" s="194"/>
      <c r="M150" s="14"/>
      <c r="N150" s="14"/>
      <c r="O150" s="14"/>
      <c r="P150" s="14"/>
    </row>
    <row r="151" spans="1:16" s="330" customFormat="1" hidden="1">
      <c r="A151" s="14"/>
      <c r="B151" s="94"/>
      <c r="C151" s="192"/>
      <c r="D151" s="206"/>
      <c r="E151" s="206"/>
      <c r="F151" s="206"/>
      <c r="G151" s="206"/>
      <c r="H151" s="206"/>
      <c r="I151" s="193"/>
      <c r="J151" s="194"/>
      <c r="K151" s="194"/>
      <c r="L151" s="194"/>
      <c r="M151" s="14"/>
      <c r="N151" s="14"/>
      <c r="O151" s="14"/>
      <c r="P151" s="14"/>
    </row>
    <row r="152" spans="1:16" s="330" customFormat="1" hidden="1">
      <c r="A152" s="14"/>
      <c r="B152" s="94"/>
      <c r="C152" s="192"/>
      <c r="D152" s="206"/>
      <c r="E152" s="206"/>
      <c r="F152" s="206"/>
      <c r="G152" s="206"/>
      <c r="H152" s="206"/>
      <c r="I152" s="193"/>
      <c r="J152" s="195"/>
      <c r="K152" s="194"/>
      <c r="L152" s="194"/>
      <c r="M152" s="14"/>
      <c r="N152" s="14"/>
      <c r="O152" s="14"/>
      <c r="P152" s="14"/>
    </row>
    <row r="153" spans="1:16" s="330" customFormat="1" hidden="1">
      <c r="A153" s="14"/>
      <c r="B153" s="94"/>
      <c r="C153" s="192"/>
      <c r="D153" s="206"/>
      <c r="E153" s="206"/>
      <c r="F153" s="206"/>
      <c r="G153" s="206"/>
      <c r="H153" s="206"/>
      <c r="I153" s="193"/>
      <c r="J153" s="194"/>
      <c r="K153" s="194"/>
      <c r="L153" s="194"/>
      <c r="M153" s="14"/>
      <c r="N153" s="14"/>
      <c r="O153" s="14"/>
      <c r="P153" s="14"/>
    </row>
    <row r="154" spans="1:16" s="330" customFormat="1" hidden="1">
      <c r="A154" s="14"/>
      <c r="B154" s="94"/>
      <c r="C154" s="192"/>
      <c r="D154" s="206"/>
      <c r="E154" s="206"/>
      <c r="F154" s="206"/>
      <c r="G154" s="206"/>
      <c r="H154" s="206"/>
      <c r="I154" s="193"/>
      <c r="J154" s="195"/>
      <c r="K154" s="194"/>
      <c r="L154" s="194"/>
      <c r="M154" s="14"/>
      <c r="N154" s="14"/>
      <c r="O154" s="14"/>
      <c r="P154" s="14"/>
    </row>
    <row r="155" spans="1:16" s="330" customFormat="1" hidden="1">
      <c r="A155" s="14"/>
      <c r="B155" s="94"/>
      <c r="C155" s="192"/>
      <c r="D155" s="206"/>
      <c r="E155" s="206"/>
      <c r="F155" s="206"/>
      <c r="G155" s="206"/>
      <c r="H155" s="206"/>
      <c r="I155" s="193"/>
      <c r="J155" s="194"/>
      <c r="K155" s="194"/>
      <c r="L155" s="194"/>
      <c r="M155" s="14"/>
      <c r="N155" s="14"/>
      <c r="O155" s="14"/>
      <c r="P155" s="14"/>
    </row>
    <row r="156" spans="1:16" s="330" customFormat="1" hidden="1">
      <c r="A156" s="14"/>
      <c r="B156" s="94"/>
      <c r="C156" s="192"/>
      <c r="D156" s="206"/>
      <c r="E156" s="206"/>
      <c r="F156" s="206"/>
      <c r="G156" s="206"/>
      <c r="H156" s="206"/>
      <c r="I156" s="193"/>
      <c r="J156" s="195"/>
      <c r="K156" s="194"/>
      <c r="L156" s="194"/>
      <c r="M156" s="14"/>
      <c r="N156" s="14"/>
      <c r="O156" s="14"/>
      <c r="P156" s="14"/>
    </row>
    <row r="157" spans="1:16" s="330" customFormat="1" hidden="1">
      <c r="A157" s="14"/>
      <c r="B157" s="94"/>
      <c r="C157" s="192"/>
      <c r="D157" s="206"/>
      <c r="E157" s="206"/>
      <c r="F157" s="206"/>
      <c r="G157" s="206"/>
      <c r="H157" s="206"/>
      <c r="I157" s="193"/>
      <c r="J157" s="194"/>
      <c r="K157" s="194"/>
      <c r="L157" s="194"/>
      <c r="M157" s="14"/>
      <c r="N157" s="14"/>
      <c r="O157" s="14"/>
      <c r="P157" s="14"/>
    </row>
    <row r="158" spans="1:16" s="330" customFormat="1" hidden="1">
      <c r="A158" s="14"/>
      <c r="B158" s="94"/>
      <c r="C158" s="192"/>
      <c r="D158" s="206"/>
      <c r="E158" s="206"/>
      <c r="F158" s="206"/>
      <c r="G158" s="206"/>
      <c r="H158" s="206"/>
      <c r="I158" s="193"/>
      <c r="J158" s="195"/>
      <c r="K158" s="194"/>
      <c r="L158" s="194"/>
      <c r="M158" s="14"/>
      <c r="N158" s="14"/>
      <c r="O158" s="14"/>
      <c r="P158" s="14"/>
    </row>
    <row r="159" spans="1:16" s="330" customFormat="1" hidden="1">
      <c r="A159" s="14"/>
      <c r="B159" s="94"/>
      <c r="C159" s="192"/>
      <c r="D159" s="206"/>
      <c r="E159" s="206"/>
      <c r="F159" s="206"/>
      <c r="G159" s="206"/>
      <c r="H159" s="206"/>
      <c r="I159" s="193"/>
      <c r="J159" s="194"/>
      <c r="K159" s="194"/>
      <c r="L159" s="194"/>
      <c r="M159" s="14"/>
      <c r="N159" s="14"/>
      <c r="O159" s="14"/>
      <c r="P159" s="14"/>
    </row>
    <row r="160" spans="1:16" s="330" customFormat="1" hidden="1">
      <c r="A160" s="14"/>
      <c r="B160" s="94"/>
      <c r="C160" s="192"/>
      <c r="D160" s="206"/>
      <c r="E160" s="206"/>
      <c r="F160" s="206"/>
      <c r="G160" s="206"/>
      <c r="H160" s="206"/>
      <c r="I160" s="193"/>
      <c r="J160" s="195"/>
      <c r="K160" s="194"/>
      <c r="L160" s="194"/>
      <c r="M160" s="14"/>
      <c r="N160" s="14"/>
      <c r="O160" s="14"/>
      <c r="P160" s="14"/>
    </row>
    <row r="161" spans="1:16" s="330" customFormat="1" hidden="1">
      <c r="A161" s="14"/>
      <c r="B161" s="94"/>
      <c r="C161" s="192"/>
      <c r="D161" s="206"/>
      <c r="E161" s="206"/>
      <c r="F161" s="206"/>
      <c r="G161" s="206"/>
      <c r="H161" s="206"/>
      <c r="I161" s="193"/>
      <c r="J161" s="194"/>
      <c r="K161" s="194"/>
      <c r="L161" s="194"/>
      <c r="M161" s="14"/>
      <c r="N161" s="14"/>
      <c r="O161" s="14"/>
      <c r="P161" s="14"/>
    </row>
    <row r="162" spans="1:16" s="330" customFormat="1" hidden="1">
      <c r="A162" s="14"/>
      <c r="B162" s="94"/>
      <c r="C162" s="192"/>
      <c r="D162" s="206"/>
      <c r="E162" s="206"/>
      <c r="F162" s="206"/>
      <c r="G162" s="206"/>
      <c r="H162" s="206"/>
      <c r="I162" s="193"/>
      <c r="J162" s="195"/>
      <c r="K162" s="194"/>
      <c r="L162" s="194"/>
      <c r="M162" s="14"/>
      <c r="N162" s="14"/>
      <c r="O162" s="14"/>
      <c r="P162" s="14"/>
    </row>
    <row r="163" spans="1:16" s="330" customFormat="1" hidden="1">
      <c r="A163" s="14"/>
      <c r="B163" s="94"/>
      <c r="C163" s="192"/>
      <c r="D163" s="206"/>
      <c r="E163" s="206"/>
      <c r="F163" s="206"/>
      <c r="G163" s="206"/>
      <c r="H163" s="206"/>
      <c r="I163" s="193"/>
      <c r="J163" s="194"/>
      <c r="K163" s="194"/>
      <c r="L163" s="194"/>
      <c r="M163" s="14"/>
      <c r="N163" s="14"/>
      <c r="O163" s="14"/>
      <c r="P163" s="14"/>
    </row>
    <row r="164" spans="1:16" s="330" customFormat="1" hidden="1">
      <c r="A164" s="14"/>
      <c r="B164" s="94"/>
      <c r="C164" s="14"/>
      <c r="D164" s="206"/>
      <c r="E164" s="206"/>
      <c r="F164" s="206"/>
      <c r="G164" s="206"/>
      <c r="H164" s="206"/>
      <c r="I164" s="206"/>
      <c r="J164" s="114"/>
      <c r="K164" s="114"/>
      <c r="L164" s="114"/>
      <c r="M164" s="194"/>
      <c r="N164" s="14"/>
      <c r="O164" s="14"/>
      <c r="P164" s="14"/>
    </row>
    <row r="165" spans="1:16" s="330" customFormat="1" hidden="1">
      <c r="A165" s="14"/>
      <c r="B165" s="94"/>
      <c r="C165" s="192"/>
      <c r="D165" s="206"/>
      <c r="E165" s="206"/>
      <c r="F165" s="206"/>
      <c r="G165" s="206"/>
      <c r="H165" s="206"/>
      <c r="I165" s="193"/>
      <c r="J165" s="194"/>
      <c r="K165" s="194"/>
      <c r="L165" s="194"/>
      <c r="M165" s="194"/>
      <c r="N165" s="14"/>
      <c r="O165" s="14"/>
      <c r="P165" s="14"/>
    </row>
    <row r="166" spans="1:16" s="330" customFormat="1" hidden="1">
      <c r="A166" s="14"/>
      <c r="B166" s="94"/>
      <c r="C166" s="192"/>
      <c r="D166" s="206"/>
      <c r="E166" s="206"/>
      <c r="F166" s="206"/>
      <c r="G166" s="206"/>
      <c r="H166" s="206"/>
      <c r="I166" s="206"/>
      <c r="J166" s="114"/>
      <c r="K166" s="114"/>
      <c r="L166" s="114"/>
      <c r="M166" s="14"/>
      <c r="N166" s="14"/>
      <c r="O166" s="14"/>
      <c r="P166" s="14"/>
    </row>
    <row r="167" spans="1:16" s="330" customFormat="1" hidden="1">
      <c r="A167" s="14"/>
      <c r="B167" s="94"/>
      <c r="C167" s="192"/>
      <c r="D167" s="206"/>
      <c r="E167" s="206"/>
      <c r="F167" s="206"/>
      <c r="G167" s="206"/>
      <c r="H167" s="206"/>
      <c r="I167" s="193"/>
      <c r="J167" s="194"/>
      <c r="K167" s="194"/>
      <c r="L167" s="194"/>
      <c r="M167" s="14"/>
      <c r="N167" s="14"/>
      <c r="O167" s="14"/>
      <c r="P167" s="14"/>
    </row>
    <row r="168" spans="1:16" s="330" customFormat="1" hidden="1">
      <c r="A168" s="14"/>
      <c r="B168" s="94"/>
      <c r="C168" s="192"/>
      <c r="D168" s="206"/>
      <c r="E168" s="206"/>
      <c r="F168" s="206"/>
      <c r="G168" s="206"/>
      <c r="H168" s="206"/>
      <c r="I168" s="193"/>
      <c r="J168" s="195"/>
      <c r="K168" s="194"/>
      <c r="L168" s="194"/>
      <c r="M168" s="14"/>
      <c r="N168" s="14"/>
      <c r="O168" s="14"/>
      <c r="P168" s="14"/>
    </row>
    <row r="169" spans="1:16" s="330" customFormat="1" hidden="1">
      <c r="A169" s="14"/>
      <c r="B169" s="94"/>
      <c r="C169" s="192"/>
      <c r="D169" s="206"/>
      <c r="E169" s="206"/>
      <c r="F169" s="206"/>
      <c r="G169" s="206"/>
      <c r="H169" s="206"/>
      <c r="I169" s="193"/>
      <c r="J169" s="194"/>
      <c r="K169" s="194"/>
      <c r="L169" s="194"/>
      <c r="M169" s="14"/>
      <c r="N169" s="14"/>
      <c r="O169" s="14"/>
      <c r="P169" s="14"/>
    </row>
    <row r="170" spans="1:16" s="330" customFormat="1" hidden="1">
      <c r="A170" s="14"/>
      <c r="B170" s="94"/>
      <c r="C170" s="192"/>
      <c r="D170" s="206"/>
      <c r="E170" s="206"/>
      <c r="F170" s="206"/>
      <c r="G170" s="206"/>
      <c r="H170" s="206"/>
      <c r="I170" s="193"/>
      <c r="J170" s="195"/>
      <c r="K170" s="195"/>
      <c r="L170" s="194"/>
      <c r="M170" s="14"/>
      <c r="N170" s="14"/>
      <c r="O170" s="14"/>
      <c r="P170" s="14"/>
    </row>
    <row r="171" spans="1:16" s="330" customFormat="1" hidden="1">
      <c r="A171" s="14"/>
      <c r="B171" s="94"/>
      <c r="C171" s="192"/>
      <c r="D171" s="206"/>
      <c r="E171" s="206"/>
      <c r="F171" s="206"/>
      <c r="G171" s="206"/>
      <c r="H171" s="206"/>
      <c r="I171" s="193"/>
      <c r="J171" s="194"/>
      <c r="K171" s="194"/>
      <c r="L171" s="194"/>
      <c r="M171" s="14"/>
      <c r="N171" s="14"/>
      <c r="O171" s="14"/>
      <c r="P171" s="14"/>
    </row>
    <row r="172" spans="1:16" s="330" customFormat="1" hidden="1">
      <c r="A172" s="14"/>
      <c r="B172" s="94"/>
      <c r="C172" s="192"/>
      <c r="D172" s="206"/>
      <c r="E172" s="206"/>
      <c r="F172" s="206"/>
      <c r="G172" s="206"/>
      <c r="H172" s="206"/>
      <c r="I172" s="193"/>
      <c r="J172" s="195"/>
      <c r="K172" s="114"/>
      <c r="L172" s="114"/>
      <c r="M172" s="14"/>
      <c r="N172" s="14"/>
      <c r="O172" s="14"/>
      <c r="P172" s="14"/>
    </row>
    <row r="173" spans="1:16" s="330" customFormat="1" hidden="1">
      <c r="A173" s="14"/>
      <c r="B173" s="94"/>
      <c r="C173" s="192"/>
      <c r="D173" s="206"/>
      <c r="E173" s="206"/>
      <c r="F173" s="206"/>
      <c r="G173" s="206"/>
      <c r="H173" s="206"/>
      <c r="I173" s="193"/>
      <c r="J173" s="194"/>
      <c r="K173" s="194"/>
      <c r="L173" s="194"/>
      <c r="M173" s="14"/>
      <c r="N173" s="14"/>
      <c r="O173" s="14"/>
      <c r="P173" s="14"/>
    </row>
    <row r="174" spans="1:16" s="330" customFormat="1" hidden="1">
      <c r="A174" s="14"/>
      <c r="B174" s="94"/>
      <c r="C174" s="192"/>
      <c r="D174" s="206"/>
      <c r="E174" s="206"/>
      <c r="F174" s="206"/>
      <c r="G174" s="206"/>
      <c r="H174" s="206"/>
      <c r="I174" s="193"/>
      <c r="J174" s="195"/>
      <c r="K174" s="195"/>
      <c r="L174" s="195"/>
      <c r="M174" s="14"/>
      <c r="N174" s="14"/>
      <c r="O174" s="14"/>
      <c r="P174" s="14"/>
    </row>
    <row r="175" spans="1:16" s="330" customFormat="1" hidden="1">
      <c r="A175" s="14"/>
      <c r="B175" s="94"/>
      <c r="C175" s="192"/>
      <c r="D175" s="206"/>
      <c r="E175" s="206"/>
      <c r="F175" s="206"/>
      <c r="G175" s="206"/>
      <c r="H175" s="206"/>
      <c r="I175" s="193"/>
      <c r="J175" s="194"/>
      <c r="K175" s="194"/>
      <c r="L175" s="194"/>
      <c r="M175" s="14"/>
      <c r="N175" s="14"/>
      <c r="O175" s="14"/>
      <c r="P175" s="14"/>
    </row>
    <row r="176" spans="1:16" s="330" customFormat="1" hidden="1">
      <c r="A176" s="14"/>
      <c r="B176" s="94"/>
      <c r="C176" s="192"/>
      <c r="D176" s="206"/>
      <c r="E176" s="206"/>
      <c r="F176" s="206"/>
      <c r="G176" s="206"/>
      <c r="H176" s="206"/>
      <c r="I176" s="193"/>
      <c r="J176" s="114"/>
      <c r="K176" s="114"/>
      <c r="L176" s="114"/>
      <c r="M176" s="14"/>
      <c r="N176" s="14"/>
      <c r="O176" s="14"/>
      <c r="P176" s="14"/>
    </row>
    <row r="177" spans="1:16" s="330" customFormat="1" hidden="1">
      <c r="A177" s="14"/>
      <c r="B177" s="94"/>
      <c r="C177" s="192"/>
      <c r="D177" s="206"/>
      <c r="E177" s="206"/>
      <c r="F177" s="206"/>
      <c r="G177" s="206"/>
      <c r="H177" s="206"/>
      <c r="I177" s="193"/>
      <c r="J177" s="194"/>
      <c r="K177" s="194"/>
      <c r="L177" s="194"/>
      <c r="M177" s="14"/>
      <c r="N177" s="14"/>
      <c r="O177" s="14"/>
      <c r="P177" s="14"/>
    </row>
    <row r="178" spans="1:16" s="330" customFormat="1" hidden="1">
      <c r="A178" s="14"/>
      <c r="B178" s="94"/>
      <c r="C178" s="192"/>
      <c r="D178" s="206"/>
      <c r="E178" s="206"/>
      <c r="F178" s="206"/>
      <c r="G178" s="206"/>
      <c r="H178" s="206"/>
      <c r="I178" s="193"/>
      <c r="J178" s="195"/>
      <c r="K178" s="195"/>
      <c r="L178" s="195"/>
      <c r="M178" s="14"/>
      <c r="N178" s="14"/>
      <c r="O178" s="14"/>
      <c r="P178" s="14"/>
    </row>
    <row r="179" spans="1:16" s="330" customFormat="1" hidden="1">
      <c r="A179" s="14"/>
      <c r="B179" s="94"/>
      <c r="C179" s="192"/>
      <c r="D179" s="206"/>
      <c r="E179" s="206"/>
      <c r="F179" s="206"/>
      <c r="G179" s="206"/>
      <c r="H179" s="206"/>
      <c r="I179" s="193"/>
      <c r="J179" s="194"/>
      <c r="K179" s="194"/>
      <c r="L179" s="194"/>
      <c r="M179" s="14"/>
      <c r="N179" s="14"/>
      <c r="O179" s="14"/>
      <c r="P179" s="14"/>
    </row>
    <row r="180" spans="1:16" s="330" customFormat="1" hidden="1">
      <c r="A180" s="14"/>
      <c r="B180" s="94"/>
      <c r="C180" s="192"/>
      <c r="D180" s="206"/>
      <c r="E180" s="206"/>
      <c r="F180" s="206"/>
      <c r="G180" s="206"/>
      <c r="H180" s="206"/>
      <c r="I180" s="193"/>
      <c r="J180" s="195"/>
      <c r="K180" s="114"/>
      <c r="L180" s="114"/>
      <c r="M180" s="14"/>
      <c r="N180" s="14"/>
      <c r="O180" s="14"/>
      <c r="P180" s="14"/>
    </row>
    <row r="181" spans="1:16" s="330" customFormat="1" hidden="1">
      <c r="A181" s="14"/>
      <c r="B181" s="94"/>
      <c r="C181" s="192"/>
      <c r="D181" s="206"/>
      <c r="E181" s="206"/>
      <c r="F181" s="206"/>
      <c r="G181" s="206"/>
      <c r="H181" s="206"/>
      <c r="I181" s="193"/>
      <c r="J181" s="194"/>
      <c r="K181" s="194"/>
      <c r="L181" s="194"/>
      <c r="M181" s="14"/>
      <c r="N181" s="14"/>
      <c r="O181" s="14"/>
      <c r="P181" s="14"/>
    </row>
    <row r="182" spans="1:16" s="330" customFormat="1" hidden="1">
      <c r="A182" s="14"/>
      <c r="B182" s="94"/>
      <c r="C182" s="192"/>
      <c r="D182" s="206"/>
      <c r="E182" s="206"/>
      <c r="F182" s="206"/>
      <c r="G182" s="206"/>
      <c r="H182" s="206"/>
      <c r="I182" s="193"/>
      <c r="J182" s="195"/>
      <c r="K182" s="114"/>
      <c r="L182" s="14"/>
      <c r="M182" s="14"/>
      <c r="N182" s="14"/>
      <c r="O182" s="14"/>
      <c r="P182" s="14"/>
    </row>
    <row r="183" spans="1:16" s="330" customFormat="1" hidden="1">
      <c r="A183" s="14"/>
      <c r="B183" s="94"/>
      <c r="C183" s="192"/>
      <c r="D183" s="206"/>
      <c r="E183" s="206"/>
      <c r="F183" s="206"/>
      <c r="G183" s="206"/>
      <c r="H183" s="206"/>
      <c r="I183" s="193"/>
      <c r="J183" s="194"/>
      <c r="K183" s="194"/>
      <c r="L183" s="14"/>
      <c r="M183" s="14"/>
      <c r="N183" s="14"/>
      <c r="O183" s="14"/>
      <c r="P183" s="14"/>
    </row>
    <row r="184" spans="1:16" s="330" customFormat="1" hidden="1">
      <c r="A184" s="14"/>
      <c r="B184" s="94"/>
      <c r="C184" s="14"/>
      <c r="D184" s="206"/>
      <c r="E184" s="206"/>
      <c r="F184" s="206"/>
      <c r="G184" s="206"/>
      <c r="H184" s="206"/>
      <c r="I184" s="193"/>
      <c r="J184" s="195"/>
      <c r="K184" s="114"/>
      <c r="L184" s="114"/>
      <c r="M184" s="14"/>
      <c r="N184" s="14"/>
      <c r="O184" s="14"/>
      <c r="P184" s="14"/>
    </row>
    <row r="185" spans="1:16" s="330" customFormat="1" hidden="1">
      <c r="A185" s="14"/>
      <c r="B185" s="94"/>
      <c r="C185" s="14"/>
      <c r="D185" s="206"/>
      <c r="E185" s="206"/>
      <c r="F185" s="206"/>
      <c r="G185" s="206"/>
      <c r="H185" s="206"/>
      <c r="I185" s="193"/>
      <c r="J185" s="194"/>
      <c r="K185" s="194"/>
      <c r="L185" s="194"/>
      <c r="M185" s="14"/>
      <c r="N185" s="14"/>
      <c r="O185" s="14"/>
      <c r="P185" s="14"/>
    </row>
    <row r="186" spans="1:16" s="330" customFormat="1" hidden="1">
      <c r="A186" s="14"/>
      <c r="B186" s="947"/>
      <c r="C186" s="947"/>
      <c r="D186" s="947"/>
      <c r="E186" s="947"/>
      <c r="F186" s="947"/>
      <c r="G186" s="947"/>
      <c r="H186" s="947"/>
      <c r="I186" s="947"/>
      <c r="J186" s="947"/>
      <c r="K186" s="947"/>
      <c r="L186" s="947"/>
      <c r="M186" s="947"/>
      <c r="N186" s="947"/>
      <c r="O186" s="947"/>
      <c r="P186" s="14"/>
    </row>
    <row r="187" spans="1:16" s="330" customFormat="1" hidden="1">
      <c r="A187" s="14"/>
      <c r="B187" s="94"/>
      <c r="C187" s="14"/>
      <c r="D187" s="206"/>
      <c r="E187" s="206"/>
      <c r="F187" s="206"/>
      <c r="G187" s="206"/>
      <c r="H187" s="206"/>
      <c r="I187" s="193"/>
      <c r="J187" s="194"/>
      <c r="K187" s="194"/>
      <c r="L187" s="194"/>
      <c r="M187" s="14"/>
      <c r="N187" s="14"/>
      <c r="O187" s="14"/>
      <c r="P187" s="14"/>
    </row>
    <row r="188" spans="1:16" s="330" customFormat="1" hidden="1">
      <c r="A188" s="14"/>
      <c r="B188" s="94"/>
      <c r="C188" s="14"/>
      <c r="D188" s="206"/>
      <c r="E188" s="206"/>
      <c r="F188" s="206"/>
      <c r="G188" s="206"/>
      <c r="H188" s="206"/>
      <c r="I188" s="193"/>
      <c r="J188" s="195"/>
      <c r="K188" s="194"/>
      <c r="L188" s="194"/>
      <c r="M188" s="14"/>
      <c r="N188" s="14"/>
      <c r="O188" s="14"/>
      <c r="P188" s="14"/>
    </row>
    <row r="189" spans="1:16" s="330" customFormat="1" hidden="1">
      <c r="A189" s="14"/>
      <c r="B189" s="94"/>
      <c r="C189" s="192"/>
      <c r="D189" s="206"/>
      <c r="E189" s="206"/>
      <c r="F189" s="206"/>
      <c r="G189" s="206"/>
      <c r="H189" s="206"/>
      <c r="I189" s="193"/>
      <c r="J189" s="194"/>
      <c r="K189" s="194"/>
      <c r="L189" s="194"/>
      <c r="M189" s="14"/>
      <c r="N189" s="14"/>
      <c r="O189" s="14"/>
      <c r="P189" s="14"/>
    </row>
    <row r="190" spans="1:16" s="330" customFormat="1" hidden="1">
      <c r="A190" s="14"/>
      <c r="B190" s="94"/>
      <c r="C190" s="192"/>
      <c r="D190" s="206"/>
      <c r="E190" s="206"/>
      <c r="F190" s="206"/>
      <c r="G190" s="206"/>
      <c r="H190" s="206"/>
      <c r="I190" s="193"/>
      <c r="J190" s="195"/>
      <c r="K190" s="194"/>
      <c r="L190" s="194"/>
      <c r="M190" s="14"/>
      <c r="N190" s="14"/>
      <c r="O190" s="14"/>
      <c r="P190" s="14"/>
    </row>
    <row r="191" spans="1:16" s="330" customFormat="1" hidden="1">
      <c r="A191" s="14"/>
      <c r="B191" s="94"/>
      <c r="C191" s="192"/>
      <c r="D191" s="206"/>
      <c r="E191" s="206"/>
      <c r="F191" s="206"/>
      <c r="G191" s="206"/>
      <c r="H191" s="206"/>
      <c r="I191" s="193"/>
      <c r="J191" s="194"/>
      <c r="K191" s="194"/>
      <c r="L191" s="194"/>
      <c r="M191" s="14"/>
      <c r="N191" s="14"/>
      <c r="O191" s="14"/>
      <c r="P191" s="14"/>
    </row>
    <row r="192" spans="1:16" s="330" customFormat="1" hidden="1">
      <c r="A192" s="14"/>
      <c r="B192" s="94"/>
      <c r="C192" s="192"/>
      <c r="D192" s="206"/>
      <c r="E192" s="206"/>
      <c r="F192" s="206"/>
      <c r="G192" s="206"/>
      <c r="H192" s="206"/>
      <c r="I192" s="193"/>
      <c r="J192" s="195"/>
      <c r="K192" s="194"/>
      <c r="L192" s="194"/>
      <c r="M192" s="14"/>
      <c r="N192" s="14"/>
      <c r="O192" s="14"/>
      <c r="P192" s="14"/>
    </row>
    <row r="193" spans="1:16" s="330" customFormat="1" hidden="1">
      <c r="A193" s="14"/>
      <c r="B193" s="94"/>
      <c r="C193" s="192"/>
      <c r="D193" s="206"/>
      <c r="E193" s="206"/>
      <c r="F193" s="206"/>
      <c r="G193" s="206"/>
      <c r="H193" s="206"/>
      <c r="I193" s="193"/>
      <c r="J193" s="194"/>
      <c r="K193" s="194"/>
      <c r="L193" s="194"/>
      <c r="M193" s="14"/>
      <c r="N193" s="14"/>
      <c r="O193" s="14"/>
      <c r="P193" s="14"/>
    </row>
    <row r="194" spans="1:16" s="330" customFormat="1" hidden="1">
      <c r="A194" s="14"/>
      <c r="B194" s="94"/>
      <c r="C194" s="192"/>
      <c r="D194" s="206"/>
      <c r="E194" s="206"/>
      <c r="F194" s="206"/>
      <c r="G194" s="206"/>
      <c r="H194" s="206"/>
      <c r="I194" s="193"/>
      <c r="J194" s="195"/>
      <c r="K194" s="194"/>
      <c r="L194" s="194"/>
      <c r="M194" s="14"/>
      <c r="N194" s="14"/>
      <c r="O194" s="14"/>
      <c r="P194" s="14"/>
    </row>
    <row r="195" spans="1:16" s="330" customFormat="1" hidden="1">
      <c r="A195" s="14"/>
      <c r="B195" s="94"/>
      <c r="C195" s="192"/>
      <c r="D195" s="206"/>
      <c r="E195" s="206"/>
      <c r="F195" s="206"/>
      <c r="G195" s="206"/>
      <c r="H195" s="206"/>
      <c r="I195" s="193"/>
      <c r="J195" s="194"/>
      <c r="K195" s="194"/>
      <c r="L195" s="194"/>
      <c r="M195" s="14"/>
      <c r="N195" s="14"/>
      <c r="O195" s="14"/>
      <c r="P195" s="14"/>
    </row>
    <row r="196" spans="1:16" s="330" customFormat="1" hidden="1">
      <c r="A196" s="14"/>
      <c r="B196" s="94"/>
      <c r="C196" s="192"/>
      <c r="D196" s="206"/>
      <c r="E196" s="206"/>
      <c r="F196" s="206"/>
      <c r="G196" s="206"/>
      <c r="H196" s="206"/>
      <c r="I196" s="193"/>
      <c r="J196" s="195"/>
      <c r="K196" s="194"/>
      <c r="L196" s="194"/>
      <c r="M196" s="14"/>
      <c r="N196" s="14"/>
      <c r="O196" s="14"/>
      <c r="P196" s="14"/>
    </row>
    <row r="197" spans="1:16" s="330" customFormat="1" hidden="1">
      <c r="A197" s="14"/>
      <c r="B197" s="94"/>
      <c r="C197" s="192"/>
      <c r="D197" s="206"/>
      <c r="E197" s="206"/>
      <c r="F197" s="206"/>
      <c r="G197" s="206"/>
      <c r="H197" s="206"/>
      <c r="I197" s="193"/>
      <c r="J197" s="194"/>
      <c r="K197" s="194"/>
      <c r="L197" s="194"/>
      <c r="M197" s="14"/>
      <c r="N197" s="14"/>
      <c r="O197" s="14"/>
      <c r="P197" s="14"/>
    </row>
    <row r="198" spans="1:16" s="330" customFormat="1" hidden="1">
      <c r="A198" s="14"/>
      <c r="B198" s="94"/>
      <c r="C198" s="192"/>
      <c r="D198" s="206"/>
      <c r="E198" s="206"/>
      <c r="F198" s="206"/>
      <c r="G198" s="206"/>
      <c r="H198" s="206"/>
      <c r="I198" s="193"/>
      <c r="J198" s="195"/>
      <c r="K198" s="194"/>
      <c r="L198" s="194"/>
      <c r="M198" s="14"/>
      <c r="N198" s="14"/>
      <c r="O198" s="14"/>
      <c r="P198" s="14"/>
    </row>
    <row r="199" spans="1:16" s="330" customFormat="1" hidden="1">
      <c r="A199" s="14"/>
      <c r="B199" s="94"/>
      <c r="C199" s="192"/>
      <c r="D199" s="206"/>
      <c r="E199" s="206"/>
      <c r="F199" s="206"/>
      <c r="G199" s="206"/>
      <c r="H199" s="206"/>
      <c r="I199" s="193"/>
      <c r="J199" s="194"/>
      <c r="K199" s="194"/>
      <c r="L199" s="194"/>
      <c r="M199" s="14"/>
      <c r="N199" s="14"/>
      <c r="O199" s="14"/>
      <c r="P199" s="14"/>
    </row>
    <row r="200" spans="1:16" s="330" customFormat="1" hidden="1">
      <c r="A200" s="14"/>
      <c r="B200" s="94"/>
      <c r="C200" s="192"/>
      <c r="D200" s="206"/>
      <c r="E200" s="206"/>
      <c r="F200" s="206"/>
      <c r="G200" s="206"/>
      <c r="H200" s="206"/>
      <c r="I200" s="193"/>
      <c r="J200" s="195"/>
      <c r="K200" s="194"/>
      <c r="L200" s="194"/>
      <c r="M200" s="14"/>
      <c r="N200" s="14"/>
      <c r="O200" s="14"/>
      <c r="P200" s="14"/>
    </row>
    <row r="201" spans="1:16" s="330" customFormat="1" hidden="1">
      <c r="A201" s="14"/>
      <c r="B201" s="94"/>
      <c r="C201" s="192"/>
      <c r="D201" s="206"/>
      <c r="E201" s="206"/>
      <c r="F201" s="206"/>
      <c r="G201" s="206"/>
      <c r="H201" s="206"/>
      <c r="I201" s="193"/>
      <c r="J201" s="194"/>
      <c r="K201" s="194"/>
      <c r="L201" s="194"/>
      <c r="M201" s="14"/>
      <c r="N201" s="14"/>
      <c r="O201" s="14"/>
      <c r="P201" s="14"/>
    </row>
    <row r="202" spans="1:16" s="330" customFormat="1" hidden="1">
      <c r="A202" s="14"/>
      <c r="B202" s="94"/>
      <c r="C202" s="14"/>
      <c r="D202" s="206"/>
      <c r="E202" s="206"/>
      <c r="F202" s="206"/>
      <c r="G202" s="206"/>
      <c r="H202" s="206"/>
      <c r="I202" s="193"/>
      <c r="J202" s="195"/>
      <c r="K202" s="195"/>
      <c r="L202" s="14"/>
      <c r="M202" s="14"/>
      <c r="N202" s="14"/>
      <c r="O202" s="14"/>
      <c r="P202" s="14"/>
    </row>
    <row r="203" spans="1:16" s="330" customFormat="1" hidden="1">
      <c r="A203" s="14"/>
      <c r="B203" s="94"/>
      <c r="C203" s="192"/>
      <c r="D203" s="206"/>
      <c r="E203" s="206"/>
      <c r="F203" s="206"/>
      <c r="G203" s="206"/>
      <c r="H203" s="206"/>
      <c r="I203" s="193"/>
      <c r="J203" s="194"/>
      <c r="K203" s="194"/>
      <c r="L203" s="14"/>
      <c r="M203" s="14"/>
      <c r="N203" s="14"/>
      <c r="O203" s="14"/>
      <c r="P203" s="14"/>
    </row>
    <row r="204" spans="1:16" s="330" customFormat="1" hidden="1">
      <c r="A204" s="14"/>
      <c r="B204" s="94"/>
      <c r="C204" s="192"/>
      <c r="D204" s="206"/>
      <c r="E204" s="206"/>
      <c r="F204" s="206"/>
      <c r="G204" s="206"/>
      <c r="H204" s="206"/>
      <c r="I204" s="193"/>
      <c r="J204" s="195"/>
      <c r="K204" s="195"/>
      <c r="L204" s="14"/>
      <c r="M204" s="14"/>
      <c r="N204" s="14"/>
      <c r="O204" s="14"/>
      <c r="P204" s="14"/>
    </row>
    <row r="205" spans="1:16" s="330" customFormat="1" hidden="1">
      <c r="A205" s="14"/>
      <c r="B205" s="94"/>
      <c r="C205" s="192"/>
      <c r="D205" s="206"/>
      <c r="E205" s="206"/>
      <c r="F205" s="206"/>
      <c r="G205" s="206"/>
      <c r="H205" s="206"/>
      <c r="I205" s="193"/>
      <c r="J205" s="194"/>
      <c r="K205" s="194"/>
      <c r="L205" s="14"/>
      <c r="M205" s="14"/>
      <c r="N205" s="14"/>
      <c r="O205" s="14"/>
      <c r="P205" s="14"/>
    </row>
    <row r="206" spans="1:16" s="330" customFormat="1" hidden="1">
      <c r="A206" s="14"/>
      <c r="B206" s="94"/>
      <c r="C206" s="192"/>
      <c r="D206" s="206"/>
      <c r="E206" s="206"/>
      <c r="F206" s="206"/>
      <c r="G206" s="206"/>
      <c r="H206" s="206"/>
      <c r="I206" s="193"/>
      <c r="J206" s="195"/>
      <c r="K206" s="195"/>
      <c r="L206" s="14"/>
      <c r="M206" s="14"/>
      <c r="N206" s="14"/>
      <c r="O206" s="14"/>
      <c r="P206" s="14"/>
    </row>
    <row r="207" spans="1:16" s="330" customFormat="1" hidden="1">
      <c r="A207" s="14"/>
      <c r="B207" s="94"/>
      <c r="C207" s="192"/>
      <c r="D207" s="206"/>
      <c r="E207" s="206"/>
      <c r="F207" s="206"/>
      <c r="G207" s="206"/>
      <c r="H207" s="206"/>
      <c r="I207" s="193"/>
      <c r="J207" s="194"/>
      <c r="K207" s="194"/>
      <c r="L207" s="14"/>
      <c r="M207" s="14"/>
      <c r="N207" s="14"/>
      <c r="O207" s="14"/>
      <c r="P207" s="14"/>
    </row>
    <row r="208" spans="1:16" s="330" customFormat="1" hidden="1">
      <c r="A208" s="14"/>
      <c r="B208" s="94"/>
      <c r="C208" s="192"/>
      <c r="D208" s="206"/>
      <c r="E208" s="206"/>
      <c r="F208" s="206"/>
      <c r="G208" s="206"/>
      <c r="H208" s="206"/>
      <c r="I208" s="193"/>
      <c r="J208" s="195"/>
      <c r="K208" s="195"/>
      <c r="L208" s="114"/>
      <c r="M208" s="14"/>
      <c r="N208" s="14"/>
      <c r="O208" s="14"/>
      <c r="P208" s="14"/>
    </row>
    <row r="209" spans="1:16" s="330" customFormat="1" hidden="1">
      <c r="A209" s="14"/>
      <c r="B209" s="94"/>
      <c r="C209" s="192"/>
      <c r="D209" s="206"/>
      <c r="E209" s="206"/>
      <c r="F209" s="206"/>
      <c r="G209" s="206"/>
      <c r="H209" s="206"/>
      <c r="I209" s="193"/>
      <c r="J209" s="194"/>
      <c r="K209" s="194"/>
      <c r="L209" s="194"/>
      <c r="M209" s="197"/>
      <c r="N209" s="14"/>
      <c r="O209" s="14"/>
      <c r="P209" s="14"/>
    </row>
    <row r="210" spans="1:16" s="330" customFormat="1" hidden="1">
      <c r="A210" s="14"/>
      <c r="B210" s="94"/>
      <c r="C210" s="192"/>
      <c r="D210" s="206"/>
      <c r="E210" s="206"/>
      <c r="F210" s="206"/>
      <c r="G210" s="206"/>
      <c r="H210" s="206"/>
      <c r="I210" s="193"/>
      <c r="J210" s="195"/>
      <c r="K210" s="114"/>
      <c r="L210" s="14"/>
      <c r="M210" s="14"/>
      <c r="N210" s="14"/>
      <c r="O210" s="14"/>
      <c r="P210" s="14"/>
    </row>
    <row r="211" spans="1:16" s="330" customFormat="1" hidden="1">
      <c r="A211" s="14"/>
      <c r="B211" s="94"/>
      <c r="C211" s="192"/>
      <c r="D211" s="206"/>
      <c r="E211" s="206"/>
      <c r="F211" s="206"/>
      <c r="G211" s="206"/>
      <c r="H211" s="206"/>
      <c r="I211" s="193"/>
      <c r="J211" s="194"/>
      <c r="K211" s="194"/>
      <c r="L211" s="14"/>
      <c r="M211" s="14"/>
      <c r="N211" s="14"/>
      <c r="O211" s="14"/>
      <c r="P211" s="14"/>
    </row>
    <row r="212" spans="1:16" s="330" customFormat="1" hidden="1">
      <c r="A212" s="14"/>
      <c r="B212" s="94"/>
      <c r="C212" s="192"/>
      <c r="D212" s="206"/>
      <c r="E212" s="206"/>
      <c r="F212" s="206"/>
      <c r="G212" s="206"/>
      <c r="H212" s="206"/>
      <c r="I212" s="193"/>
      <c r="J212" s="195"/>
      <c r="K212" s="195"/>
      <c r="L212" s="114"/>
      <c r="M212" s="14"/>
      <c r="N212" s="14"/>
      <c r="O212" s="14"/>
      <c r="P212" s="14"/>
    </row>
    <row r="213" spans="1:16" s="330" customFormat="1" hidden="1">
      <c r="A213" s="14"/>
      <c r="B213" s="94"/>
      <c r="C213" s="192"/>
      <c r="D213" s="206"/>
      <c r="E213" s="206"/>
      <c r="F213" s="206"/>
      <c r="G213" s="206"/>
      <c r="H213" s="206"/>
      <c r="I213" s="193"/>
      <c r="J213" s="194"/>
      <c r="K213" s="194"/>
      <c r="L213" s="194"/>
      <c r="M213" s="14"/>
      <c r="N213" s="14"/>
      <c r="O213" s="14"/>
      <c r="P213" s="14"/>
    </row>
    <row r="214" spans="1:16" s="330" customFormat="1" hidden="1">
      <c r="A214" s="14"/>
      <c r="B214" s="94"/>
      <c r="C214" s="14"/>
      <c r="D214" s="206"/>
      <c r="E214" s="206"/>
      <c r="F214" s="206"/>
      <c r="G214" s="206"/>
      <c r="H214" s="206"/>
      <c r="I214" s="193"/>
      <c r="J214" s="195"/>
      <c r="K214" s="195"/>
      <c r="L214" s="195"/>
      <c r="M214" s="14"/>
      <c r="N214" s="14"/>
      <c r="O214" s="14"/>
      <c r="P214" s="14"/>
    </row>
    <row r="215" spans="1:16" s="330" customFormat="1" hidden="1">
      <c r="A215" s="14"/>
      <c r="B215" s="94"/>
      <c r="C215" s="192"/>
      <c r="D215" s="206"/>
      <c r="E215" s="206"/>
      <c r="F215" s="206"/>
      <c r="G215" s="206"/>
      <c r="H215" s="206"/>
      <c r="I215" s="193"/>
      <c r="J215" s="194"/>
      <c r="K215" s="194"/>
      <c r="L215" s="194"/>
      <c r="M215" s="14"/>
      <c r="N215" s="14"/>
      <c r="O215" s="14"/>
      <c r="P215" s="14"/>
    </row>
    <row r="216" spans="1:16" s="330" customFormat="1" hidden="1">
      <c r="A216" s="14"/>
      <c r="B216" s="94"/>
      <c r="C216" s="192"/>
      <c r="D216" s="206"/>
      <c r="E216" s="206"/>
      <c r="F216" s="206"/>
      <c r="G216" s="206"/>
      <c r="H216" s="206"/>
      <c r="I216" s="193"/>
      <c r="J216" s="195"/>
      <c r="K216" s="194"/>
      <c r="L216" s="194"/>
      <c r="M216" s="14"/>
      <c r="N216" s="14"/>
      <c r="O216" s="14"/>
      <c r="P216" s="14"/>
    </row>
    <row r="217" spans="1:16" s="330" customFormat="1" hidden="1">
      <c r="A217" s="14"/>
      <c r="B217" s="94"/>
      <c r="C217" s="192"/>
      <c r="D217" s="206"/>
      <c r="E217" s="206"/>
      <c r="F217" s="206"/>
      <c r="G217" s="206"/>
      <c r="H217" s="206"/>
      <c r="I217" s="193"/>
      <c r="J217" s="194"/>
      <c r="K217" s="194"/>
      <c r="L217" s="194"/>
      <c r="M217" s="14"/>
      <c r="N217" s="14"/>
      <c r="O217" s="14"/>
      <c r="P217" s="14"/>
    </row>
    <row r="218" spans="1:16" s="330" customFormat="1" hidden="1">
      <c r="A218" s="14"/>
      <c r="B218" s="94"/>
      <c r="C218" s="14"/>
      <c r="D218" s="206"/>
      <c r="E218" s="206"/>
      <c r="F218" s="206"/>
      <c r="G218" s="206"/>
      <c r="H218" s="206"/>
      <c r="I218" s="193"/>
      <c r="J218" s="195"/>
      <c r="K218" s="195"/>
      <c r="L218" s="114"/>
      <c r="M218" s="14"/>
      <c r="N218" s="14"/>
      <c r="O218" s="14"/>
      <c r="P218" s="14"/>
    </row>
    <row r="219" spans="1:16" s="330" customFormat="1" hidden="1">
      <c r="A219" s="14"/>
      <c r="B219" s="94"/>
      <c r="C219" s="192"/>
      <c r="D219" s="206"/>
      <c r="E219" s="206"/>
      <c r="F219" s="206"/>
      <c r="G219" s="206"/>
      <c r="H219" s="206"/>
      <c r="I219" s="193"/>
      <c r="J219" s="194"/>
      <c r="K219" s="194"/>
      <c r="L219" s="194"/>
      <c r="M219" s="14"/>
      <c r="N219" s="14"/>
      <c r="O219" s="14"/>
      <c r="P219" s="14"/>
    </row>
    <row r="220" spans="1:16" s="330" customFormat="1" hidden="1">
      <c r="A220" s="14"/>
      <c r="B220" s="94"/>
      <c r="C220" s="192"/>
      <c r="D220" s="206"/>
      <c r="E220" s="206"/>
      <c r="F220" s="206"/>
      <c r="G220" s="206"/>
      <c r="H220" s="206"/>
      <c r="I220" s="193"/>
      <c r="J220" s="195"/>
      <c r="K220" s="195"/>
      <c r="L220" s="114"/>
      <c r="M220" s="14"/>
      <c r="N220" s="14"/>
      <c r="O220" s="14"/>
      <c r="P220" s="14"/>
    </row>
    <row r="221" spans="1:16" s="330" customFormat="1" hidden="1">
      <c r="A221" s="14"/>
      <c r="B221" s="94"/>
      <c r="C221" s="192"/>
      <c r="D221" s="206"/>
      <c r="E221" s="206"/>
      <c r="F221" s="206"/>
      <c r="G221" s="206"/>
      <c r="H221" s="206"/>
      <c r="I221" s="193"/>
      <c r="J221" s="194"/>
      <c r="K221" s="194"/>
      <c r="L221" s="194"/>
      <c r="M221" s="14"/>
      <c r="N221" s="14"/>
      <c r="O221" s="14"/>
      <c r="P221" s="14"/>
    </row>
    <row r="222" spans="1:16" s="330" customFormat="1" hidden="1">
      <c r="A222" s="14"/>
      <c r="B222" s="94"/>
      <c r="C222" s="192"/>
      <c r="D222" s="206"/>
      <c r="E222" s="206"/>
      <c r="F222" s="206"/>
      <c r="G222" s="206"/>
      <c r="H222" s="206"/>
      <c r="I222" s="193"/>
      <c r="J222" s="195"/>
      <c r="K222" s="195"/>
      <c r="L222" s="114"/>
      <c r="M222" s="14"/>
      <c r="N222" s="14"/>
      <c r="O222" s="14"/>
      <c r="P222" s="14"/>
    </row>
    <row r="223" spans="1:16" s="330" customFormat="1" hidden="1">
      <c r="A223" s="14"/>
      <c r="B223" s="94"/>
      <c r="C223" s="192"/>
      <c r="D223" s="206"/>
      <c r="E223" s="206"/>
      <c r="F223" s="206"/>
      <c r="G223" s="206"/>
      <c r="H223" s="206"/>
      <c r="I223" s="193"/>
      <c r="J223" s="194"/>
      <c r="K223" s="194"/>
      <c r="L223" s="194"/>
      <c r="M223" s="14"/>
      <c r="N223" s="14"/>
      <c r="O223" s="14"/>
      <c r="P223" s="14"/>
    </row>
    <row r="224" spans="1:16" s="330" customFormat="1" hidden="1">
      <c r="A224" s="14"/>
      <c r="B224" s="94"/>
      <c r="C224" s="192"/>
      <c r="D224" s="206"/>
      <c r="E224" s="206"/>
      <c r="F224" s="206"/>
      <c r="G224" s="206"/>
      <c r="H224" s="206"/>
      <c r="I224" s="193"/>
      <c r="J224" s="195"/>
      <c r="K224" s="195"/>
      <c r="L224" s="114"/>
      <c r="M224" s="14"/>
      <c r="N224" s="14"/>
      <c r="O224" s="14"/>
      <c r="P224" s="14"/>
    </row>
    <row r="225" spans="1:16" s="330" customFormat="1" hidden="1">
      <c r="A225" s="14"/>
      <c r="B225" s="94"/>
      <c r="C225" s="192"/>
      <c r="D225" s="206"/>
      <c r="E225" s="206"/>
      <c r="F225" s="206"/>
      <c r="G225" s="206"/>
      <c r="H225" s="206"/>
      <c r="I225" s="193"/>
      <c r="J225" s="194"/>
      <c r="K225" s="194"/>
      <c r="L225" s="194"/>
      <c r="M225" s="14"/>
      <c r="N225" s="14"/>
      <c r="O225" s="14"/>
      <c r="P225" s="14"/>
    </row>
    <row r="226" spans="1:16" s="330" customFormat="1" hidden="1">
      <c r="A226" s="14"/>
      <c r="B226" s="94"/>
      <c r="C226" s="192"/>
      <c r="D226" s="206"/>
      <c r="E226" s="206"/>
      <c r="F226" s="206"/>
      <c r="G226" s="206"/>
      <c r="H226" s="206"/>
      <c r="I226" s="193"/>
      <c r="J226" s="195"/>
      <c r="K226" s="194"/>
      <c r="L226" s="194"/>
      <c r="M226" s="14"/>
      <c r="N226" s="14"/>
      <c r="O226" s="14"/>
      <c r="P226" s="14"/>
    </row>
    <row r="227" spans="1:16" s="330" customFormat="1" hidden="1">
      <c r="A227" s="14"/>
      <c r="B227" s="94"/>
      <c r="C227" s="192"/>
      <c r="D227" s="206"/>
      <c r="E227" s="206"/>
      <c r="F227" s="206"/>
      <c r="G227" s="206"/>
      <c r="H227" s="206"/>
      <c r="I227" s="193"/>
      <c r="J227" s="194"/>
      <c r="K227" s="194"/>
      <c r="L227" s="194"/>
      <c r="M227" s="14"/>
      <c r="N227" s="14"/>
      <c r="O227" s="14"/>
      <c r="P227" s="14"/>
    </row>
    <row r="228" spans="1:16" s="330" customFormat="1" hidden="1">
      <c r="A228" s="14"/>
      <c r="B228" s="94"/>
      <c r="C228" s="192"/>
      <c r="D228" s="206"/>
      <c r="E228" s="206"/>
      <c r="F228" s="206"/>
      <c r="G228" s="206"/>
      <c r="H228" s="206"/>
      <c r="I228" s="193"/>
      <c r="J228" s="195"/>
      <c r="K228" s="195"/>
      <c r="L228" s="114"/>
      <c r="M228" s="14"/>
      <c r="N228" s="14"/>
      <c r="O228" s="14"/>
      <c r="P228" s="14"/>
    </row>
    <row r="229" spans="1:16" s="330" customFormat="1" hidden="1">
      <c r="A229" s="14"/>
      <c r="B229" s="94"/>
      <c r="C229" s="192"/>
      <c r="D229" s="206"/>
      <c r="E229" s="206"/>
      <c r="F229" s="206"/>
      <c r="G229" s="206"/>
      <c r="H229" s="206"/>
      <c r="I229" s="193"/>
      <c r="J229" s="194"/>
      <c r="K229" s="194"/>
      <c r="L229" s="194"/>
      <c r="M229" s="14"/>
      <c r="N229" s="14"/>
      <c r="O229" s="14"/>
      <c r="P229" s="14"/>
    </row>
    <row r="230" spans="1:16" s="330" customFormat="1" hidden="1">
      <c r="A230" s="14"/>
      <c r="B230" s="94"/>
      <c r="C230" s="192"/>
      <c r="D230" s="206"/>
      <c r="E230" s="206"/>
      <c r="F230" s="206"/>
      <c r="G230" s="206"/>
      <c r="H230" s="206"/>
      <c r="I230" s="193"/>
      <c r="J230" s="195"/>
      <c r="K230" s="194"/>
      <c r="L230" s="14"/>
      <c r="M230" s="14"/>
      <c r="N230" s="14"/>
      <c r="O230" s="14"/>
      <c r="P230" s="14"/>
    </row>
    <row r="231" spans="1:16" s="330" customFormat="1" hidden="1">
      <c r="A231" s="14"/>
      <c r="B231" s="94"/>
      <c r="C231" s="192"/>
      <c r="D231" s="206"/>
      <c r="E231" s="206"/>
      <c r="F231" s="206"/>
      <c r="G231" s="206"/>
      <c r="H231" s="206"/>
      <c r="I231" s="193"/>
      <c r="J231" s="194"/>
      <c r="K231" s="194"/>
      <c r="L231" s="14"/>
      <c r="M231" s="14"/>
      <c r="N231" s="14"/>
      <c r="O231" s="14"/>
      <c r="P231" s="14"/>
    </row>
    <row r="232" spans="1:16" s="330" customFormat="1" hidden="1">
      <c r="A232" s="14"/>
      <c r="B232" s="94"/>
      <c r="C232" s="192"/>
      <c r="D232" s="206"/>
      <c r="E232" s="206"/>
      <c r="F232" s="206"/>
      <c r="G232" s="206"/>
      <c r="H232" s="206"/>
      <c r="I232" s="193"/>
      <c r="J232" s="195"/>
      <c r="K232" s="194"/>
      <c r="L232" s="14"/>
      <c r="M232" s="14"/>
      <c r="N232" s="14"/>
      <c r="O232" s="14"/>
      <c r="P232" s="14"/>
    </row>
    <row r="233" spans="1:16" s="330" customFormat="1" hidden="1">
      <c r="A233" s="14"/>
      <c r="B233" s="94"/>
      <c r="C233" s="192"/>
      <c r="D233" s="206"/>
      <c r="E233" s="206"/>
      <c r="F233" s="206"/>
      <c r="G233" s="206"/>
      <c r="H233" s="206"/>
      <c r="I233" s="193"/>
      <c r="J233" s="194"/>
      <c r="K233" s="194"/>
      <c r="L233" s="14"/>
      <c r="M233" s="14"/>
      <c r="N233" s="14"/>
      <c r="O233" s="14"/>
      <c r="P233" s="14"/>
    </row>
    <row r="234" spans="1:16" s="330" customFormat="1" hidden="1">
      <c r="A234" s="14"/>
      <c r="B234" s="94"/>
      <c r="C234" s="192"/>
      <c r="D234" s="206"/>
      <c r="E234" s="206"/>
      <c r="F234" s="206"/>
      <c r="G234" s="206"/>
      <c r="H234" s="206"/>
      <c r="I234" s="193"/>
      <c r="J234" s="195"/>
      <c r="K234" s="194"/>
      <c r="L234" s="14"/>
      <c r="M234" s="14"/>
      <c r="N234" s="14"/>
      <c r="O234" s="14"/>
      <c r="P234" s="14"/>
    </row>
    <row r="235" spans="1:16" s="330" customFormat="1" hidden="1">
      <c r="A235" s="14"/>
      <c r="B235" s="94"/>
      <c r="C235" s="192"/>
      <c r="D235" s="206"/>
      <c r="E235" s="206"/>
      <c r="F235" s="206"/>
      <c r="G235" s="206"/>
      <c r="H235" s="206"/>
      <c r="I235" s="193"/>
      <c r="J235" s="194"/>
      <c r="K235" s="194"/>
      <c r="L235" s="14"/>
      <c r="M235" s="14"/>
      <c r="N235" s="14"/>
      <c r="O235" s="14"/>
      <c r="P235" s="14"/>
    </row>
    <row r="236" spans="1:16" s="330" customFormat="1" hidden="1">
      <c r="A236" s="14"/>
      <c r="B236" s="94"/>
      <c r="C236" s="192"/>
      <c r="D236" s="206"/>
      <c r="E236" s="206"/>
      <c r="F236" s="206"/>
      <c r="G236" s="206"/>
      <c r="H236" s="206"/>
      <c r="I236" s="193"/>
      <c r="J236" s="195"/>
      <c r="K236" s="194"/>
      <c r="L236" s="14"/>
      <c r="M236" s="14"/>
      <c r="N236" s="14"/>
      <c r="O236" s="14"/>
      <c r="P236" s="14"/>
    </row>
    <row r="237" spans="1:16" s="330" customFormat="1" hidden="1">
      <c r="A237" s="14"/>
      <c r="B237" s="94"/>
      <c r="C237" s="192"/>
      <c r="D237" s="206"/>
      <c r="E237" s="206"/>
      <c r="F237" s="206"/>
      <c r="G237" s="206"/>
      <c r="H237" s="206"/>
      <c r="I237" s="193"/>
      <c r="J237" s="194"/>
      <c r="K237" s="194"/>
      <c r="L237" s="14"/>
      <c r="M237" s="14"/>
      <c r="N237" s="14"/>
      <c r="O237" s="14"/>
      <c r="P237" s="14"/>
    </row>
    <row r="238" spans="1:16" s="330" customFormat="1" hidden="1">
      <c r="A238" s="14"/>
      <c r="B238" s="94"/>
      <c r="C238" s="14"/>
      <c r="D238" s="206"/>
      <c r="E238" s="206"/>
      <c r="F238" s="206"/>
      <c r="G238" s="206"/>
      <c r="H238" s="206"/>
      <c r="I238" s="193"/>
      <c r="J238" s="195"/>
      <c r="K238" s="194"/>
      <c r="L238" s="14"/>
      <c r="M238" s="14"/>
      <c r="N238" s="14"/>
      <c r="O238" s="14"/>
      <c r="P238" s="14"/>
    </row>
    <row r="239" spans="1:16" s="330" customFormat="1" hidden="1">
      <c r="A239" s="14"/>
      <c r="B239" s="94"/>
      <c r="C239" s="192"/>
      <c r="D239" s="206"/>
      <c r="E239" s="206"/>
      <c r="F239" s="206"/>
      <c r="G239" s="206"/>
      <c r="H239" s="206"/>
      <c r="I239" s="193"/>
      <c r="J239" s="194"/>
      <c r="K239" s="194"/>
      <c r="L239" s="14"/>
      <c r="M239" s="14"/>
      <c r="N239" s="14"/>
      <c r="O239" s="14"/>
      <c r="P239" s="14"/>
    </row>
    <row r="240" spans="1:16" s="330" customFormat="1" hidden="1">
      <c r="A240" s="14"/>
      <c r="B240" s="94"/>
      <c r="C240" s="14"/>
      <c r="D240" s="206"/>
      <c r="E240" s="206"/>
      <c r="F240" s="206"/>
      <c r="G240" s="206"/>
      <c r="H240" s="206"/>
      <c r="I240" s="193"/>
      <c r="J240" s="195"/>
      <c r="K240" s="194"/>
      <c r="L240" s="14"/>
      <c r="M240" s="14"/>
      <c r="N240" s="14"/>
      <c r="O240" s="14"/>
      <c r="P240" s="14"/>
    </row>
    <row r="241" spans="1:16" s="330" customFormat="1" hidden="1">
      <c r="A241" s="14"/>
      <c r="B241" s="94"/>
      <c r="C241" s="14"/>
      <c r="D241" s="206"/>
      <c r="E241" s="206"/>
      <c r="F241" s="206"/>
      <c r="G241" s="206"/>
      <c r="H241" s="206"/>
      <c r="I241" s="193"/>
      <c r="J241" s="194"/>
      <c r="K241" s="194"/>
      <c r="L241" s="14"/>
      <c r="M241" s="14"/>
      <c r="N241" s="14"/>
      <c r="O241" s="14"/>
      <c r="P241" s="14"/>
    </row>
    <row r="242" spans="1:16" s="330" customFormat="1" hidden="1">
      <c r="A242" s="14"/>
      <c r="B242" s="94"/>
      <c r="C242" s="14"/>
      <c r="D242" s="206"/>
      <c r="E242" s="206"/>
      <c r="F242" s="206"/>
      <c r="G242" s="206"/>
      <c r="H242" s="206"/>
      <c r="I242" s="193"/>
      <c r="J242" s="195"/>
      <c r="K242" s="195"/>
      <c r="L242" s="114"/>
      <c r="M242" s="14"/>
      <c r="N242" s="14"/>
      <c r="O242" s="14"/>
      <c r="P242" s="14"/>
    </row>
    <row r="243" spans="1:16" s="330" customFormat="1" hidden="1">
      <c r="A243" s="14"/>
      <c r="B243" s="94"/>
      <c r="C243" s="14"/>
      <c r="D243" s="206"/>
      <c r="E243" s="206"/>
      <c r="F243" s="206"/>
      <c r="G243" s="206"/>
      <c r="H243" s="206"/>
      <c r="I243" s="193"/>
      <c r="J243" s="194"/>
      <c r="K243" s="194"/>
      <c r="L243" s="194"/>
      <c r="M243" s="14"/>
      <c r="N243" s="14"/>
      <c r="O243" s="14"/>
      <c r="P243" s="14"/>
    </row>
    <row r="244" spans="1:16" s="330" customFormat="1" hidden="1">
      <c r="A244" s="14"/>
      <c r="B244" s="94"/>
      <c r="C244" s="14"/>
      <c r="D244" s="206"/>
      <c r="E244" s="206"/>
      <c r="F244" s="206"/>
      <c r="G244" s="206"/>
      <c r="H244" s="206"/>
      <c r="I244" s="193"/>
      <c r="J244" s="195"/>
      <c r="K244" s="195"/>
      <c r="L244" s="14"/>
      <c r="M244" s="14"/>
      <c r="N244" s="14"/>
      <c r="O244" s="14"/>
      <c r="P244" s="14"/>
    </row>
    <row r="245" spans="1:16" s="330" customFormat="1" hidden="1">
      <c r="A245" s="14"/>
      <c r="B245" s="94"/>
      <c r="C245" s="14"/>
      <c r="D245" s="206"/>
      <c r="E245" s="206"/>
      <c r="F245" s="206"/>
      <c r="G245" s="206"/>
      <c r="H245" s="206"/>
      <c r="I245" s="193"/>
      <c r="J245" s="194"/>
      <c r="K245" s="194"/>
      <c r="L245" s="14"/>
      <c r="M245" s="14"/>
      <c r="N245" s="14"/>
      <c r="O245" s="14"/>
      <c r="P245" s="14"/>
    </row>
    <row r="246" spans="1:16" s="330" customFormat="1" hidden="1">
      <c r="A246" s="14"/>
      <c r="B246" s="94"/>
      <c r="C246" s="14"/>
      <c r="D246" s="206"/>
      <c r="E246" s="206"/>
      <c r="F246" s="206"/>
      <c r="G246" s="206"/>
      <c r="H246" s="206"/>
      <c r="I246" s="193"/>
      <c r="J246" s="195"/>
      <c r="K246" s="194"/>
      <c r="L246" s="14"/>
      <c r="M246" s="14"/>
      <c r="N246" s="14"/>
      <c r="O246" s="14"/>
      <c r="P246" s="14"/>
    </row>
    <row r="247" spans="1:16" s="330" customFormat="1" hidden="1">
      <c r="A247" s="14"/>
      <c r="B247" s="94"/>
      <c r="C247" s="14"/>
      <c r="D247" s="206"/>
      <c r="E247" s="206"/>
      <c r="F247" s="206"/>
      <c r="G247" s="206"/>
      <c r="H247" s="206"/>
      <c r="I247" s="193"/>
      <c r="J247" s="194"/>
      <c r="K247" s="194"/>
      <c r="L247" s="14"/>
      <c r="M247" s="14"/>
      <c r="N247" s="14"/>
      <c r="O247" s="14"/>
      <c r="P247" s="14"/>
    </row>
    <row r="248" spans="1:16" s="330" customFormat="1" hidden="1">
      <c r="A248" s="14"/>
      <c r="B248" s="94"/>
      <c r="C248" s="14"/>
      <c r="D248" s="206"/>
      <c r="E248" s="206"/>
      <c r="F248" s="206"/>
      <c r="G248" s="206"/>
      <c r="H248" s="206"/>
      <c r="I248" s="193"/>
      <c r="J248" s="195"/>
      <c r="K248" s="195"/>
      <c r="L248" s="114"/>
      <c r="M248" s="14"/>
      <c r="N248" s="14"/>
      <c r="O248" s="14"/>
      <c r="P248" s="14"/>
    </row>
    <row r="249" spans="1:16" s="330" customFormat="1" hidden="1">
      <c r="A249" s="14"/>
      <c r="B249" s="94"/>
      <c r="C249" s="14"/>
      <c r="D249" s="206"/>
      <c r="E249" s="206"/>
      <c r="F249" s="206"/>
      <c r="G249" s="206"/>
      <c r="H249" s="206"/>
      <c r="I249" s="193"/>
      <c r="J249" s="194"/>
      <c r="K249" s="194"/>
      <c r="L249" s="194"/>
      <c r="M249" s="14"/>
      <c r="N249" s="14"/>
      <c r="O249" s="14"/>
      <c r="P249" s="14"/>
    </row>
    <row r="250" spans="1:16" s="330" customFormat="1" hidden="1">
      <c r="A250" s="14"/>
      <c r="B250" s="94"/>
      <c r="C250" s="14"/>
      <c r="D250" s="206"/>
      <c r="E250" s="206"/>
      <c r="F250" s="206"/>
      <c r="G250" s="206"/>
      <c r="H250" s="206"/>
      <c r="I250" s="193"/>
      <c r="J250" s="195"/>
      <c r="K250" s="194"/>
      <c r="L250" s="194"/>
      <c r="M250" s="14"/>
      <c r="N250" s="14"/>
      <c r="O250" s="14"/>
      <c r="P250" s="14"/>
    </row>
    <row r="251" spans="1:16" s="330" customFormat="1" hidden="1">
      <c r="A251" s="14"/>
      <c r="B251" s="94"/>
      <c r="C251" s="14"/>
      <c r="D251" s="206"/>
      <c r="E251" s="206"/>
      <c r="F251" s="206"/>
      <c r="G251" s="206"/>
      <c r="H251" s="206"/>
      <c r="I251" s="193"/>
      <c r="J251" s="194"/>
      <c r="K251" s="194"/>
      <c r="L251" s="194"/>
      <c r="M251" s="14"/>
      <c r="N251" s="14"/>
      <c r="O251" s="14"/>
      <c r="P251" s="14"/>
    </row>
    <row r="252" spans="1:16" s="330" customFormat="1" hidden="1">
      <c r="A252" s="14"/>
      <c r="B252" s="94"/>
      <c r="C252" s="14"/>
      <c r="D252" s="206"/>
      <c r="E252" s="206"/>
      <c r="F252" s="206"/>
      <c r="G252" s="206"/>
      <c r="H252" s="206"/>
      <c r="I252" s="193"/>
      <c r="J252" s="195"/>
      <c r="K252" s="194"/>
      <c r="L252" s="194"/>
      <c r="M252" s="14"/>
      <c r="N252" s="14"/>
      <c r="O252" s="14"/>
      <c r="P252" s="14"/>
    </row>
    <row r="253" spans="1:16" s="330" customFormat="1" hidden="1">
      <c r="A253" s="14"/>
      <c r="B253" s="94"/>
      <c r="C253" s="14"/>
      <c r="D253" s="206"/>
      <c r="E253" s="206"/>
      <c r="F253" s="206"/>
      <c r="G253" s="206"/>
      <c r="H253" s="206"/>
      <c r="I253" s="193"/>
      <c r="J253" s="194"/>
      <c r="K253" s="194"/>
      <c r="L253" s="194"/>
      <c r="M253" s="14"/>
      <c r="N253" s="14"/>
      <c r="O253" s="14"/>
      <c r="P253" s="14"/>
    </row>
    <row r="254" spans="1:16" s="330" customFormat="1" hidden="1">
      <c r="A254" s="14"/>
      <c r="B254" s="94"/>
      <c r="C254" s="14"/>
      <c r="D254" s="206"/>
      <c r="E254" s="206"/>
      <c r="F254" s="206"/>
      <c r="G254" s="206"/>
      <c r="H254" s="206"/>
      <c r="I254" s="193"/>
      <c r="J254" s="195"/>
      <c r="K254" s="194"/>
      <c r="L254" s="194"/>
      <c r="M254" s="14"/>
      <c r="N254" s="14"/>
      <c r="O254" s="14"/>
      <c r="P254" s="14"/>
    </row>
    <row r="255" spans="1:16" s="330" customFormat="1" hidden="1">
      <c r="A255" s="14"/>
      <c r="B255" s="94"/>
      <c r="C255" s="14"/>
      <c r="D255" s="206"/>
      <c r="E255" s="206"/>
      <c r="F255" s="206"/>
      <c r="G255" s="206"/>
      <c r="H255" s="206"/>
      <c r="I255" s="193"/>
      <c r="J255" s="194"/>
      <c r="K255" s="194"/>
      <c r="L255" s="194"/>
      <c r="M255" s="14"/>
      <c r="N255" s="14"/>
      <c r="O255" s="14"/>
      <c r="P255" s="14"/>
    </row>
    <row r="256" spans="1:16" s="330" customFormat="1" hidden="1">
      <c r="A256" s="14"/>
      <c r="B256" s="94"/>
      <c r="C256" s="14"/>
      <c r="D256" s="206"/>
      <c r="E256" s="206"/>
      <c r="F256" s="206"/>
      <c r="G256" s="206"/>
      <c r="H256" s="206"/>
      <c r="I256" s="193"/>
      <c r="J256" s="195"/>
      <c r="K256" s="194"/>
      <c r="L256" s="194"/>
      <c r="M256" s="14"/>
      <c r="N256" s="14"/>
      <c r="O256" s="14"/>
      <c r="P256" s="14"/>
    </row>
    <row r="257" spans="1:16" s="330" customFormat="1" hidden="1">
      <c r="A257" s="14"/>
      <c r="B257" s="94"/>
      <c r="C257" s="14"/>
      <c r="D257" s="206"/>
      <c r="E257" s="206"/>
      <c r="F257" s="206"/>
      <c r="G257" s="206"/>
      <c r="H257" s="206"/>
      <c r="I257" s="193"/>
      <c r="J257" s="194"/>
      <c r="K257" s="194"/>
      <c r="L257" s="194"/>
      <c r="M257" s="14"/>
      <c r="N257" s="14"/>
      <c r="O257" s="14"/>
      <c r="P257" s="14"/>
    </row>
    <row r="258" spans="1:16" s="330" customFormat="1" hidden="1">
      <c r="A258" s="14"/>
      <c r="B258" s="94"/>
      <c r="C258" s="14"/>
      <c r="D258" s="206"/>
      <c r="E258" s="206"/>
      <c r="F258" s="206"/>
      <c r="G258" s="206"/>
      <c r="H258" s="206"/>
      <c r="I258" s="193"/>
      <c r="J258" s="195"/>
      <c r="K258" s="194"/>
      <c r="L258" s="194"/>
      <c r="M258" s="14"/>
      <c r="N258" s="14"/>
      <c r="O258" s="14"/>
      <c r="P258" s="14"/>
    </row>
    <row r="259" spans="1:16" s="330" customFormat="1" hidden="1">
      <c r="A259" s="14"/>
      <c r="B259" s="94"/>
      <c r="C259" s="14"/>
      <c r="D259" s="206"/>
      <c r="E259" s="206"/>
      <c r="F259" s="206"/>
      <c r="G259" s="206"/>
      <c r="H259" s="206"/>
      <c r="I259" s="193"/>
      <c r="J259" s="194"/>
      <c r="K259" s="194"/>
      <c r="L259" s="194"/>
      <c r="M259" s="14"/>
      <c r="N259" s="14"/>
      <c r="O259" s="14"/>
      <c r="P259" s="14"/>
    </row>
    <row r="260" spans="1:16" s="330" customFormat="1" hidden="1">
      <c r="A260" s="14"/>
      <c r="B260" s="94"/>
      <c r="C260" s="14"/>
      <c r="D260" s="206"/>
      <c r="E260" s="206"/>
      <c r="F260" s="206"/>
      <c r="G260" s="206"/>
      <c r="H260" s="206"/>
      <c r="I260" s="206"/>
      <c r="J260" s="114"/>
      <c r="K260" s="114"/>
      <c r="L260" s="114"/>
      <c r="M260" s="14"/>
      <c r="N260" s="14"/>
      <c r="O260" s="14"/>
      <c r="P260" s="14"/>
    </row>
    <row r="261" spans="1:16" s="330" customFormat="1" hidden="1">
      <c r="A261" s="14"/>
      <c r="B261" s="94"/>
      <c r="C261" s="193"/>
      <c r="D261" s="206"/>
      <c r="E261" s="206"/>
      <c r="F261" s="206"/>
      <c r="G261" s="206"/>
      <c r="H261" s="206"/>
      <c r="I261" s="193"/>
      <c r="J261" s="194"/>
      <c r="K261" s="194"/>
      <c r="L261" s="194"/>
      <c r="M261" s="197"/>
      <c r="N261" s="14"/>
      <c r="O261" s="14"/>
      <c r="P261" s="14"/>
    </row>
    <row r="262" spans="1:16" hidden="1">
      <c r="B262" s="94"/>
      <c r="D262" s="206"/>
      <c r="E262" s="206"/>
      <c r="F262" s="206"/>
      <c r="G262" s="206"/>
      <c r="H262" s="206"/>
      <c r="I262" s="206"/>
      <c r="J262" s="114"/>
      <c r="K262" s="114"/>
      <c r="L262" s="114"/>
      <c r="M262" s="14"/>
      <c r="N262" s="14"/>
      <c r="O262" s="14"/>
    </row>
    <row r="263" spans="1:16" hidden="1">
      <c r="B263" s="94"/>
      <c r="C263" s="193"/>
      <c r="D263" s="206"/>
      <c r="E263" s="206"/>
      <c r="F263" s="206"/>
      <c r="G263" s="206"/>
      <c r="H263" s="206"/>
      <c r="I263" s="193"/>
      <c r="J263" s="194"/>
      <c r="K263" s="194"/>
      <c r="L263" s="194"/>
      <c r="M263" s="197"/>
      <c r="N263" s="14"/>
      <c r="O263" s="14"/>
    </row>
    <row r="264" spans="1:16" hidden="1">
      <c r="B264" s="172"/>
      <c r="C264" s="193"/>
      <c r="D264" s="198"/>
      <c r="E264" s="198"/>
      <c r="F264" s="198"/>
      <c r="G264" s="198"/>
      <c r="H264" s="198"/>
      <c r="I264" s="193"/>
      <c r="J264" s="114"/>
      <c r="K264" s="114"/>
      <c r="L264" s="114"/>
      <c r="M264" s="102"/>
      <c r="N264" s="14"/>
      <c r="O264" s="14"/>
    </row>
    <row r="265" spans="1:16" hidden="1">
      <c r="B265" s="94"/>
      <c r="C265" s="193"/>
      <c r="D265" s="206"/>
      <c r="E265" s="206"/>
      <c r="F265" s="206"/>
      <c r="G265" s="206"/>
      <c r="H265" s="206"/>
      <c r="I265" s="193"/>
      <c r="J265" s="194"/>
      <c r="K265" s="194"/>
      <c r="L265" s="194"/>
      <c r="M265" s="197"/>
      <c r="N265" s="14"/>
      <c r="O265" s="14"/>
    </row>
    <row r="266" spans="1:16" hidden="1">
      <c r="B266" s="94"/>
      <c r="C266" s="193"/>
      <c r="D266" s="206"/>
      <c r="E266" s="206"/>
      <c r="F266" s="206"/>
      <c r="G266" s="206"/>
      <c r="H266" s="206"/>
      <c r="I266" s="193"/>
      <c r="J266" s="195"/>
      <c r="K266" s="114"/>
      <c r="L266" s="114"/>
      <c r="M266" s="197"/>
      <c r="N266" s="14"/>
      <c r="O266" s="14"/>
    </row>
    <row r="267" spans="1:16" hidden="1">
      <c r="B267" s="94"/>
      <c r="C267" s="193"/>
      <c r="D267" s="206"/>
      <c r="E267" s="206"/>
      <c r="F267" s="206"/>
      <c r="G267" s="206"/>
      <c r="H267" s="206"/>
      <c r="I267" s="193"/>
      <c r="J267" s="194"/>
      <c r="K267" s="194"/>
      <c r="L267" s="194"/>
      <c r="M267" s="197"/>
      <c r="N267" s="14"/>
      <c r="O267" s="14"/>
    </row>
    <row r="268" spans="1:16" hidden="1">
      <c r="B268" s="94"/>
      <c r="C268" s="193"/>
      <c r="D268" s="206"/>
      <c r="E268" s="206"/>
      <c r="F268" s="206"/>
      <c r="G268" s="206"/>
      <c r="H268" s="206"/>
      <c r="I268" s="193"/>
      <c r="J268" s="195"/>
      <c r="K268" s="195"/>
      <c r="L268" s="195"/>
      <c r="M268" s="197"/>
      <c r="N268" s="14"/>
      <c r="O268" s="14"/>
    </row>
    <row r="269" spans="1:16" hidden="1">
      <c r="B269" s="94"/>
      <c r="C269" s="193"/>
      <c r="D269" s="206"/>
      <c r="E269" s="206"/>
      <c r="F269" s="206"/>
      <c r="G269" s="206"/>
      <c r="H269" s="206"/>
      <c r="I269" s="193"/>
      <c r="J269" s="194"/>
      <c r="K269" s="194"/>
      <c r="L269" s="194"/>
      <c r="M269" s="197"/>
      <c r="N269" s="14"/>
      <c r="O269" s="14"/>
    </row>
    <row r="270" spans="1:16" hidden="1">
      <c r="B270" s="94"/>
      <c r="C270" s="193"/>
      <c r="D270" s="206"/>
      <c r="E270" s="206"/>
      <c r="F270" s="206"/>
      <c r="G270" s="206"/>
      <c r="H270" s="206"/>
      <c r="I270" s="193"/>
      <c r="J270" s="195"/>
      <c r="K270" s="114"/>
      <c r="L270" s="114"/>
      <c r="M270" s="197"/>
      <c r="N270" s="14"/>
      <c r="O270" s="14"/>
    </row>
    <row r="271" spans="1:16" hidden="1">
      <c r="B271" s="94"/>
      <c r="C271" s="193"/>
      <c r="D271" s="206"/>
      <c r="E271" s="206"/>
      <c r="F271" s="206"/>
      <c r="G271" s="206"/>
      <c r="H271" s="206"/>
      <c r="I271" s="193"/>
      <c r="J271" s="194"/>
      <c r="K271" s="194"/>
      <c r="L271" s="194"/>
      <c r="M271" s="197"/>
      <c r="N271" s="14"/>
      <c r="O271" s="14"/>
    </row>
    <row r="272" spans="1:16" hidden="1">
      <c r="B272" s="94"/>
      <c r="C272" s="193"/>
      <c r="D272" s="206"/>
      <c r="E272" s="206"/>
      <c r="F272" s="206"/>
      <c r="G272" s="206"/>
      <c r="H272" s="206"/>
      <c r="I272" s="193"/>
      <c r="J272" s="195"/>
      <c r="K272" s="195"/>
      <c r="L272" s="195"/>
      <c r="M272" s="197"/>
      <c r="N272" s="14"/>
      <c r="O272" s="14"/>
    </row>
    <row r="273" spans="2:15" hidden="1">
      <c r="B273" s="94"/>
      <c r="C273" s="193"/>
      <c r="D273" s="206"/>
      <c r="E273" s="206"/>
      <c r="F273" s="206"/>
      <c r="G273" s="206"/>
      <c r="H273" s="206"/>
      <c r="I273" s="193"/>
      <c r="J273" s="194"/>
      <c r="K273" s="194"/>
      <c r="L273" s="194"/>
      <c r="M273" s="197"/>
      <c r="N273" s="14"/>
      <c r="O273" s="14"/>
    </row>
    <row r="274" spans="2:15" hidden="1">
      <c r="B274" s="94"/>
      <c r="C274" s="193"/>
      <c r="D274" s="206"/>
      <c r="E274" s="206"/>
      <c r="F274" s="206"/>
      <c r="G274" s="206"/>
      <c r="H274" s="206"/>
      <c r="I274" s="193"/>
      <c r="J274" s="195"/>
      <c r="K274" s="114"/>
      <c r="L274" s="114"/>
      <c r="M274" s="197"/>
      <c r="N274" s="14"/>
      <c r="O274" s="14"/>
    </row>
    <row r="275" spans="2:15" hidden="1">
      <c r="B275" s="94"/>
      <c r="C275" s="193"/>
      <c r="D275" s="206"/>
      <c r="E275" s="206"/>
      <c r="F275" s="206"/>
      <c r="G275" s="206"/>
      <c r="H275" s="206"/>
      <c r="I275" s="193"/>
      <c r="J275" s="194"/>
      <c r="K275" s="194"/>
      <c r="L275" s="194"/>
      <c r="M275" s="197"/>
      <c r="N275" s="14"/>
      <c r="O275" s="14"/>
    </row>
    <row r="276" spans="2:15" hidden="1">
      <c r="B276" s="94"/>
      <c r="C276" s="193"/>
      <c r="D276" s="206"/>
      <c r="E276" s="206"/>
      <c r="F276" s="206"/>
      <c r="G276" s="206"/>
      <c r="H276" s="206"/>
      <c r="I276" s="193"/>
      <c r="J276" s="195"/>
      <c r="K276" s="114"/>
      <c r="L276" s="114"/>
      <c r="M276" s="197"/>
      <c r="N276" s="14"/>
      <c r="O276" s="14"/>
    </row>
    <row r="277" spans="2:15" hidden="1">
      <c r="B277" s="94"/>
      <c r="C277" s="193"/>
      <c r="D277" s="206"/>
      <c r="E277" s="206"/>
      <c r="F277" s="206"/>
      <c r="G277" s="206"/>
      <c r="H277" s="206"/>
      <c r="I277" s="193"/>
      <c r="J277" s="194"/>
      <c r="K277" s="194"/>
      <c r="L277" s="194"/>
      <c r="M277" s="197"/>
      <c r="N277" s="14"/>
      <c r="O277" s="14"/>
    </row>
    <row r="278" spans="2:15" hidden="1">
      <c r="B278" s="94"/>
      <c r="C278" s="193"/>
      <c r="D278" s="206"/>
      <c r="E278" s="206"/>
      <c r="F278" s="206"/>
      <c r="G278" s="206"/>
      <c r="H278" s="206"/>
      <c r="I278" s="193"/>
      <c r="J278" s="195"/>
      <c r="K278" s="195"/>
      <c r="L278" s="114"/>
      <c r="M278" s="197"/>
      <c r="N278" s="14"/>
      <c r="O278" s="14"/>
    </row>
    <row r="279" spans="2:15" hidden="1">
      <c r="B279" s="94"/>
      <c r="C279" s="193"/>
      <c r="D279" s="206"/>
      <c r="E279" s="206"/>
      <c r="F279" s="206"/>
      <c r="G279" s="206"/>
      <c r="H279" s="206"/>
      <c r="I279" s="193"/>
      <c r="J279" s="194"/>
      <c r="K279" s="194"/>
      <c r="L279" s="194"/>
      <c r="M279" s="197"/>
      <c r="N279" s="14"/>
      <c r="O279" s="14"/>
    </row>
    <row r="280" spans="2:15" hidden="1">
      <c r="B280" s="94"/>
      <c r="C280" s="193"/>
      <c r="D280" s="206"/>
      <c r="E280" s="206"/>
      <c r="F280" s="206"/>
      <c r="G280" s="206"/>
      <c r="H280" s="206"/>
      <c r="I280" s="193"/>
      <c r="J280" s="195"/>
      <c r="K280" s="195"/>
      <c r="L280" s="194"/>
      <c r="M280" s="197"/>
      <c r="N280" s="14"/>
      <c r="O280" s="14"/>
    </row>
    <row r="281" spans="2:15" hidden="1">
      <c r="B281" s="94"/>
      <c r="C281" s="193"/>
      <c r="D281" s="206"/>
      <c r="E281" s="206"/>
      <c r="F281" s="206"/>
      <c r="G281" s="206"/>
      <c r="H281" s="206"/>
      <c r="I281" s="193"/>
      <c r="J281" s="194"/>
      <c r="K281" s="194"/>
      <c r="L281" s="194"/>
      <c r="M281" s="197"/>
      <c r="N281" s="14"/>
      <c r="O281" s="14"/>
    </row>
    <row r="282" spans="2:15" hidden="1">
      <c r="B282" s="94"/>
      <c r="C282" s="193"/>
      <c r="D282" s="206"/>
      <c r="E282" s="206"/>
      <c r="F282" s="206"/>
      <c r="G282" s="206"/>
      <c r="H282" s="206"/>
      <c r="I282" s="193"/>
      <c r="J282" s="195"/>
      <c r="K282" s="195"/>
      <c r="L282" s="114"/>
      <c r="M282" s="197"/>
      <c r="N282" s="14"/>
      <c r="O282" s="14"/>
    </row>
    <row r="283" spans="2:15" hidden="1">
      <c r="B283" s="94"/>
      <c r="C283" s="193"/>
      <c r="D283" s="206"/>
      <c r="E283" s="206"/>
      <c r="F283" s="206"/>
      <c r="G283" s="206"/>
      <c r="H283" s="206"/>
      <c r="I283" s="193"/>
      <c r="J283" s="194"/>
      <c r="K283" s="194"/>
      <c r="L283" s="194"/>
      <c r="M283" s="197"/>
      <c r="N283" s="14"/>
      <c r="O283" s="14"/>
    </row>
    <row r="284" spans="2:15" hidden="1">
      <c r="B284" s="94"/>
      <c r="C284" s="193"/>
      <c r="D284" s="206"/>
      <c r="E284" s="206"/>
      <c r="F284" s="206"/>
      <c r="G284" s="206"/>
      <c r="H284" s="206"/>
      <c r="I284" s="193"/>
      <c r="J284" s="195"/>
      <c r="K284" s="114"/>
      <c r="L284" s="114"/>
      <c r="M284" s="197"/>
      <c r="N284" s="14"/>
      <c r="O284" s="14"/>
    </row>
    <row r="285" spans="2:15" hidden="1">
      <c r="B285" s="94"/>
      <c r="C285" s="193"/>
      <c r="D285" s="206"/>
      <c r="E285" s="206"/>
      <c r="F285" s="206"/>
      <c r="G285" s="206"/>
      <c r="H285" s="206"/>
      <c r="I285" s="193"/>
      <c r="J285" s="194"/>
      <c r="K285" s="194"/>
      <c r="L285" s="194"/>
      <c r="M285" s="194"/>
      <c r="N285" s="14"/>
      <c r="O285" s="14"/>
    </row>
    <row r="286" spans="2:15" hidden="1">
      <c r="B286" s="94"/>
      <c r="C286" s="193"/>
      <c r="D286" s="206"/>
      <c r="E286" s="206"/>
      <c r="F286" s="206"/>
      <c r="G286" s="206"/>
      <c r="H286" s="206"/>
      <c r="I286" s="193"/>
      <c r="J286" s="195"/>
      <c r="K286" s="195"/>
      <c r="L286" s="114"/>
      <c r="M286" s="197"/>
      <c r="N286" s="14"/>
      <c r="O286" s="14"/>
    </row>
    <row r="287" spans="2:15" hidden="1">
      <c r="B287" s="94"/>
      <c r="C287" s="193"/>
      <c r="D287" s="206"/>
      <c r="E287" s="206"/>
      <c r="F287" s="206"/>
      <c r="G287" s="206"/>
      <c r="H287" s="206"/>
      <c r="I287" s="193"/>
      <c r="J287" s="194"/>
      <c r="K287" s="194"/>
      <c r="L287" s="194"/>
      <c r="M287" s="197"/>
      <c r="N287" s="14"/>
      <c r="O287" s="14"/>
    </row>
    <row r="288" spans="2:15" hidden="1">
      <c r="B288" s="94"/>
      <c r="C288" s="193"/>
      <c r="D288" s="206"/>
      <c r="E288" s="206"/>
      <c r="F288" s="206"/>
      <c r="G288" s="206"/>
      <c r="H288" s="206"/>
      <c r="I288" s="193"/>
      <c r="J288" s="195"/>
      <c r="K288" s="195"/>
      <c r="L288" s="114"/>
      <c r="M288" s="197"/>
      <c r="N288" s="14"/>
      <c r="O288" s="14"/>
    </row>
    <row r="289" spans="2:15" hidden="1">
      <c r="B289" s="94"/>
      <c r="C289" s="193"/>
      <c r="D289" s="206"/>
      <c r="E289" s="206"/>
      <c r="F289" s="206"/>
      <c r="G289" s="206"/>
      <c r="H289" s="206"/>
      <c r="I289" s="193"/>
      <c r="J289" s="194"/>
      <c r="K289" s="194"/>
      <c r="L289" s="194"/>
      <c r="M289" s="197"/>
      <c r="N289" s="14"/>
      <c r="O289" s="14"/>
    </row>
    <row r="290" spans="2:15" hidden="1">
      <c r="B290" s="94"/>
      <c r="C290" s="193"/>
      <c r="D290" s="206"/>
      <c r="E290" s="206"/>
      <c r="F290" s="206"/>
      <c r="G290" s="206"/>
      <c r="H290" s="206"/>
      <c r="I290" s="193"/>
      <c r="J290" s="195"/>
      <c r="K290" s="114"/>
      <c r="L290" s="114"/>
      <c r="M290" s="197"/>
      <c r="N290" s="14"/>
      <c r="O290" s="14"/>
    </row>
    <row r="291" spans="2:15" hidden="1">
      <c r="B291" s="94"/>
      <c r="C291" s="193"/>
      <c r="D291" s="206"/>
      <c r="E291" s="206"/>
      <c r="F291" s="206"/>
      <c r="G291" s="206"/>
      <c r="H291" s="206"/>
      <c r="I291" s="193"/>
      <c r="J291" s="194"/>
      <c r="K291" s="194"/>
      <c r="L291" s="194"/>
      <c r="M291" s="197"/>
      <c r="N291" s="14"/>
      <c r="O291" s="14"/>
    </row>
    <row r="292" spans="2:15" hidden="1">
      <c r="B292" s="94"/>
      <c r="C292" s="193"/>
      <c r="D292" s="206"/>
      <c r="E292" s="206"/>
      <c r="F292" s="206"/>
      <c r="G292" s="206"/>
      <c r="H292" s="206"/>
      <c r="I292" s="193"/>
      <c r="J292" s="195"/>
      <c r="K292" s="195"/>
      <c r="L292" s="195"/>
      <c r="M292" s="197"/>
      <c r="N292" s="14"/>
      <c r="O292" s="14"/>
    </row>
    <row r="293" spans="2:15" hidden="1">
      <c r="B293" s="94"/>
      <c r="C293" s="193"/>
      <c r="D293" s="206"/>
      <c r="E293" s="206"/>
      <c r="F293" s="206"/>
      <c r="G293" s="206"/>
      <c r="H293" s="206"/>
      <c r="I293" s="193"/>
      <c r="J293" s="194"/>
      <c r="K293" s="194"/>
      <c r="L293" s="194"/>
      <c r="M293" s="197"/>
      <c r="N293" s="14"/>
      <c r="O293" s="14"/>
    </row>
    <row r="294" spans="2:15" hidden="1">
      <c r="B294" s="94"/>
      <c r="C294" s="193"/>
      <c r="D294" s="206"/>
      <c r="E294" s="206"/>
      <c r="F294" s="206"/>
      <c r="G294" s="206"/>
      <c r="H294" s="206"/>
      <c r="I294" s="193"/>
      <c r="J294" s="195"/>
      <c r="K294" s="194"/>
      <c r="L294" s="194"/>
      <c r="M294" s="197"/>
      <c r="N294" s="14"/>
      <c r="O294" s="14"/>
    </row>
    <row r="295" spans="2:15" hidden="1">
      <c r="B295" s="94"/>
      <c r="C295" s="193"/>
      <c r="D295" s="206"/>
      <c r="E295" s="206"/>
      <c r="F295" s="206"/>
      <c r="G295" s="206"/>
      <c r="H295" s="206"/>
      <c r="I295" s="193"/>
      <c r="J295" s="194"/>
      <c r="K295" s="194"/>
      <c r="L295" s="194"/>
      <c r="M295" s="197"/>
      <c r="N295" s="14"/>
      <c r="O295" s="14"/>
    </row>
    <row r="296" spans="2:15" hidden="1">
      <c r="B296" s="94"/>
      <c r="C296" s="193"/>
      <c r="D296" s="206"/>
      <c r="E296" s="206"/>
      <c r="F296" s="206"/>
      <c r="G296" s="206"/>
      <c r="H296" s="206"/>
      <c r="I296" s="193"/>
      <c r="J296" s="195"/>
      <c r="K296" s="195"/>
      <c r="L296" s="195"/>
      <c r="M296" s="197"/>
      <c r="N296" s="14"/>
      <c r="O296" s="14"/>
    </row>
    <row r="297" spans="2:15" hidden="1">
      <c r="B297" s="94"/>
      <c r="C297" s="193"/>
      <c r="D297" s="206"/>
      <c r="E297" s="206"/>
      <c r="F297" s="206"/>
      <c r="G297" s="206"/>
      <c r="H297" s="206"/>
      <c r="I297" s="193"/>
      <c r="J297" s="194"/>
      <c r="K297" s="194"/>
      <c r="L297" s="194"/>
      <c r="M297" s="197"/>
      <c r="N297" s="14"/>
      <c r="O297" s="14"/>
    </row>
    <row r="298" spans="2:15" hidden="1">
      <c r="B298" s="94"/>
      <c r="C298" s="193"/>
      <c r="D298" s="206"/>
      <c r="E298" s="206"/>
      <c r="F298" s="206"/>
      <c r="G298" s="206"/>
      <c r="H298" s="206"/>
      <c r="I298" s="193"/>
      <c r="J298" s="195"/>
      <c r="K298" s="195"/>
      <c r="L298" s="114"/>
      <c r="M298" s="197"/>
      <c r="N298" s="14"/>
      <c r="O298" s="14"/>
    </row>
    <row r="299" spans="2:15" hidden="1">
      <c r="B299" s="94"/>
      <c r="C299" s="193"/>
      <c r="D299" s="206"/>
      <c r="E299" s="206"/>
      <c r="F299" s="206"/>
      <c r="G299" s="206"/>
      <c r="H299" s="206"/>
      <c r="I299" s="193"/>
      <c r="J299" s="194"/>
      <c r="K299" s="194"/>
      <c r="L299" s="194"/>
      <c r="M299" s="197"/>
      <c r="N299" s="14"/>
      <c r="O299" s="14"/>
    </row>
    <row r="300" spans="2:15" hidden="1">
      <c r="B300" s="94"/>
      <c r="C300" s="193"/>
      <c r="D300" s="206"/>
      <c r="E300" s="206"/>
      <c r="F300" s="206"/>
      <c r="G300" s="206"/>
      <c r="H300" s="206"/>
      <c r="I300" s="193"/>
      <c r="J300" s="195"/>
      <c r="K300" s="194"/>
      <c r="M300" s="197"/>
      <c r="N300" s="14"/>
      <c r="O300" s="14"/>
    </row>
    <row r="301" spans="2:15" hidden="1">
      <c r="B301" s="94"/>
      <c r="C301" s="193"/>
      <c r="D301" s="206"/>
      <c r="E301" s="206"/>
      <c r="F301" s="206"/>
      <c r="G301" s="206"/>
      <c r="H301" s="206"/>
      <c r="I301" s="193"/>
      <c r="J301" s="194"/>
      <c r="K301" s="194"/>
      <c r="M301" s="197"/>
      <c r="N301" s="14"/>
      <c r="O301" s="14"/>
    </row>
    <row r="302" spans="2:15" hidden="1">
      <c r="B302" s="94"/>
      <c r="C302" s="193"/>
      <c r="D302" s="206"/>
      <c r="E302" s="206"/>
      <c r="F302" s="206"/>
      <c r="G302" s="206"/>
      <c r="H302" s="206"/>
      <c r="I302" s="193"/>
      <c r="J302" s="195"/>
      <c r="K302" s="194"/>
      <c r="M302" s="197"/>
      <c r="N302" s="14"/>
      <c r="O302" s="14"/>
    </row>
    <row r="303" spans="2:15" hidden="1">
      <c r="B303" s="94"/>
      <c r="C303" s="193"/>
      <c r="D303" s="206"/>
      <c r="E303" s="206"/>
      <c r="F303" s="206"/>
      <c r="G303" s="206"/>
      <c r="H303" s="206"/>
      <c r="I303" s="193"/>
      <c r="J303" s="194"/>
      <c r="K303" s="194"/>
      <c r="M303" s="197"/>
      <c r="N303" s="14"/>
      <c r="O303" s="14"/>
    </row>
    <row r="304" spans="2:15" hidden="1">
      <c r="B304" s="94"/>
      <c r="C304" s="193"/>
      <c r="D304" s="206"/>
      <c r="E304" s="206"/>
      <c r="F304" s="206"/>
      <c r="G304" s="206"/>
      <c r="H304" s="206"/>
      <c r="I304" s="193"/>
      <c r="J304" s="195"/>
      <c r="K304" s="195"/>
      <c r="M304" s="197"/>
      <c r="N304" s="14"/>
      <c r="O304" s="14"/>
    </row>
    <row r="305" spans="2:15" hidden="1">
      <c r="B305" s="94"/>
      <c r="C305" s="193"/>
      <c r="D305" s="206"/>
      <c r="E305" s="206"/>
      <c r="F305" s="206"/>
      <c r="G305" s="206"/>
      <c r="H305" s="206"/>
      <c r="I305" s="193"/>
      <c r="J305" s="194"/>
      <c r="K305" s="194"/>
      <c r="M305" s="197"/>
      <c r="N305" s="14"/>
      <c r="O305" s="14"/>
    </row>
    <row r="306" spans="2:15" hidden="1">
      <c r="B306" s="94"/>
      <c r="C306" s="193"/>
      <c r="D306" s="206"/>
      <c r="E306" s="206"/>
      <c r="F306" s="206"/>
      <c r="G306" s="206"/>
      <c r="H306" s="206"/>
      <c r="I306" s="193"/>
      <c r="J306" s="195"/>
      <c r="K306" s="195"/>
      <c r="M306" s="197"/>
      <c r="N306" s="14"/>
      <c r="O306" s="14"/>
    </row>
    <row r="307" spans="2:15" hidden="1">
      <c r="B307" s="94"/>
      <c r="C307" s="193"/>
      <c r="D307" s="206"/>
      <c r="E307" s="206"/>
      <c r="F307" s="206"/>
      <c r="G307" s="206"/>
      <c r="H307" s="206"/>
      <c r="I307" s="193"/>
      <c r="J307" s="194"/>
      <c r="K307" s="194"/>
      <c r="M307" s="197"/>
      <c r="N307" s="14"/>
      <c r="O307" s="14"/>
    </row>
    <row r="308" spans="2:15" hidden="1">
      <c r="B308" s="94"/>
      <c r="C308" s="193"/>
      <c r="D308" s="206"/>
      <c r="E308" s="206"/>
      <c r="F308" s="206"/>
      <c r="G308" s="206"/>
      <c r="H308" s="206"/>
      <c r="I308" s="193"/>
      <c r="J308" s="195"/>
      <c r="K308" s="194"/>
      <c r="M308" s="197"/>
      <c r="N308" s="14"/>
      <c r="O308" s="14"/>
    </row>
    <row r="309" spans="2:15" hidden="1">
      <c r="B309" s="94"/>
      <c r="C309" s="193"/>
      <c r="D309" s="206"/>
      <c r="E309" s="206"/>
      <c r="F309" s="206"/>
      <c r="G309" s="206"/>
      <c r="H309" s="206"/>
      <c r="I309" s="193"/>
      <c r="J309" s="194"/>
      <c r="K309" s="194"/>
      <c r="M309" s="197"/>
      <c r="N309" s="14"/>
      <c r="O309" s="14"/>
    </row>
    <row r="310" spans="2:15" hidden="1">
      <c r="B310" s="94"/>
      <c r="C310" s="193"/>
      <c r="D310" s="206"/>
      <c r="E310" s="206"/>
      <c r="F310" s="206"/>
      <c r="G310" s="206"/>
      <c r="H310" s="206"/>
      <c r="I310" s="193"/>
      <c r="J310" s="195"/>
      <c r="K310" s="114"/>
      <c r="M310" s="197"/>
      <c r="N310" s="14"/>
      <c r="O310" s="14"/>
    </row>
    <row r="311" spans="2:15" hidden="1">
      <c r="B311" s="94"/>
      <c r="C311" s="193"/>
      <c r="D311" s="206"/>
      <c r="E311" s="206"/>
      <c r="F311" s="206"/>
      <c r="G311" s="206"/>
      <c r="H311" s="206"/>
      <c r="I311" s="193"/>
      <c r="J311" s="194"/>
      <c r="K311" s="194"/>
      <c r="M311" s="197"/>
      <c r="N311" s="14"/>
      <c r="O311" s="14"/>
    </row>
    <row r="312" spans="2:15" hidden="1">
      <c r="B312" s="94"/>
      <c r="C312" s="193"/>
      <c r="D312" s="206"/>
      <c r="E312" s="206"/>
      <c r="F312" s="206"/>
      <c r="G312" s="206"/>
      <c r="H312" s="206"/>
      <c r="I312" s="206"/>
      <c r="J312" s="195"/>
      <c r="K312" s="114"/>
      <c r="L312" s="114"/>
      <c r="M312" s="197"/>
      <c r="N312" s="14"/>
      <c r="O312" s="14"/>
    </row>
    <row r="313" spans="2:15" hidden="1">
      <c r="B313" s="94"/>
      <c r="C313" s="193"/>
      <c r="D313" s="206"/>
      <c r="E313" s="206"/>
      <c r="F313" s="206"/>
      <c r="G313" s="206"/>
      <c r="H313" s="206"/>
      <c r="I313" s="206"/>
      <c r="J313" s="194"/>
      <c r="K313" s="194"/>
      <c r="L313" s="194"/>
      <c r="M313" s="197"/>
      <c r="N313" s="14"/>
      <c r="O313" s="14"/>
    </row>
    <row r="314" spans="2:15" hidden="1">
      <c r="B314" s="94"/>
      <c r="C314" s="193"/>
      <c r="D314" s="206"/>
      <c r="E314" s="206"/>
      <c r="F314" s="206"/>
      <c r="G314" s="206"/>
      <c r="H314" s="206"/>
      <c r="I314" s="206"/>
      <c r="J314" s="195"/>
      <c r="K314" s="114"/>
      <c r="M314" s="197"/>
      <c r="N314" s="14"/>
      <c r="O314" s="14"/>
    </row>
    <row r="315" spans="2:15" hidden="1">
      <c r="B315" s="94"/>
      <c r="C315" s="193"/>
      <c r="D315" s="206"/>
      <c r="E315" s="206"/>
      <c r="F315" s="206"/>
      <c r="G315" s="206"/>
      <c r="H315" s="206"/>
      <c r="I315" s="206"/>
      <c r="J315" s="194"/>
      <c r="K315" s="194"/>
      <c r="M315" s="197"/>
      <c r="N315" s="14"/>
      <c r="O315" s="14"/>
    </row>
    <row r="316" spans="2:15" hidden="1">
      <c r="B316" s="172"/>
      <c r="D316" s="198"/>
      <c r="E316" s="198"/>
      <c r="F316" s="198"/>
      <c r="G316" s="198"/>
      <c r="H316" s="198"/>
      <c r="I316" s="198"/>
      <c r="J316" s="114"/>
      <c r="K316" s="14"/>
      <c r="M316" s="102"/>
      <c r="N316" s="14"/>
      <c r="O316" s="14"/>
    </row>
    <row r="317" spans="2:15" hidden="1">
      <c r="B317" s="1"/>
      <c r="C317" s="193"/>
      <c r="D317" s="206"/>
      <c r="E317" s="206"/>
      <c r="F317" s="206"/>
      <c r="G317" s="206"/>
      <c r="H317" s="206"/>
      <c r="I317" s="193"/>
      <c r="J317" s="194"/>
      <c r="K317" s="14"/>
      <c r="M317" s="197"/>
      <c r="N317" s="14"/>
      <c r="O317" s="14"/>
    </row>
    <row r="318" spans="2:15" hidden="1">
      <c r="B318" s="1"/>
      <c r="C318" s="193"/>
      <c r="D318" s="206"/>
      <c r="E318" s="206"/>
      <c r="F318" s="206"/>
      <c r="G318" s="206"/>
      <c r="H318" s="206"/>
      <c r="I318" s="193"/>
      <c r="J318" s="195"/>
      <c r="K318" s="14"/>
      <c r="M318" s="197"/>
      <c r="N318" s="14"/>
      <c r="O318" s="14"/>
    </row>
    <row r="319" spans="2:15" hidden="1">
      <c r="B319" s="1"/>
      <c r="C319" s="193"/>
      <c r="D319" s="206"/>
      <c r="E319" s="206"/>
      <c r="F319" s="206"/>
      <c r="G319" s="206"/>
      <c r="H319" s="206"/>
      <c r="I319" s="193"/>
      <c r="J319" s="194"/>
      <c r="K319" s="14"/>
      <c r="M319" s="197"/>
      <c r="N319" s="14"/>
      <c r="O319" s="14"/>
    </row>
    <row r="320" spans="2:15" hidden="1">
      <c r="B320" s="1"/>
      <c r="C320" s="193"/>
      <c r="D320" s="206"/>
      <c r="E320" s="206"/>
      <c r="F320" s="206"/>
      <c r="G320" s="206"/>
      <c r="H320" s="206"/>
      <c r="I320" s="193"/>
      <c r="J320" s="195"/>
      <c r="K320" s="14"/>
      <c r="M320" s="197"/>
      <c r="N320" s="14"/>
      <c r="O320" s="14"/>
    </row>
    <row r="321" spans="2:15" hidden="1">
      <c r="B321" s="1"/>
      <c r="C321" s="193"/>
      <c r="D321" s="206"/>
      <c r="E321" s="206"/>
      <c r="F321" s="206"/>
      <c r="G321" s="206"/>
      <c r="H321" s="206"/>
      <c r="I321" s="193"/>
      <c r="J321" s="194"/>
      <c r="K321" s="14"/>
      <c r="M321" s="197"/>
      <c r="N321" s="14"/>
      <c r="O321" s="14"/>
    </row>
    <row r="322" spans="2:15" hidden="1">
      <c r="B322" s="1"/>
      <c r="C322" s="193"/>
      <c r="D322" s="206"/>
      <c r="E322" s="206"/>
      <c r="F322" s="206"/>
      <c r="G322" s="206"/>
      <c r="H322" s="206"/>
      <c r="I322" s="193"/>
      <c r="J322" s="195"/>
      <c r="K322" s="14"/>
      <c r="M322" s="197"/>
      <c r="N322" s="14"/>
      <c r="O322" s="14"/>
    </row>
    <row r="323" spans="2:15" hidden="1">
      <c r="B323" s="1"/>
      <c r="C323" s="193"/>
      <c r="D323" s="206"/>
      <c r="E323" s="206"/>
      <c r="F323" s="206"/>
      <c r="G323" s="206"/>
      <c r="H323" s="206"/>
      <c r="I323" s="193"/>
      <c r="J323" s="194"/>
      <c r="K323" s="14"/>
      <c r="M323" s="197"/>
      <c r="N323" s="14"/>
      <c r="O323" s="14"/>
    </row>
    <row r="324" spans="2:15" hidden="1">
      <c r="B324" s="1"/>
      <c r="C324" s="193"/>
      <c r="D324" s="206"/>
      <c r="E324" s="206"/>
      <c r="F324" s="206"/>
      <c r="G324" s="206"/>
      <c r="H324" s="206"/>
      <c r="I324" s="193"/>
      <c r="J324" s="195"/>
      <c r="K324" s="14"/>
      <c r="M324" s="197"/>
      <c r="N324" s="14"/>
      <c r="O324" s="14"/>
    </row>
    <row r="325" spans="2:15" hidden="1">
      <c r="B325" s="1"/>
      <c r="C325" s="193"/>
      <c r="D325" s="206"/>
      <c r="E325" s="206"/>
      <c r="F325" s="206"/>
      <c r="G325" s="206"/>
      <c r="H325" s="206"/>
      <c r="I325" s="193"/>
      <c r="J325" s="194"/>
      <c r="K325" s="14"/>
      <c r="M325" s="197"/>
      <c r="N325" s="14"/>
      <c r="O325" s="14"/>
    </row>
    <row r="326" spans="2:15" hidden="1">
      <c r="B326" s="1"/>
      <c r="C326" s="193"/>
      <c r="D326" s="206"/>
      <c r="E326" s="206"/>
      <c r="F326" s="206"/>
      <c r="G326" s="206"/>
      <c r="H326" s="206"/>
      <c r="I326" s="206"/>
      <c r="J326" s="195"/>
      <c r="K326" s="114"/>
      <c r="L326" s="114"/>
      <c r="M326" s="102"/>
      <c r="N326" s="14"/>
      <c r="O326" s="14"/>
    </row>
    <row r="327" spans="2:15" hidden="1">
      <c r="B327" s="1"/>
      <c r="C327" s="193"/>
      <c r="D327" s="1"/>
      <c r="F327" s="1"/>
      <c r="G327" s="1"/>
      <c r="H327" s="1"/>
      <c r="I327" s="193"/>
      <c r="J327" s="194"/>
      <c r="K327" s="194"/>
      <c r="L327" s="194"/>
      <c r="M327" s="197"/>
      <c r="N327" s="14"/>
      <c r="O327" s="14"/>
    </row>
    <row r="328" spans="2:15" hidden="1">
      <c r="B328" s="1"/>
      <c r="C328" s="193"/>
      <c r="D328" s="1"/>
      <c r="F328" s="1"/>
      <c r="G328" s="1"/>
      <c r="H328" s="1"/>
      <c r="I328" s="193"/>
      <c r="J328" s="195"/>
      <c r="K328" s="194"/>
      <c r="M328" s="197"/>
      <c r="N328" s="14"/>
      <c r="O328" s="14"/>
    </row>
    <row r="329" spans="2:15" hidden="1">
      <c r="B329" s="1"/>
      <c r="C329" s="193"/>
      <c r="D329" s="1"/>
      <c r="F329" s="1"/>
      <c r="G329" s="1"/>
      <c r="H329" s="1"/>
      <c r="I329" s="193"/>
      <c r="J329" s="194"/>
      <c r="K329" s="194"/>
      <c r="M329" s="197"/>
      <c r="N329" s="14"/>
      <c r="O329" s="14"/>
    </row>
    <row r="330" spans="2:15" hidden="1">
      <c r="B330" s="1"/>
      <c r="C330" s="193"/>
      <c r="D330" s="1"/>
      <c r="F330" s="1"/>
      <c r="G330" s="1"/>
      <c r="H330" s="1"/>
      <c r="I330" s="193"/>
      <c r="J330" s="195"/>
      <c r="K330" s="194"/>
      <c r="M330" s="197"/>
      <c r="N330" s="14"/>
      <c r="O330" s="14"/>
    </row>
    <row r="331" spans="2:15" hidden="1">
      <c r="B331" s="1"/>
      <c r="C331" s="193"/>
      <c r="D331" s="1"/>
      <c r="F331" s="1"/>
      <c r="G331" s="1"/>
      <c r="H331" s="1"/>
      <c r="I331" s="193"/>
      <c r="J331" s="194"/>
      <c r="K331" s="194"/>
      <c r="M331" s="197"/>
      <c r="N331" s="14"/>
      <c r="O331" s="14"/>
    </row>
    <row r="332" spans="2:15" hidden="1">
      <c r="B332" s="1"/>
      <c r="C332" s="193"/>
      <c r="D332" s="1"/>
      <c r="F332" s="1"/>
      <c r="G332" s="1"/>
      <c r="H332" s="1"/>
      <c r="I332" s="193"/>
      <c r="J332" s="195"/>
      <c r="K332" s="195"/>
      <c r="L332" s="114"/>
      <c r="M332" s="197"/>
      <c r="N332" s="14"/>
      <c r="O332" s="14"/>
    </row>
    <row r="333" spans="2:15" hidden="1">
      <c r="B333" s="1"/>
      <c r="C333" s="193"/>
      <c r="D333" s="1"/>
      <c r="F333" s="1"/>
      <c r="G333" s="1"/>
      <c r="H333" s="1"/>
      <c r="I333" s="193"/>
      <c r="J333" s="194"/>
      <c r="K333" s="194"/>
      <c r="L333" s="194"/>
      <c r="M333" s="197"/>
      <c r="N333" s="14"/>
      <c r="O333" s="14"/>
    </row>
    <row r="334" spans="2:15" hidden="1">
      <c r="B334" s="1"/>
      <c r="C334" s="193"/>
      <c r="D334" s="1"/>
      <c r="F334" s="1"/>
      <c r="G334" s="1"/>
      <c r="H334" s="1"/>
      <c r="I334" s="193"/>
      <c r="J334" s="195"/>
      <c r="K334" s="195"/>
      <c r="M334" s="197"/>
      <c r="N334" s="14"/>
      <c r="O334" s="14"/>
    </row>
    <row r="335" spans="2:15" hidden="1">
      <c r="B335" s="1"/>
      <c r="C335" s="193"/>
      <c r="D335" s="1"/>
      <c r="F335" s="1"/>
      <c r="G335" s="1"/>
      <c r="H335" s="1"/>
      <c r="I335" s="193"/>
      <c r="J335" s="194"/>
      <c r="K335" s="194"/>
      <c r="M335" s="197"/>
      <c r="N335" s="14"/>
      <c r="O335" s="14"/>
    </row>
    <row r="336" spans="2:15" hidden="1">
      <c r="B336" s="1"/>
      <c r="C336" s="193"/>
      <c r="D336" s="1"/>
      <c r="F336" s="1"/>
      <c r="G336" s="1"/>
      <c r="H336" s="1"/>
      <c r="I336" s="193"/>
      <c r="J336" s="195"/>
      <c r="K336" s="194"/>
      <c r="M336" s="197"/>
      <c r="N336" s="14"/>
      <c r="O336" s="14"/>
    </row>
    <row r="337" spans="2:15" hidden="1">
      <c r="B337" s="1"/>
      <c r="C337" s="193"/>
      <c r="D337" s="1"/>
      <c r="F337" s="1"/>
      <c r="G337" s="1"/>
      <c r="H337" s="1"/>
      <c r="I337" s="193"/>
      <c r="J337" s="194"/>
      <c r="K337" s="194"/>
      <c r="M337" s="197"/>
      <c r="N337" s="14"/>
      <c r="O337" s="14"/>
    </row>
    <row r="338" spans="2:15" hidden="1">
      <c r="B338" s="1"/>
      <c r="C338" s="193"/>
      <c r="D338" s="1"/>
      <c r="F338" s="1"/>
      <c r="G338" s="1"/>
      <c r="H338" s="1"/>
      <c r="I338" s="193"/>
      <c r="J338" s="195"/>
      <c r="K338" s="194"/>
      <c r="M338" s="197"/>
      <c r="N338" s="14"/>
      <c r="O338" s="14"/>
    </row>
    <row r="339" spans="2:15" hidden="1">
      <c r="B339" s="1"/>
      <c r="C339" s="193"/>
      <c r="D339" s="1"/>
      <c r="F339" s="1"/>
      <c r="G339" s="1"/>
      <c r="H339" s="1"/>
      <c r="I339" s="193"/>
      <c r="J339" s="194"/>
      <c r="K339" s="194"/>
      <c r="M339" s="197"/>
      <c r="N339" s="14"/>
      <c r="O339" s="14"/>
    </row>
    <row r="340" spans="2:15" hidden="1">
      <c r="B340" s="1"/>
      <c r="C340" s="193"/>
      <c r="D340" s="1"/>
      <c r="F340" s="1"/>
      <c r="G340" s="1"/>
      <c r="H340" s="1"/>
      <c r="I340" s="193"/>
      <c r="J340" s="195"/>
      <c r="K340" s="194"/>
      <c r="M340" s="197"/>
      <c r="N340" s="14"/>
      <c r="O340" s="14"/>
    </row>
    <row r="341" spans="2:15" hidden="1">
      <c r="B341" s="1"/>
      <c r="C341" s="193"/>
      <c r="D341" s="1"/>
      <c r="F341" s="1"/>
      <c r="G341" s="1"/>
      <c r="H341" s="1"/>
      <c r="I341" s="193"/>
      <c r="J341" s="194"/>
      <c r="K341" s="194"/>
      <c r="M341" s="197"/>
      <c r="N341" s="14"/>
      <c r="O341" s="14"/>
    </row>
    <row r="342" spans="2:15" hidden="1">
      <c r="B342" s="1"/>
      <c r="C342" s="193"/>
      <c r="D342" s="1"/>
      <c r="F342" s="1"/>
      <c r="G342" s="1"/>
      <c r="H342" s="1"/>
      <c r="I342" s="193"/>
      <c r="J342" s="195"/>
      <c r="K342" s="195"/>
      <c r="L342" s="114"/>
      <c r="M342" s="197"/>
      <c r="N342" s="14"/>
      <c r="O342" s="14"/>
    </row>
    <row r="343" spans="2:15" hidden="1">
      <c r="B343" s="1"/>
      <c r="C343" s="193"/>
      <c r="D343" s="1"/>
      <c r="F343" s="1"/>
      <c r="G343" s="1"/>
      <c r="H343" s="1"/>
      <c r="I343" s="193"/>
      <c r="J343" s="194"/>
      <c r="K343" s="194"/>
      <c r="L343" s="194"/>
      <c r="M343" s="197"/>
      <c r="N343" s="14"/>
      <c r="O343" s="14"/>
    </row>
    <row r="344" spans="2:15" hidden="1">
      <c r="B344" s="1"/>
      <c r="C344" s="193"/>
      <c r="D344" s="1"/>
      <c r="F344" s="1"/>
      <c r="G344" s="1"/>
      <c r="H344" s="1"/>
      <c r="I344" s="193"/>
      <c r="J344" s="195"/>
      <c r="K344" s="195"/>
      <c r="L344" s="114"/>
      <c r="M344" s="197"/>
      <c r="N344" s="14"/>
      <c r="O344" s="14"/>
    </row>
    <row r="345" spans="2:15" hidden="1">
      <c r="B345" s="1"/>
      <c r="C345" s="193"/>
      <c r="D345" s="1"/>
      <c r="F345" s="1"/>
      <c r="G345" s="1"/>
      <c r="H345" s="1"/>
      <c r="I345" s="193"/>
      <c r="J345" s="194"/>
      <c r="K345" s="194"/>
      <c r="L345" s="194"/>
      <c r="M345" s="197"/>
      <c r="N345" s="14"/>
      <c r="O345" s="14"/>
    </row>
    <row r="346" spans="2:15" hidden="1">
      <c r="B346" s="1"/>
      <c r="C346" s="193"/>
      <c r="D346" s="1"/>
      <c r="F346" s="1"/>
      <c r="G346" s="1"/>
      <c r="H346" s="1"/>
      <c r="I346" s="193"/>
      <c r="J346" s="195"/>
      <c r="K346" s="195"/>
      <c r="M346" s="197"/>
      <c r="N346" s="14"/>
      <c r="O346" s="14"/>
    </row>
    <row r="347" spans="2:15" hidden="1">
      <c r="B347" s="1"/>
      <c r="C347" s="193"/>
      <c r="D347" s="1"/>
      <c r="F347" s="1"/>
      <c r="G347" s="1"/>
      <c r="H347" s="1"/>
      <c r="I347" s="193"/>
      <c r="J347" s="194"/>
      <c r="K347" s="194"/>
      <c r="M347" s="197"/>
      <c r="N347" s="14"/>
      <c r="O347" s="14"/>
    </row>
    <row r="348" spans="2:15" hidden="1">
      <c r="B348" s="1"/>
      <c r="C348" s="193"/>
      <c r="D348" s="1"/>
      <c r="F348" s="1"/>
      <c r="G348" s="1"/>
      <c r="H348" s="1"/>
      <c r="I348" s="193"/>
      <c r="J348" s="195"/>
      <c r="K348" s="195"/>
      <c r="L348" s="114"/>
      <c r="M348" s="197"/>
      <c r="N348" s="14"/>
      <c r="O348" s="14"/>
    </row>
    <row r="349" spans="2:15" hidden="1">
      <c r="B349" s="1"/>
      <c r="C349" s="193"/>
      <c r="D349" s="1"/>
      <c r="F349" s="1"/>
      <c r="G349" s="1"/>
      <c r="H349" s="1"/>
      <c r="I349" s="193"/>
      <c r="J349" s="194"/>
      <c r="K349" s="194"/>
      <c r="L349" s="194"/>
      <c r="M349" s="197"/>
      <c r="N349" s="14"/>
      <c r="O349" s="14"/>
    </row>
    <row r="350" spans="2:15" hidden="1">
      <c r="B350" s="1"/>
      <c r="C350" s="194"/>
      <c r="D350" s="194"/>
      <c r="E350" s="194"/>
      <c r="F350" s="194"/>
      <c r="G350" s="194"/>
      <c r="H350" s="197"/>
      <c r="J350" s="114"/>
    </row>
    <row r="351" spans="2:15" hidden="1">
      <c r="B351" s="1"/>
      <c r="C351" s="193"/>
      <c r="D351" s="1"/>
      <c r="F351" s="1"/>
      <c r="G351" s="1"/>
      <c r="H351" s="1"/>
      <c r="I351" s="193"/>
      <c r="J351" s="194"/>
      <c r="M351" s="199"/>
    </row>
    <row r="352" spans="2:15" hidden="1">
      <c r="B352"/>
      <c r="C352"/>
      <c r="D352"/>
      <c r="F352"/>
      <c r="G352"/>
      <c r="H352"/>
      <c r="I352"/>
      <c r="J352" s="114"/>
      <c r="K352" s="124"/>
    </row>
    <row r="353" spans="2:13" hidden="1">
      <c r="B353" s="1"/>
      <c r="C353" s="193"/>
      <c r="D353" s="1"/>
      <c r="F353" s="1"/>
      <c r="G353" s="1"/>
      <c r="H353" s="1"/>
      <c r="I353" s="193"/>
      <c r="J353" s="194"/>
      <c r="K353" s="194"/>
      <c r="M353" s="199"/>
    </row>
    <row r="354" spans="2:13" hidden="1">
      <c r="B354" s="94"/>
      <c r="C354" s="195"/>
      <c r="D354" s="114"/>
      <c r="E354" s="114"/>
      <c r="F354" s="114"/>
      <c r="G354" s="114"/>
      <c r="H354" s="197"/>
      <c r="J354" s="114"/>
    </row>
    <row r="355" spans="2:13" hidden="1">
      <c r="B355" s="1"/>
      <c r="C355" s="193"/>
      <c r="D355" s="1"/>
      <c r="F355" s="1"/>
      <c r="G355" s="1"/>
      <c r="H355" s="1"/>
      <c r="I355" s="193"/>
      <c r="J355" s="194"/>
      <c r="M355" s="199"/>
    </row>
    <row r="356" spans="2:13" hidden="1">
      <c r="B356" s="94"/>
      <c r="C356" s="195"/>
      <c r="H356" s="197"/>
      <c r="J356" s="114"/>
    </row>
    <row r="357" spans="2:13" hidden="1">
      <c r="B357" s="1"/>
      <c r="C357" s="193"/>
      <c r="D357" s="1"/>
      <c r="F357" s="1"/>
      <c r="G357" s="1"/>
      <c r="H357" s="1"/>
      <c r="I357" s="193"/>
      <c r="J357" s="194"/>
      <c r="M357" s="200"/>
    </row>
    <row r="358" spans="2:13" hidden="1">
      <c r="B358" s="1"/>
      <c r="C358" s="193"/>
      <c r="D358" s="1"/>
      <c r="F358" s="1"/>
      <c r="G358" s="1"/>
      <c r="H358" s="1"/>
      <c r="I358" s="193"/>
      <c r="J358" s="195"/>
      <c r="M358" s="200"/>
    </row>
    <row r="359" spans="2:13" hidden="1">
      <c r="B359" s="1"/>
      <c r="C359" s="193"/>
      <c r="D359" s="1"/>
      <c r="F359" s="1"/>
      <c r="G359" s="1"/>
      <c r="H359" s="1"/>
      <c r="I359" s="193"/>
      <c r="J359" s="194"/>
      <c r="M359" s="200"/>
    </row>
    <row r="360" spans="2:13" hidden="1">
      <c r="B360" s="1"/>
      <c r="C360" s="193"/>
      <c r="D360" s="1"/>
      <c r="F360" s="1"/>
      <c r="G360" s="1"/>
      <c r="H360" s="1"/>
      <c r="I360" s="193"/>
      <c r="J360" s="195"/>
      <c r="K360" s="124"/>
      <c r="L360" s="114"/>
      <c r="M360" s="200"/>
    </row>
    <row r="361" spans="2:13" hidden="1">
      <c r="B361" s="1"/>
      <c r="C361" s="193"/>
      <c r="D361" s="1"/>
      <c r="F361" s="1"/>
      <c r="G361" s="1"/>
      <c r="H361" s="1"/>
      <c r="I361" s="193"/>
      <c r="J361" s="194"/>
      <c r="K361" s="194"/>
      <c r="L361" s="194"/>
      <c r="M361" s="200"/>
    </row>
    <row r="362" spans="2:13" hidden="1">
      <c r="B362" s="1"/>
      <c r="C362" s="193"/>
      <c r="D362" s="1"/>
      <c r="F362" s="1"/>
      <c r="G362" s="1"/>
      <c r="H362" s="1"/>
      <c r="I362" s="193"/>
      <c r="J362" s="195"/>
      <c r="K362" s="194"/>
      <c r="L362" s="194"/>
      <c r="M362" s="200"/>
    </row>
    <row r="363" spans="2:13" hidden="1">
      <c r="B363" s="1"/>
      <c r="C363" s="193"/>
      <c r="D363" s="1"/>
      <c r="F363" s="1"/>
      <c r="G363" s="1"/>
      <c r="H363" s="1"/>
      <c r="I363" s="193"/>
      <c r="J363" s="194"/>
      <c r="K363" s="194"/>
      <c r="L363" s="194"/>
      <c r="M363" s="200"/>
    </row>
    <row r="364" spans="2:13" hidden="1">
      <c r="B364" s="1"/>
      <c r="C364" s="193"/>
      <c r="D364" s="1"/>
      <c r="F364" s="1"/>
      <c r="G364" s="1"/>
      <c r="H364" s="1"/>
      <c r="I364" s="193"/>
      <c r="J364" s="195"/>
      <c r="K364" s="194"/>
      <c r="L364" s="194"/>
      <c r="M364" s="200"/>
    </row>
    <row r="365" spans="2:13" hidden="1">
      <c r="B365" s="1"/>
      <c r="C365" s="193"/>
      <c r="D365" s="1"/>
      <c r="F365" s="1"/>
      <c r="G365" s="1"/>
      <c r="H365" s="1"/>
      <c r="I365" s="193"/>
      <c r="J365" s="194"/>
      <c r="K365" s="194"/>
      <c r="L365" s="194"/>
      <c r="M365" s="200"/>
    </row>
    <row r="366" spans="2:13" hidden="1">
      <c r="B366" s="1"/>
      <c r="C366" s="193"/>
      <c r="D366" s="1"/>
      <c r="F366" s="1"/>
      <c r="G366" s="1"/>
      <c r="H366" s="1"/>
      <c r="I366" s="193"/>
      <c r="J366" s="195"/>
      <c r="K366" s="195"/>
      <c r="L366" s="194"/>
      <c r="M366" s="200"/>
    </row>
    <row r="367" spans="2:13" hidden="1">
      <c r="B367" s="1"/>
      <c r="C367" s="193"/>
      <c r="D367" s="1"/>
      <c r="F367" s="1"/>
      <c r="G367" s="1"/>
      <c r="H367" s="1"/>
      <c r="I367" s="193"/>
      <c r="J367" s="194"/>
      <c r="K367" s="194"/>
      <c r="L367" s="194"/>
      <c r="M367" s="200"/>
    </row>
    <row r="368" spans="2:13" hidden="1">
      <c r="B368" s="1"/>
      <c r="C368" s="193"/>
      <c r="D368" s="1"/>
      <c r="F368" s="1"/>
      <c r="G368" s="1"/>
      <c r="H368" s="1"/>
      <c r="I368" s="193"/>
      <c r="J368" s="195"/>
      <c r="K368" s="195"/>
      <c r="L368" s="194"/>
      <c r="M368" s="200"/>
    </row>
    <row r="369" spans="2:13" hidden="1">
      <c r="B369" s="1"/>
      <c r="C369" s="193"/>
      <c r="D369" s="1"/>
      <c r="F369" s="1"/>
      <c r="G369" s="1"/>
      <c r="H369" s="1"/>
      <c r="I369" s="193"/>
      <c r="J369" s="194"/>
      <c r="K369" s="194"/>
      <c r="L369" s="194"/>
      <c r="M369" s="200"/>
    </row>
    <row r="370" spans="2:13" hidden="1">
      <c r="B370" s="1"/>
      <c r="C370" s="193"/>
      <c r="D370" s="1"/>
      <c r="F370" s="1"/>
      <c r="G370" s="1"/>
      <c r="H370" s="1"/>
      <c r="I370" s="193"/>
      <c r="J370" s="195"/>
      <c r="K370" s="194"/>
      <c r="L370" s="194"/>
      <c r="M370" s="200"/>
    </row>
    <row r="371" spans="2:13" hidden="1">
      <c r="B371" s="1"/>
      <c r="C371" s="193"/>
      <c r="D371" s="1"/>
      <c r="F371" s="1"/>
      <c r="G371" s="1"/>
      <c r="H371" s="1"/>
      <c r="I371" s="193"/>
      <c r="J371" s="194"/>
      <c r="K371" s="194"/>
      <c r="L371" s="194"/>
      <c r="M371" s="200"/>
    </row>
    <row r="372" spans="2:13" hidden="1">
      <c r="B372" s="1"/>
      <c r="C372" s="193"/>
      <c r="D372" s="1"/>
      <c r="F372" s="1"/>
      <c r="G372" s="1"/>
      <c r="H372" s="1"/>
      <c r="I372" s="193"/>
      <c r="J372" s="195"/>
      <c r="K372" s="194"/>
      <c r="L372" s="194"/>
      <c r="M372" s="200"/>
    </row>
    <row r="373" spans="2:13" hidden="1">
      <c r="B373" s="1"/>
      <c r="C373" s="193"/>
      <c r="D373" s="1"/>
      <c r="F373" s="1"/>
      <c r="G373" s="1"/>
      <c r="H373" s="1"/>
      <c r="I373" s="193"/>
      <c r="J373" s="194"/>
      <c r="K373" s="194"/>
      <c r="L373" s="194"/>
      <c r="M373" s="200"/>
    </row>
    <row r="374" spans="2:13" hidden="1">
      <c r="B374" s="1"/>
      <c r="C374" s="193"/>
      <c r="D374" s="1"/>
      <c r="F374" s="1"/>
      <c r="G374" s="1"/>
      <c r="H374" s="1"/>
      <c r="I374" s="193"/>
      <c r="J374" s="195"/>
      <c r="K374" s="195"/>
      <c r="L374" s="195"/>
      <c r="M374" s="200"/>
    </row>
    <row r="375" spans="2:13" hidden="1">
      <c r="B375" s="1"/>
      <c r="C375" s="193"/>
      <c r="D375" s="1"/>
      <c r="F375" s="1"/>
      <c r="G375" s="1"/>
      <c r="H375" s="1"/>
      <c r="I375" s="193"/>
      <c r="J375" s="194"/>
      <c r="K375" s="194"/>
      <c r="L375" s="194"/>
      <c r="M375" s="200"/>
    </row>
    <row r="376" spans="2:13" hidden="1">
      <c r="B376" s="1"/>
      <c r="C376" s="193"/>
      <c r="D376" s="1"/>
      <c r="F376" s="1"/>
      <c r="G376" s="1"/>
      <c r="H376" s="1"/>
      <c r="I376" s="193"/>
      <c r="J376" s="195"/>
      <c r="K376" s="195"/>
      <c r="L376" s="195"/>
      <c r="M376" s="200"/>
    </row>
    <row r="377" spans="2:13" hidden="1">
      <c r="B377" s="1"/>
      <c r="C377" s="193"/>
      <c r="D377" s="1"/>
      <c r="F377" s="1"/>
      <c r="G377" s="1"/>
      <c r="H377" s="1"/>
      <c r="I377" s="193"/>
      <c r="J377" s="194"/>
      <c r="K377" s="194"/>
      <c r="L377" s="194"/>
      <c r="M377" s="200"/>
    </row>
    <row r="378" spans="2:13" hidden="1">
      <c r="B378" s="1"/>
      <c r="C378" s="193"/>
      <c r="D378" s="1"/>
      <c r="F378" s="1"/>
      <c r="G378" s="1"/>
      <c r="H378" s="1"/>
      <c r="I378" s="193"/>
      <c r="J378" s="195"/>
      <c r="K378" s="195"/>
      <c r="L378" s="195"/>
      <c r="M378" s="200"/>
    </row>
    <row r="379" spans="2:13" hidden="1">
      <c r="B379" s="1"/>
      <c r="C379" s="193"/>
      <c r="D379" s="1"/>
      <c r="F379" s="1"/>
      <c r="G379" s="1"/>
      <c r="H379" s="1"/>
      <c r="I379" s="193"/>
      <c r="J379" s="194"/>
      <c r="K379" s="194"/>
      <c r="L379" s="194"/>
      <c r="M379" s="200"/>
    </row>
    <row r="380" spans="2:13" hidden="1">
      <c r="B380" s="1"/>
      <c r="C380" s="193"/>
      <c r="D380" s="1"/>
      <c r="F380" s="1"/>
      <c r="G380" s="1"/>
      <c r="H380" s="1"/>
      <c r="I380" s="193"/>
      <c r="J380" s="195"/>
      <c r="K380" s="194"/>
      <c r="L380" s="194"/>
      <c r="M380" s="200"/>
    </row>
    <row r="381" spans="2:13" hidden="1">
      <c r="B381" s="1"/>
      <c r="C381" s="193"/>
      <c r="D381" s="1"/>
      <c r="F381" s="1"/>
      <c r="G381" s="1"/>
      <c r="H381" s="1"/>
      <c r="I381" s="193"/>
      <c r="J381" s="194"/>
      <c r="K381" s="194"/>
      <c r="L381" s="194"/>
      <c r="M381" s="200"/>
    </row>
    <row r="382" spans="2:13" hidden="1">
      <c r="B382" s="1"/>
      <c r="C382" s="193"/>
      <c r="D382" s="1"/>
      <c r="F382" s="1"/>
      <c r="G382" s="1"/>
      <c r="H382" s="1"/>
      <c r="I382" s="193"/>
      <c r="J382" s="195"/>
      <c r="K382" s="195"/>
      <c r="L382" s="194"/>
      <c r="M382" s="200"/>
    </row>
    <row r="383" spans="2:13" hidden="1">
      <c r="B383" s="1"/>
      <c r="C383" s="193"/>
      <c r="D383" s="1"/>
      <c r="F383" s="1"/>
      <c r="G383" s="1"/>
      <c r="H383" s="1"/>
      <c r="I383" s="193"/>
      <c r="J383" s="194"/>
      <c r="K383" s="194"/>
      <c r="L383" s="194"/>
      <c r="M383" s="200"/>
    </row>
    <row r="384" spans="2:13" hidden="1">
      <c r="B384" s="1"/>
      <c r="C384" s="193"/>
      <c r="D384" s="1"/>
      <c r="F384" s="1"/>
      <c r="G384" s="1"/>
      <c r="H384" s="1"/>
      <c r="I384" s="193"/>
      <c r="J384" s="195"/>
      <c r="K384" s="194"/>
      <c r="L384" s="194"/>
      <c r="M384" s="200"/>
    </row>
    <row r="385" spans="2:13" hidden="1">
      <c r="B385" s="1"/>
      <c r="C385" s="193"/>
      <c r="D385" s="1"/>
      <c r="F385" s="1"/>
      <c r="G385" s="1"/>
      <c r="H385" s="1"/>
      <c r="I385" s="193"/>
      <c r="J385" s="194"/>
      <c r="K385" s="194"/>
      <c r="L385" s="194"/>
      <c r="M385" s="200"/>
    </row>
    <row r="386" spans="2:13" hidden="1">
      <c r="B386" s="1"/>
      <c r="C386" s="193"/>
      <c r="D386" s="1"/>
      <c r="F386" s="1"/>
      <c r="G386" s="1"/>
      <c r="H386" s="1"/>
      <c r="I386" s="193"/>
      <c r="J386" s="195"/>
      <c r="K386" s="194"/>
      <c r="L386" s="194"/>
      <c r="M386" s="200"/>
    </row>
    <row r="387" spans="2:13" hidden="1">
      <c r="B387" s="1"/>
      <c r="C387" s="193"/>
      <c r="D387" s="1"/>
      <c r="F387" s="1"/>
      <c r="G387" s="1"/>
      <c r="H387" s="1"/>
      <c r="I387" s="193"/>
      <c r="J387" s="194"/>
      <c r="K387" s="194"/>
      <c r="L387" s="194"/>
      <c r="M387" s="200"/>
    </row>
    <row r="388" spans="2:13" hidden="1">
      <c r="B388" s="1"/>
      <c r="C388" s="193"/>
      <c r="D388" s="1"/>
      <c r="F388" s="1"/>
      <c r="G388" s="1"/>
      <c r="H388" s="1"/>
      <c r="I388" s="193"/>
      <c r="J388" s="195"/>
      <c r="K388" s="194"/>
      <c r="L388" s="194"/>
      <c r="M388" s="200"/>
    </row>
    <row r="389" spans="2:13" hidden="1">
      <c r="B389" s="1"/>
      <c r="C389" s="193"/>
      <c r="D389" s="1"/>
      <c r="F389" s="1"/>
      <c r="G389" s="1"/>
      <c r="H389" s="1"/>
      <c r="I389" s="193"/>
      <c r="J389" s="194"/>
      <c r="K389" s="194"/>
      <c r="L389" s="194"/>
      <c r="M389" s="200"/>
    </row>
    <row r="390" spans="2:13" hidden="1">
      <c r="B390" s="1"/>
      <c r="C390" s="193"/>
      <c r="D390" s="1"/>
      <c r="F390" s="1"/>
      <c r="G390" s="1"/>
      <c r="H390" s="1"/>
      <c r="I390" s="193"/>
      <c r="J390" s="195"/>
      <c r="K390" s="195"/>
      <c r="L390" s="194"/>
      <c r="M390" s="200"/>
    </row>
    <row r="391" spans="2:13" hidden="1">
      <c r="B391" s="1"/>
      <c r="C391" s="193"/>
      <c r="D391" s="1"/>
      <c r="F391" s="1"/>
      <c r="G391" s="1"/>
      <c r="H391" s="1"/>
      <c r="I391" s="193"/>
      <c r="J391" s="194"/>
      <c r="K391" s="194"/>
      <c r="L391" s="194"/>
      <c r="M391" s="200"/>
    </row>
    <row r="392" spans="2:13" hidden="1">
      <c r="B392" s="1"/>
      <c r="C392" s="193"/>
      <c r="D392" s="1"/>
      <c r="F392" s="1"/>
      <c r="G392" s="1"/>
      <c r="H392" s="1"/>
      <c r="I392" s="193"/>
      <c r="J392" s="195"/>
      <c r="K392" s="195"/>
      <c r="L392" s="195"/>
      <c r="M392" s="200"/>
    </row>
    <row r="393" spans="2:13" hidden="1">
      <c r="B393" s="1"/>
      <c r="C393" s="193"/>
      <c r="D393" s="1"/>
      <c r="F393" s="1"/>
      <c r="G393" s="1"/>
      <c r="H393" s="1"/>
      <c r="I393" s="193"/>
      <c r="J393" s="194"/>
      <c r="K393" s="194"/>
      <c r="L393" s="194"/>
      <c r="M393" s="200"/>
    </row>
    <row r="394" spans="2:13" hidden="1">
      <c r="B394" s="1"/>
      <c r="C394" s="193"/>
      <c r="D394" s="1"/>
      <c r="F394" s="1"/>
      <c r="G394" s="1"/>
      <c r="H394" s="1"/>
      <c r="I394" s="193"/>
      <c r="J394" s="195"/>
      <c r="K394" s="195"/>
      <c r="L394" s="195"/>
      <c r="M394" s="200"/>
    </row>
    <row r="395" spans="2:13" hidden="1">
      <c r="B395" s="1"/>
      <c r="C395" s="193"/>
      <c r="D395" s="1"/>
      <c r="F395" s="1"/>
      <c r="G395" s="1"/>
      <c r="H395" s="1"/>
      <c r="I395" s="193"/>
      <c r="J395" s="194"/>
      <c r="K395" s="194"/>
      <c r="L395" s="194"/>
      <c r="M395" s="200"/>
    </row>
    <row r="396" spans="2:13" hidden="1">
      <c r="B396" s="1"/>
      <c r="C396" s="193"/>
      <c r="D396" s="1"/>
      <c r="F396" s="1"/>
      <c r="G396" s="1"/>
      <c r="H396" s="1"/>
      <c r="I396" s="193"/>
      <c r="J396" s="195"/>
      <c r="K396" s="114"/>
      <c r="M396" s="200"/>
    </row>
    <row r="397" spans="2:13" hidden="1">
      <c r="B397" s="1"/>
      <c r="C397" s="193"/>
      <c r="D397" s="1"/>
      <c r="F397" s="1"/>
      <c r="G397" s="1"/>
      <c r="H397" s="1"/>
      <c r="I397" s="193"/>
      <c r="J397" s="194"/>
      <c r="K397" s="194"/>
      <c r="L397" s="194"/>
      <c r="M397" s="200"/>
    </row>
    <row r="398" spans="2:13" hidden="1">
      <c r="B398" s="1"/>
      <c r="C398" s="193"/>
      <c r="D398" s="1"/>
      <c r="F398" s="1"/>
      <c r="G398" s="1"/>
      <c r="H398" s="1"/>
      <c r="I398" s="193"/>
      <c r="J398" s="195"/>
      <c r="K398" s="124"/>
      <c r="M398" s="200"/>
    </row>
    <row r="399" spans="2:13" hidden="1">
      <c r="B399" s="1"/>
      <c r="C399" s="193"/>
      <c r="D399" s="1"/>
      <c r="F399" s="1"/>
      <c r="G399" s="1"/>
      <c r="H399" s="1"/>
      <c r="I399" s="193"/>
      <c r="J399" s="194"/>
      <c r="K399" s="194"/>
      <c r="M399" s="200"/>
    </row>
    <row r="400" spans="2:13" hidden="1">
      <c r="B400" s="1"/>
      <c r="C400" s="193"/>
      <c r="D400" s="1"/>
      <c r="F400" s="1"/>
      <c r="G400" s="1"/>
      <c r="H400" s="1"/>
      <c r="I400" s="193"/>
      <c r="J400" s="195"/>
      <c r="K400" s="124"/>
      <c r="M400" s="200"/>
    </row>
    <row r="401" spans="2:13" hidden="1">
      <c r="B401" s="1"/>
      <c r="C401" s="193"/>
      <c r="D401" s="1"/>
      <c r="F401" s="1"/>
      <c r="G401" s="1"/>
      <c r="H401" s="1"/>
      <c r="I401" s="193"/>
      <c r="J401" s="194"/>
      <c r="K401" s="194"/>
      <c r="M401" s="200"/>
    </row>
    <row r="402" spans="2:13" hidden="1">
      <c r="B402" s="1"/>
      <c r="C402" s="193"/>
      <c r="D402" s="1"/>
      <c r="F402" s="1"/>
      <c r="G402" s="1"/>
      <c r="H402" s="1"/>
      <c r="I402" s="193"/>
      <c r="J402" s="195"/>
      <c r="K402" s="124"/>
      <c r="M402" s="200"/>
    </row>
    <row r="403" spans="2:13" hidden="1">
      <c r="B403" s="1"/>
      <c r="C403" s="193"/>
      <c r="D403" s="1"/>
      <c r="F403" s="1"/>
      <c r="G403" s="1"/>
      <c r="H403" s="1"/>
      <c r="I403" s="193"/>
      <c r="J403" s="194"/>
      <c r="K403" s="194"/>
      <c r="M403" s="200"/>
    </row>
    <row r="404" spans="2:13" hidden="1">
      <c r="B404" s="1"/>
      <c r="C404" s="193"/>
      <c r="D404" s="1"/>
      <c r="F404" s="1"/>
      <c r="G404" s="1"/>
      <c r="H404" s="1"/>
      <c r="I404" s="193"/>
      <c r="J404" s="195"/>
      <c r="K404" s="124"/>
      <c r="M404" s="200"/>
    </row>
    <row r="405" spans="2:13" hidden="1">
      <c r="B405" s="1"/>
      <c r="C405" s="193"/>
      <c r="D405" s="1"/>
      <c r="F405" s="1"/>
      <c r="G405" s="1"/>
      <c r="H405" s="1"/>
      <c r="I405" s="193"/>
      <c r="J405" s="194"/>
      <c r="K405" s="194"/>
      <c r="M405" s="200"/>
    </row>
    <row r="406" spans="2:13" hidden="1">
      <c r="B406" s="1"/>
      <c r="C406" s="193"/>
      <c r="D406" s="1"/>
      <c r="F406" s="1"/>
      <c r="G406" s="1"/>
      <c r="H406" s="1"/>
      <c r="I406" s="193"/>
      <c r="J406" s="195"/>
      <c r="K406" s="124"/>
      <c r="M406" s="200"/>
    </row>
    <row r="407" spans="2:13" hidden="1">
      <c r="B407" s="1"/>
      <c r="C407" s="193"/>
      <c r="D407" s="1"/>
      <c r="F407" s="1"/>
      <c r="G407" s="1"/>
      <c r="H407" s="1"/>
      <c r="I407" s="193"/>
      <c r="J407" s="194"/>
      <c r="K407" s="194"/>
      <c r="M407" s="200"/>
    </row>
    <row r="408" spans="2:13" hidden="1">
      <c r="B408" s="1"/>
      <c r="C408" s="193"/>
      <c r="D408" s="1"/>
      <c r="F408" s="1"/>
      <c r="G408" s="1"/>
      <c r="H408" s="1"/>
      <c r="I408" s="193"/>
      <c r="J408" s="195"/>
      <c r="K408" s="124"/>
      <c r="M408" s="200"/>
    </row>
    <row r="409" spans="2:13" hidden="1">
      <c r="B409" s="1"/>
      <c r="C409" s="193"/>
      <c r="D409" s="1"/>
      <c r="F409" s="1"/>
      <c r="G409" s="1"/>
      <c r="H409" s="1"/>
      <c r="I409" s="193"/>
      <c r="J409" s="194"/>
      <c r="K409" s="194"/>
      <c r="M409" s="200"/>
    </row>
    <row r="410" spans="2:13" hidden="1">
      <c r="B410" s="1"/>
      <c r="C410" s="193"/>
      <c r="D410" s="1"/>
      <c r="F410" s="1"/>
      <c r="G410" s="1"/>
      <c r="H410" s="1"/>
      <c r="I410" s="193"/>
      <c r="J410" s="195"/>
      <c r="K410" s="124"/>
      <c r="M410" s="200"/>
    </row>
    <row r="411" spans="2:13" hidden="1">
      <c r="B411" s="1"/>
      <c r="C411" s="193"/>
      <c r="D411" s="1"/>
      <c r="F411" s="1"/>
      <c r="G411" s="1"/>
      <c r="H411" s="1"/>
      <c r="I411" s="193"/>
      <c r="J411" s="194"/>
      <c r="K411" s="194"/>
      <c r="M411" s="200"/>
    </row>
    <row r="412" spans="2:13" hidden="1">
      <c r="B412" s="1"/>
      <c r="C412" s="193"/>
      <c r="D412" s="1"/>
      <c r="F412" s="1"/>
      <c r="G412" s="1"/>
      <c r="H412" s="1"/>
      <c r="I412" s="193"/>
      <c r="J412" s="195"/>
      <c r="K412" s="124"/>
      <c r="M412" s="200"/>
    </row>
    <row r="413" spans="2:13" hidden="1">
      <c r="B413" s="1"/>
      <c r="C413" s="193"/>
      <c r="D413" s="1"/>
      <c r="F413" s="1"/>
      <c r="G413" s="1"/>
      <c r="H413" s="1"/>
      <c r="I413" s="193"/>
      <c r="J413" s="194"/>
      <c r="K413" s="194"/>
      <c r="M413" s="200"/>
    </row>
    <row r="414" spans="2:13" hidden="1">
      <c r="B414" s="1"/>
      <c r="C414" s="193"/>
      <c r="D414" s="1"/>
      <c r="F414" s="1"/>
      <c r="G414" s="1"/>
      <c r="H414" s="1"/>
      <c r="I414" s="193"/>
      <c r="J414" s="195"/>
      <c r="K414" s="124"/>
      <c r="M414" s="200"/>
    </row>
    <row r="415" spans="2:13" hidden="1">
      <c r="B415" s="1"/>
      <c r="C415" s="193"/>
      <c r="D415" s="1"/>
      <c r="F415" s="1"/>
      <c r="G415" s="1"/>
      <c r="H415" s="1"/>
      <c r="I415" s="193"/>
      <c r="J415" s="194"/>
      <c r="K415" s="194"/>
      <c r="M415" s="200"/>
    </row>
    <row r="416" spans="2:13" hidden="1">
      <c r="B416" s="1"/>
      <c r="C416" s="193"/>
      <c r="D416" s="1"/>
      <c r="F416" s="1"/>
      <c r="G416" s="1"/>
      <c r="H416" s="1"/>
      <c r="I416" s="193"/>
      <c r="J416" s="195"/>
      <c r="K416" s="124"/>
      <c r="M416" s="200"/>
    </row>
    <row r="417" spans="2:13" hidden="1">
      <c r="B417" s="1"/>
      <c r="C417" s="193"/>
      <c r="D417" s="1"/>
      <c r="F417" s="1"/>
      <c r="G417" s="1"/>
      <c r="H417" s="1"/>
      <c r="I417" s="193"/>
      <c r="J417" s="194"/>
      <c r="K417" s="194"/>
      <c r="M417" s="200"/>
    </row>
    <row r="418" spans="2:13" hidden="1">
      <c r="B418" s="1"/>
      <c r="C418" s="193"/>
      <c r="D418" s="1"/>
      <c r="F418" s="1"/>
      <c r="G418" s="1"/>
      <c r="H418" s="1"/>
      <c r="I418" s="193"/>
      <c r="J418" s="195"/>
      <c r="K418" s="124"/>
      <c r="M418" s="200"/>
    </row>
    <row r="419" spans="2:13" hidden="1">
      <c r="B419" s="1"/>
      <c r="C419" s="193"/>
      <c r="D419" s="1"/>
      <c r="F419" s="1"/>
      <c r="G419" s="1"/>
      <c r="H419" s="1"/>
      <c r="I419" s="193"/>
      <c r="J419" s="194"/>
      <c r="K419" s="194"/>
      <c r="M419" s="200"/>
    </row>
    <row r="420" spans="2:13" hidden="1">
      <c r="B420" s="1"/>
      <c r="C420" s="193"/>
      <c r="D420" s="1"/>
      <c r="F420" s="1"/>
      <c r="G420" s="1"/>
      <c r="H420" s="1"/>
      <c r="I420" s="193"/>
      <c r="J420" s="195"/>
      <c r="K420" s="124"/>
      <c r="M420" s="200"/>
    </row>
    <row r="421" spans="2:13" hidden="1">
      <c r="B421" s="1"/>
      <c r="C421" s="193"/>
      <c r="D421" s="1"/>
      <c r="F421" s="1"/>
      <c r="G421" s="1"/>
      <c r="H421" s="1"/>
      <c r="I421" s="193"/>
      <c r="J421" s="194"/>
      <c r="K421" s="194"/>
      <c r="M421" s="200"/>
    </row>
    <row r="422" spans="2:13" hidden="1">
      <c r="B422" s="1"/>
      <c r="C422" s="193"/>
      <c r="D422" s="1"/>
      <c r="F422" s="1"/>
      <c r="G422" s="1"/>
      <c r="H422" s="1"/>
      <c r="I422" s="193"/>
      <c r="J422" s="195"/>
      <c r="K422" s="124"/>
      <c r="M422" s="200"/>
    </row>
    <row r="423" spans="2:13" hidden="1">
      <c r="B423" s="1"/>
      <c r="C423" s="193"/>
      <c r="D423" s="1"/>
      <c r="F423" s="1"/>
      <c r="G423" s="1"/>
      <c r="H423" s="1"/>
      <c r="I423" s="193"/>
      <c r="J423" s="194"/>
      <c r="K423" s="194"/>
      <c r="M423" s="200"/>
    </row>
    <row r="424" spans="2:13" hidden="1">
      <c r="B424" s="1"/>
      <c r="C424" s="193"/>
      <c r="D424" s="1"/>
      <c r="F424" s="1"/>
      <c r="G424" s="1"/>
      <c r="H424" s="1"/>
      <c r="I424" s="193"/>
      <c r="J424" s="195"/>
      <c r="K424" s="124"/>
      <c r="M424" s="200"/>
    </row>
    <row r="425" spans="2:13" hidden="1">
      <c r="B425" s="1"/>
      <c r="C425" s="193"/>
      <c r="D425" s="1"/>
      <c r="F425" s="1"/>
      <c r="G425" s="1"/>
      <c r="H425" s="1"/>
      <c r="I425" s="193"/>
      <c r="J425" s="194"/>
      <c r="K425" s="194"/>
      <c r="M425" s="200"/>
    </row>
    <row r="426" spans="2:13" hidden="1">
      <c r="B426" s="1"/>
      <c r="C426" s="193"/>
      <c r="D426" s="1"/>
      <c r="F426" s="1"/>
      <c r="G426" s="1"/>
      <c r="H426" s="1"/>
      <c r="I426" s="193"/>
      <c r="J426" s="195"/>
      <c r="K426" s="124"/>
      <c r="M426" s="200"/>
    </row>
    <row r="427" spans="2:13" hidden="1">
      <c r="B427" s="1"/>
      <c r="C427" s="193"/>
      <c r="D427" s="1"/>
      <c r="F427" s="1"/>
      <c r="G427" s="1"/>
      <c r="H427" s="1"/>
      <c r="I427" s="193"/>
      <c r="J427" s="194"/>
      <c r="K427" s="194"/>
      <c r="M427" s="200"/>
    </row>
    <row r="428" spans="2:13" hidden="1">
      <c r="B428" s="1"/>
      <c r="C428" s="193"/>
      <c r="D428" s="1"/>
      <c r="F428" s="1"/>
      <c r="G428" s="1"/>
      <c r="H428" s="1"/>
      <c r="I428" s="193"/>
      <c r="J428" s="195"/>
      <c r="K428" s="194"/>
      <c r="M428" s="200"/>
    </row>
    <row r="429" spans="2:13" hidden="1">
      <c r="B429" s="1"/>
      <c r="C429" s="193"/>
      <c r="D429" s="1"/>
      <c r="F429" s="1"/>
      <c r="G429" s="1"/>
      <c r="H429" s="1"/>
      <c r="I429" s="193"/>
      <c r="J429" s="194"/>
      <c r="K429" s="194"/>
      <c r="M429" s="200"/>
    </row>
    <row r="430" spans="2:13" hidden="1">
      <c r="B430" s="1"/>
      <c r="C430" s="193"/>
      <c r="D430" s="1"/>
      <c r="F430" s="1"/>
      <c r="G430" s="1"/>
      <c r="H430" s="1"/>
      <c r="I430" s="193"/>
      <c r="J430" s="195"/>
      <c r="K430" s="124"/>
      <c r="M430" s="200"/>
    </row>
    <row r="431" spans="2:13" hidden="1">
      <c r="B431" s="1"/>
      <c r="C431" s="193"/>
      <c r="D431" s="1"/>
      <c r="F431" s="1"/>
      <c r="G431" s="1"/>
      <c r="H431" s="1"/>
      <c r="I431" s="193"/>
      <c r="J431" s="194"/>
      <c r="K431" s="194"/>
      <c r="M431" s="200"/>
    </row>
    <row r="432" spans="2:13" hidden="1">
      <c r="B432" s="94"/>
      <c r="C432" s="194"/>
      <c r="H432" s="197"/>
      <c r="J432" s="114"/>
      <c r="K432" s="124"/>
      <c r="M432" s="201"/>
    </row>
    <row r="433" spans="2:13" hidden="1">
      <c r="B433" s="1"/>
      <c r="C433" s="193"/>
      <c r="D433" s="1"/>
      <c r="F433" s="1"/>
      <c r="G433" s="1"/>
      <c r="H433" s="1"/>
      <c r="I433" s="193"/>
      <c r="J433" s="194"/>
      <c r="K433" s="194"/>
      <c r="M433" s="200"/>
    </row>
    <row r="434" spans="2:13" hidden="1">
      <c r="B434" s="94"/>
      <c r="C434" s="194"/>
      <c r="D434" s="194"/>
      <c r="E434" s="194"/>
      <c r="F434" s="194"/>
      <c r="G434" s="194"/>
      <c r="H434" s="197"/>
      <c r="J434" s="114"/>
      <c r="K434" s="124"/>
    </row>
    <row r="435" spans="2:13" hidden="1">
      <c r="B435" s="1"/>
      <c r="C435" s="193"/>
      <c r="D435" s="1"/>
      <c r="F435" s="1"/>
      <c r="G435" s="1"/>
      <c r="H435" s="1"/>
      <c r="I435" s="193"/>
      <c r="J435" s="194"/>
      <c r="K435" s="194"/>
      <c r="M435" s="199"/>
    </row>
    <row r="436" spans="2:13" hidden="1">
      <c r="B436" s="202"/>
      <c r="C436" s="202"/>
      <c r="D436" s="202"/>
      <c r="E436" s="94"/>
      <c r="F436" s="202"/>
      <c r="G436" s="202"/>
      <c r="H436" s="202"/>
      <c r="I436" s="202"/>
      <c r="J436" s="114"/>
    </row>
    <row r="437" spans="2:13" hidden="1">
      <c r="B437" s="94"/>
      <c r="C437" s="194"/>
      <c r="H437" s="1"/>
      <c r="I437" s="193"/>
      <c r="J437" s="194"/>
      <c r="M437" s="199"/>
    </row>
    <row r="438" spans="2:13" hidden="1">
      <c r="B438" s="172"/>
      <c r="C438" s="114"/>
      <c r="D438" s="195"/>
      <c r="E438" s="114"/>
      <c r="F438" s="114"/>
      <c r="G438" s="114"/>
    </row>
    <row r="439" spans="2:13" hidden="1">
      <c r="C439" s="194"/>
      <c r="D439" s="194"/>
      <c r="E439" s="194"/>
      <c r="F439" s="194"/>
      <c r="G439" s="194"/>
      <c r="H439" s="197"/>
    </row>
    <row r="440" spans="2:13" hidden="1">
      <c r="D440" s="114"/>
    </row>
    <row r="441" spans="2:13" hidden="1">
      <c r="B441" s="202"/>
      <c r="C441" s="202"/>
      <c r="D441" s="202"/>
      <c r="E441" s="94"/>
      <c r="F441" s="202"/>
      <c r="G441" s="202"/>
      <c r="H441" s="202"/>
      <c r="I441" s="202"/>
      <c r="J441" s="202"/>
    </row>
    <row r="442" spans="2:13" hidden="1">
      <c r="B442" s="94"/>
      <c r="C442" s="194"/>
      <c r="H442" s="197"/>
    </row>
    <row r="443" spans="2:13" hidden="1">
      <c r="C443" s="195"/>
      <c r="D443" s="114"/>
      <c r="E443" s="114"/>
      <c r="F443" s="114"/>
      <c r="G443" s="114"/>
      <c r="H443" s="197"/>
    </row>
    <row r="444" spans="2:13" hidden="1">
      <c r="B444" s="94"/>
      <c r="C444" s="194"/>
      <c r="D444" s="194"/>
      <c r="E444" s="194"/>
      <c r="F444" s="194"/>
      <c r="G444" s="194"/>
      <c r="H444" s="197"/>
    </row>
    <row r="445" spans="2:13" hidden="1">
      <c r="B445" s="94"/>
      <c r="C445" s="195"/>
    </row>
    <row r="446" spans="2:13" hidden="1">
      <c r="B446" s="202"/>
      <c r="C446" s="202"/>
      <c r="D446" s="202"/>
      <c r="E446" s="94"/>
      <c r="F446" s="202"/>
      <c r="G446" s="202"/>
      <c r="H446" s="202"/>
      <c r="I446" s="202"/>
      <c r="J446" s="202"/>
    </row>
    <row r="447" spans="2:13" hidden="1">
      <c r="B447" s="94"/>
      <c r="C447" s="195"/>
      <c r="H447" s="197"/>
    </row>
    <row r="448" spans="2:13" hidden="1">
      <c r="B448" s="94"/>
      <c r="C448" s="195"/>
      <c r="D448" s="114"/>
      <c r="E448" s="114"/>
      <c r="F448" s="114"/>
      <c r="G448" s="114"/>
      <c r="H448" s="197"/>
    </row>
    <row r="449" spans="2:10" hidden="1">
      <c r="C449" s="194"/>
      <c r="D449" s="194"/>
      <c r="E449" s="194"/>
      <c r="F449" s="194"/>
      <c r="G449" s="194"/>
      <c r="H449" s="203"/>
      <c r="I449" s="194"/>
      <c r="J449" s="194"/>
    </row>
    <row r="450" spans="2:10" hidden="1">
      <c r="B450"/>
      <c r="C450"/>
      <c r="D450" s="194"/>
      <c r="E450" s="194"/>
      <c r="F450" s="194"/>
      <c r="G450" s="194"/>
      <c r="H450" s="197"/>
    </row>
    <row r="451" spans="2:10" hidden="1">
      <c r="B451" s="120"/>
      <c r="C451" s="120"/>
      <c r="D451" s="120"/>
      <c r="F451" s="120"/>
      <c r="G451" s="120"/>
      <c r="H451" s="120"/>
      <c r="I451" s="120"/>
      <c r="J451" s="120"/>
    </row>
    <row r="452" spans="2:10" hidden="1">
      <c r="C452" s="194"/>
      <c r="D452" s="194"/>
      <c r="E452" s="194"/>
      <c r="F452" s="194"/>
      <c r="G452" s="194"/>
      <c r="H452" s="197"/>
    </row>
    <row r="453" spans="2:10" hidden="1">
      <c r="C453" s="195"/>
      <c r="D453" s="195"/>
      <c r="E453" s="114"/>
      <c r="F453" s="114"/>
      <c r="G453" s="114"/>
      <c r="H453" s="197"/>
    </row>
    <row r="454" spans="2:10" hidden="1">
      <c r="C454" s="194"/>
      <c r="D454" s="194"/>
      <c r="E454" s="194"/>
      <c r="F454" s="194"/>
      <c r="G454" s="194"/>
      <c r="H454" s="197"/>
    </row>
    <row r="455" spans="2:10" hidden="1">
      <c r="C455" s="195"/>
      <c r="D455" s="195"/>
      <c r="H455" s="197"/>
    </row>
    <row r="456" spans="2:10" hidden="1">
      <c r="B456" s="120"/>
      <c r="C456" s="120"/>
      <c r="D456" s="120"/>
      <c r="F456" s="120"/>
      <c r="G456" s="120"/>
      <c r="H456" s="120"/>
      <c r="I456" s="120"/>
      <c r="J456" s="120"/>
    </row>
    <row r="457" spans="2:10" hidden="1">
      <c r="C457" s="194"/>
      <c r="D457" s="194"/>
      <c r="H457" s="197"/>
    </row>
    <row r="458" spans="2:10" hidden="1">
      <c r="C458" s="195"/>
      <c r="D458" s="195"/>
      <c r="E458" s="114"/>
      <c r="F458" s="114"/>
      <c r="G458" s="114"/>
      <c r="H458" s="197"/>
    </row>
    <row r="459" spans="2:10" hidden="1">
      <c r="C459" s="194"/>
      <c r="D459" s="194"/>
      <c r="E459" s="194"/>
      <c r="F459" s="194"/>
      <c r="G459" s="194"/>
      <c r="H459" s="197"/>
    </row>
    <row r="460" spans="2:10" hidden="1">
      <c r="C460" s="195"/>
      <c r="D460" s="194"/>
      <c r="H460" s="197"/>
    </row>
    <row r="461" spans="2:10" hidden="1">
      <c r="B461" s="120"/>
      <c r="C461" s="120"/>
      <c r="D461" s="120"/>
      <c r="F461" s="120"/>
      <c r="G461" s="120"/>
      <c r="H461" s="120"/>
      <c r="I461" s="120"/>
      <c r="J461" s="120"/>
    </row>
    <row r="462" spans="2:10" hidden="1">
      <c r="C462" s="194"/>
      <c r="D462" s="194"/>
      <c r="H462" s="197"/>
    </row>
    <row r="463" spans="2:10" hidden="1">
      <c r="C463" s="195"/>
      <c r="D463" s="195"/>
      <c r="E463" s="114"/>
      <c r="F463" s="114"/>
      <c r="G463" s="114"/>
      <c r="H463" s="197"/>
    </row>
    <row r="464" spans="2:10" hidden="1">
      <c r="C464" s="194"/>
      <c r="D464" s="194"/>
      <c r="E464" s="194"/>
      <c r="F464" s="194"/>
      <c r="G464" s="194"/>
      <c r="H464" s="197"/>
    </row>
    <row r="465" spans="2:10" hidden="1">
      <c r="C465" s="195"/>
      <c r="D465" s="195"/>
      <c r="E465" s="114"/>
      <c r="F465" s="114"/>
      <c r="G465" s="114"/>
      <c r="H465" s="197"/>
    </row>
    <row r="466" spans="2:10" hidden="1">
      <c r="C466" s="194"/>
      <c r="D466" s="194"/>
      <c r="E466" s="194"/>
      <c r="F466" s="194"/>
      <c r="G466" s="194"/>
      <c r="H466" s="197"/>
    </row>
    <row r="467" spans="2:10" hidden="1">
      <c r="C467" s="195"/>
      <c r="D467" s="195"/>
      <c r="E467" s="194"/>
      <c r="F467" s="194"/>
      <c r="G467" s="194"/>
      <c r="H467" s="197"/>
    </row>
    <row r="468" spans="2:10" hidden="1">
      <c r="B468"/>
      <c r="C468"/>
      <c r="D468"/>
      <c r="F468"/>
      <c r="G468"/>
      <c r="H468"/>
      <c r="I468"/>
      <c r="J468"/>
    </row>
    <row r="469" spans="2:10" hidden="1">
      <c r="B469"/>
      <c r="C469"/>
      <c r="D469"/>
      <c r="F469"/>
      <c r="G469"/>
      <c r="H469"/>
      <c r="I469"/>
      <c r="J469"/>
    </row>
    <row r="470" spans="2:10" hidden="1">
      <c r="B470"/>
      <c r="C470"/>
      <c r="D470"/>
      <c r="F470"/>
      <c r="G470"/>
      <c r="H470"/>
      <c r="I470"/>
      <c r="J470"/>
    </row>
    <row r="471" spans="2:10" hidden="1">
      <c r="B471"/>
      <c r="C471"/>
      <c r="D471"/>
      <c r="F471"/>
      <c r="G471"/>
      <c r="H471"/>
      <c r="I471"/>
      <c r="J471"/>
    </row>
    <row r="472" spans="2:10" hidden="1">
      <c r="B472"/>
      <c r="C472"/>
      <c r="D472"/>
      <c r="F472"/>
      <c r="G472"/>
      <c r="H472"/>
      <c r="I472"/>
      <c r="J472"/>
    </row>
    <row r="473" spans="2:10" hidden="1">
      <c r="B473"/>
      <c r="C473"/>
      <c r="D473"/>
      <c r="F473"/>
      <c r="G473"/>
      <c r="H473"/>
      <c r="I473"/>
      <c r="J473"/>
    </row>
    <row r="474" spans="2:10" hidden="1">
      <c r="B474"/>
      <c r="C474"/>
      <c r="D474"/>
      <c r="F474"/>
      <c r="G474"/>
      <c r="H474"/>
      <c r="I474"/>
      <c r="J474"/>
    </row>
    <row r="475" spans="2:10" hidden="1">
      <c r="C475" s="114"/>
      <c r="D475" s="114"/>
      <c r="E475" s="114"/>
      <c r="F475" s="114"/>
      <c r="G475" s="114"/>
    </row>
    <row r="476" spans="2:10" hidden="1">
      <c r="C476" s="194"/>
      <c r="D476" s="161"/>
      <c r="E476" s="161"/>
      <c r="F476" s="161"/>
      <c r="G476" s="161"/>
      <c r="H476" s="197"/>
    </row>
    <row r="477" spans="2:10" hidden="1">
      <c r="C477" s="114"/>
      <c r="D477" s="114"/>
      <c r="E477" s="114"/>
      <c r="F477" s="114"/>
      <c r="G477" s="114"/>
    </row>
    <row r="478" spans="2:10" hidden="1">
      <c r="C478" s="161"/>
      <c r="D478" s="161"/>
      <c r="E478" s="161"/>
      <c r="F478" s="161"/>
      <c r="G478" s="161"/>
      <c r="H478" s="197"/>
    </row>
    <row r="479" spans="2:10" hidden="1">
      <c r="C479" s="114"/>
      <c r="D479" s="124"/>
      <c r="E479" s="114"/>
      <c r="F479" s="114"/>
      <c r="G479" s="114"/>
    </row>
    <row r="480" spans="2:10" hidden="1">
      <c r="C480" s="11"/>
      <c r="D480" s="11"/>
      <c r="E480" s="11"/>
      <c r="F480" s="11"/>
      <c r="G480" s="11"/>
      <c r="H480" s="12"/>
    </row>
    <row r="481" spans="2:8" hidden="1">
      <c r="C481" s="114"/>
      <c r="D481" s="195"/>
      <c r="E481" s="114"/>
      <c r="F481" s="114"/>
      <c r="G481" s="114"/>
      <c r="H481" s="12"/>
    </row>
    <row r="482" spans="2:8" hidden="1">
      <c r="C482" s="161"/>
      <c r="D482" s="161"/>
      <c r="E482" s="161"/>
      <c r="F482" s="161"/>
      <c r="G482" s="161"/>
      <c r="H482" s="12"/>
    </row>
    <row r="483" spans="2:8" hidden="1">
      <c r="C483" s="204"/>
      <c r="D483" s="195"/>
      <c r="E483" s="114"/>
      <c r="F483" s="114"/>
      <c r="G483" s="114"/>
    </row>
    <row r="484" spans="2:8" hidden="1">
      <c r="C484" s="11"/>
      <c r="D484" s="11"/>
      <c r="E484" s="11"/>
      <c r="F484" s="11"/>
      <c r="G484" s="11"/>
      <c r="H484" s="12"/>
    </row>
    <row r="485" spans="2:8" hidden="1">
      <c r="C485" s="204"/>
      <c r="D485" s="195"/>
      <c r="E485" s="114"/>
      <c r="F485" s="114"/>
      <c r="G485" s="114"/>
    </row>
    <row r="486" spans="2:8" hidden="1">
      <c r="C486" s="11"/>
      <c r="D486" s="11"/>
      <c r="E486" s="11"/>
      <c r="F486" s="11"/>
      <c r="G486" s="11"/>
      <c r="H486" s="12"/>
    </row>
    <row r="487" spans="2:8" hidden="1">
      <c r="C487" s="204"/>
      <c r="D487" s="204"/>
      <c r="E487" s="204"/>
      <c r="F487" s="204"/>
      <c r="G487" s="204"/>
      <c r="H487" s="12"/>
    </row>
    <row r="488" spans="2:8" hidden="1">
      <c r="C488" s="11"/>
      <c r="D488" s="11"/>
      <c r="E488" s="11"/>
      <c r="F488" s="11"/>
      <c r="G488" s="11"/>
      <c r="H488" s="12"/>
    </row>
    <row r="489" spans="2:8" hidden="1">
      <c r="C489" s="204"/>
      <c r="D489" s="11"/>
      <c r="E489" s="11"/>
      <c r="F489" s="11"/>
      <c r="G489" s="11"/>
      <c r="H489" s="12"/>
    </row>
    <row r="490" spans="2:8" hidden="1">
      <c r="C490" s="11"/>
      <c r="D490" s="11"/>
      <c r="E490" s="11"/>
      <c r="F490" s="11"/>
      <c r="G490" s="11"/>
      <c r="H490" s="12"/>
    </row>
    <row r="491" spans="2:8" hidden="1">
      <c r="C491" s="204"/>
      <c r="D491" s="11"/>
      <c r="E491" s="11"/>
      <c r="F491" s="11"/>
      <c r="G491" s="11"/>
      <c r="H491" s="12"/>
    </row>
    <row r="492" spans="2:8" hidden="1">
      <c r="C492" s="11"/>
      <c r="D492" s="11"/>
      <c r="E492" s="11"/>
      <c r="F492" s="11"/>
      <c r="G492" s="11"/>
      <c r="H492" s="12"/>
    </row>
    <row r="493" spans="2:8" hidden="1">
      <c r="C493" s="204"/>
      <c r="D493" s="11"/>
      <c r="E493" s="11"/>
      <c r="F493" s="11"/>
      <c r="G493" s="11"/>
      <c r="H493" s="12"/>
    </row>
    <row r="494" spans="2:8" hidden="1">
      <c r="C494" s="11"/>
      <c r="D494" s="11"/>
      <c r="E494" s="11"/>
      <c r="F494" s="11"/>
      <c r="G494" s="11"/>
      <c r="H494" s="12"/>
    </row>
    <row r="495" spans="2:8" hidden="1">
      <c r="C495" s="204"/>
      <c r="D495" s="11"/>
      <c r="E495" s="11"/>
      <c r="F495" s="11"/>
      <c r="G495" s="11"/>
      <c r="H495" s="12"/>
    </row>
    <row r="496" spans="2:8" hidden="1">
      <c r="B496" s="1"/>
      <c r="C496" s="11"/>
      <c r="D496" s="11"/>
      <c r="E496" s="11"/>
      <c r="F496" s="11"/>
      <c r="G496" s="11"/>
      <c r="H496" s="12"/>
    </row>
    <row r="497" spans="2:8" hidden="1">
      <c r="B497" s="1"/>
      <c r="C497" s="204"/>
      <c r="D497" s="204"/>
      <c r="E497" s="11"/>
      <c r="F497" s="11"/>
      <c r="G497" s="11"/>
      <c r="H497" s="12"/>
    </row>
    <row r="498" spans="2:8" hidden="1">
      <c r="B498" s="1"/>
      <c r="C498" s="11"/>
      <c r="D498" s="11"/>
      <c r="E498" s="11"/>
      <c r="F498" s="11"/>
      <c r="G498" s="11"/>
      <c r="H498" s="12"/>
    </row>
    <row r="499" spans="2:8" hidden="1">
      <c r="B499" s="1"/>
      <c r="C499" s="204"/>
      <c r="D499" s="204"/>
      <c r="E499" s="11"/>
      <c r="F499" s="11"/>
      <c r="G499" s="11"/>
      <c r="H499" s="12"/>
    </row>
    <row r="500" spans="2:8" hidden="1">
      <c r="B500" s="1"/>
      <c r="C500" s="11"/>
      <c r="D500" s="11"/>
      <c r="E500" s="11"/>
      <c r="F500" s="11"/>
      <c r="G500" s="11"/>
      <c r="H500" s="12"/>
    </row>
    <row r="501" spans="2:8" hidden="1">
      <c r="B501" s="1"/>
      <c r="C501" s="204"/>
      <c r="D501" s="204"/>
      <c r="E501" s="204"/>
      <c r="F501" s="204"/>
      <c r="G501" s="204"/>
      <c r="H501" s="12"/>
    </row>
    <row r="502" spans="2:8" hidden="1">
      <c r="B502" s="1"/>
      <c r="C502" s="11"/>
      <c r="D502" s="11"/>
      <c r="E502" s="11"/>
      <c r="F502" s="11"/>
      <c r="G502" s="11"/>
      <c r="H502" s="12"/>
    </row>
    <row r="503" spans="2:8" hidden="1">
      <c r="B503" s="1"/>
      <c r="C503" s="204"/>
      <c r="D503" s="204"/>
      <c r="E503" s="204"/>
      <c r="F503" s="204"/>
      <c r="G503" s="204"/>
      <c r="H503" s="12"/>
    </row>
    <row r="504" spans="2:8" hidden="1">
      <c r="B504" s="1"/>
      <c r="C504" s="11"/>
      <c r="D504" s="11"/>
      <c r="E504" s="11"/>
      <c r="F504" s="11"/>
      <c r="G504" s="11"/>
      <c r="H504" s="12"/>
    </row>
    <row r="505" spans="2:8" hidden="1">
      <c r="B505" s="1"/>
      <c r="C505" s="204"/>
      <c r="D505" s="204"/>
      <c r="E505" s="11"/>
      <c r="F505" s="11"/>
      <c r="G505" s="11"/>
      <c r="H505" s="12"/>
    </row>
    <row r="506" spans="2:8" hidden="1">
      <c r="B506" s="1"/>
      <c r="C506" s="11"/>
      <c r="D506" s="11"/>
      <c r="E506" s="11"/>
      <c r="F506" s="11"/>
      <c r="G506" s="11"/>
      <c r="H506" s="12"/>
    </row>
    <row r="507" spans="2:8" hidden="1">
      <c r="B507" s="1"/>
      <c r="C507" s="204"/>
      <c r="D507" s="11"/>
      <c r="E507" s="11"/>
      <c r="F507" s="11"/>
      <c r="G507" s="11"/>
      <c r="H507" s="12"/>
    </row>
    <row r="508" spans="2:8" hidden="1">
      <c r="B508" s="1"/>
      <c r="C508" s="11"/>
      <c r="D508" s="11"/>
      <c r="E508" s="11"/>
      <c r="F508" s="11"/>
      <c r="G508" s="11"/>
      <c r="H508" s="12"/>
    </row>
    <row r="509" spans="2:8" hidden="1">
      <c r="B509" s="1"/>
      <c r="C509" s="204"/>
      <c r="D509" s="11"/>
      <c r="E509" s="11"/>
      <c r="F509" s="11"/>
      <c r="G509" s="11"/>
      <c r="H509" s="12"/>
    </row>
    <row r="510" spans="2:8" hidden="1">
      <c r="B510" s="1"/>
      <c r="C510" s="11"/>
      <c r="D510" s="11"/>
      <c r="E510" s="11"/>
      <c r="F510" s="11"/>
      <c r="G510" s="11"/>
      <c r="H510" s="12"/>
    </row>
    <row r="511" spans="2:8" hidden="1">
      <c r="B511" s="1"/>
      <c r="C511" s="204"/>
      <c r="D511" s="204"/>
      <c r="E511" s="11"/>
      <c r="F511" s="11"/>
      <c r="G511" s="11"/>
      <c r="H511" s="12"/>
    </row>
    <row r="512" spans="2:8" hidden="1">
      <c r="B512" s="1"/>
      <c r="C512" s="11"/>
      <c r="D512" s="11"/>
      <c r="E512" s="11"/>
      <c r="F512" s="11"/>
      <c r="G512" s="11"/>
      <c r="H512" s="12"/>
    </row>
    <row r="513" spans="2:8" hidden="1">
      <c r="B513" s="1"/>
      <c r="C513" s="204"/>
      <c r="D513" s="11"/>
      <c r="E513" s="11"/>
      <c r="F513" s="11"/>
      <c r="G513" s="11"/>
      <c r="H513" s="12"/>
    </row>
    <row r="514" spans="2:8" hidden="1">
      <c r="B514" s="1"/>
      <c r="C514" s="11"/>
      <c r="D514" s="11"/>
      <c r="E514" s="11"/>
      <c r="F514" s="11"/>
      <c r="G514" s="11"/>
      <c r="H514" s="12"/>
    </row>
    <row r="515" spans="2:8" hidden="1">
      <c r="B515" s="1"/>
      <c r="C515" s="204"/>
      <c r="D515" s="204"/>
      <c r="E515" s="204"/>
      <c r="F515" s="204"/>
      <c r="G515" s="204"/>
      <c r="H515" s="12"/>
    </row>
    <row r="516" spans="2:8" hidden="1">
      <c r="B516" s="1"/>
      <c r="C516" s="11"/>
      <c r="D516" s="11"/>
      <c r="E516" s="11"/>
      <c r="F516" s="11"/>
      <c r="G516" s="11"/>
      <c r="H516" s="12"/>
    </row>
    <row r="517" spans="2:8" hidden="1">
      <c r="B517" s="1"/>
      <c r="C517" s="204"/>
      <c r="D517" s="204"/>
      <c r="E517" s="204"/>
      <c r="F517" s="204"/>
      <c r="G517" s="204"/>
      <c r="H517" s="12"/>
    </row>
    <row r="518" spans="2:8" hidden="1">
      <c r="B518" s="1"/>
      <c r="C518" s="11"/>
      <c r="D518" s="11"/>
      <c r="E518" s="11"/>
      <c r="F518" s="11"/>
      <c r="G518" s="11"/>
      <c r="H518" s="12"/>
    </row>
    <row r="519" spans="2:8" hidden="1">
      <c r="B519" s="1"/>
      <c r="C519" s="204"/>
      <c r="D519" s="11"/>
      <c r="E519" s="11"/>
      <c r="F519" s="11"/>
      <c r="G519" s="11"/>
      <c r="H519" s="12"/>
    </row>
    <row r="520" spans="2:8" hidden="1">
      <c r="B520" s="1"/>
      <c r="C520" s="11"/>
      <c r="D520" s="11"/>
      <c r="E520" s="11"/>
      <c r="F520" s="11"/>
      <c r="G520" s="11"/>
      <c r="H520" s="12"/>
    </row>
    <row r="521" spans="2:8" hidden="1">
      <c r="B521" s="1"/>
      <c r="C521" s="204"/>
      <c r="D521" s="11"/>
      <c r="E521" s="11"/>
      <c r="F521" s="11"/>
      <c r="G521" s="11"/>
      <c r="H521" s="12"/>
    </row>
    <row r="522" spans="2:8" hidden="1">
      <c r="B522" s="1"/>
      <c r="C522" s="11"/>
      <c r="D522" s="11"/>
      <c r="E522" s="11"/>
      <c r="F522" s="11"/>
      <c r="G522" s="11"/>
      <c r="H522" s="12"/>
    </row>
    <row r="523" spans="2:8" hidden="1">
      <c r="B523" s="1"/>
      <c r="C523" s="204"/>
      <c r="D523" s="11"/>
      <c r="E523" s="11"/>
      <c r="F523" s="11"/>
      <c r="G523" s="11"/>
      <c r="H523" s="12"/>
    </row>
    <row r="524" spans="2:8" hidden="1">
      <c r="B524" s="1"/>
      <c r="C524" s="11"/>
      <c r="D524" s="11"/>
      <c r="E524" s="11"/>
      <c r="F524" s="11"/>
      <c r="G524" s="11"/>
      <c r="H524" s="12"/>
    </row>
    <row r="525" spans="2:8" hidden="1">
      <c r="B525" s="1"/>
      <c r="C525" s="204"/>
      <c r="D525" s="204"/>
      <c r="E525" s="11"/>
      <c r="F525" s="11"/>
      <c r="G525" s="11"/>
      <c r="H525" s="12"/>
    </row>
    <row r="526" spans="2:8" hidden="1">
      <c r="B526" s="1"/>
      <c r="C526" s="11"/>
      <c r="D526" s="11"/>
      <c r="E526" s="11"/>
      <c r="F526" s="11"/>
      <c r="G526" s="11"/>
      <c r="H526" s="12"/>
    </row>
    <row r="527" spans="2:8" hidden="1">
      <c r="C527" s="204"/>
      <c r="D527" s="204"/>
      <c r="E527" s="114"/>
      <c r="F527" s="114"/>
      <c r="G527" s="114"/>
    </row>
    <row r="528" spans="2:8" hidden="1">
      <c r="B528" s="1"/>
      <c r="C528" s="11"/>
      <c r="D528" s="11"/>
      <c r="E528" s="11"/>
      <c r="F528" s="11"/>
      <c r="G528" s="11"/>
      <c r="H528" s="12"/>
    </row>
    <row r="529" spans="2:8" hidden="1">
      <c r="C529" s="204"/>
      <c r="D529" s="204"/>
      <c r="E529" s="114"/>
      <c r="F529" s="114"/>
      <c r="G529" s="114"/>
    </row>
    <row r="530" spans="2:8" hidden="1">
      <c r="B530" s="1"/>
      <c r="C530" s="11"/>
      <c r="D530" s="11"/>
      <c r="E530" s="11"/>
      <c r="F530" s="11"/>
      <c r="G530" s="11"/>
      <c r="H530" s="12"/>
    </row>
    <row r="531" spans="2:8" hidden="1">
      <c r="B531" s="1"/>
      <c r="C531" s="204"/>
      <c r="D531" s="11"/>
      <c r="E531" s="11"/>
      <c r="F531" s="11"/>
      <c r="G531" s="11"/>
      <c r="H531" s="12"/>
    </row>
    <row r="532" spans="2:8" hidden="1">
      <c r="B532" s="1"/>
      <c r="C532" s="11"/>
      <c r="D532" s="11"/>
      <c r="E532" s="11"/>
      <c r="F532" s="11"/>
      <c r="G532" s="11"/>
      <c r="H532" s="12"/>
    </row>
    <row r="533" spans="2:8" hidden="1">
      <c r="B533" s="1"/>
      <c r="C533" s="204"/>
      <c r="D533" s="11"/>
    </row>
    <row r="534" spans="2:8" hidden="1">
      <c r="B534" s="1"/>
      <c r="C534" s="11"/>
      <c r="D534" s="11"/>
      <c r="H534" s="12"/>
    </row>
    <row r="535" spans="2:8" hidden="1">
      <c r="B535" s="1"/>
      <c r="C535" s="204"/>
      <c r="D535" s="11"/>
    </row>
    <row r="536" spans="2:8" hidden="1">
      <c r="B536" s="1"/>
      <c r="C536" s="11"/>
      <c r="D536" s="11"/>
      <c r="H536" s="12"/>
    </row>
    <row r="537" spans="2:8" hidden="1">
      <c r="C537" s="204"/>
      <c r="D537" s="195"/>
      <c r="E537" s="114"/>
      <c r="F537" s="114"/>
      <c r="G537" s="114"/>
    </row>
    <row r="538" spans="2:8" hidden="1">
      <c r="C538" s="11"/>
      <c r="D538" s="11"/>
      <c r="E538" s="11"/>
      <c r="F538" s="11"/>
      <c r="G538" s="11"/>
      <c r="H538" s="12"/>
    </row>
    <row r="539" spans="2:8" hidden="1">
      <c r="C539" s="204"/>
      <c r="D539" s="195"/>
      <c r="E539" s="114"/>
      <c r="F539" s="114"/>
      <c r="G539" s="114"/>
    </row>
    <row r="540" spans="2:8" hidden="1">
      <c r="C540" s="11"/>
      <c r="D540" s="11"/>
      <c r="E540" s="11"/>
      <c r="F540" s="11"/>
      <c r="G540" s="11"/>
      <c r="H540" s="12"/>
    </row>
    <row r="541" spans="2:8" hidden="1">
      <c r="C541" s="204"/>
      <c r="D541" s="11"/>
      <c r="E541" s="11"/>
      <c r="F541" s="11"/>
      <c r="G541" s="11"/>
      <c r="H541" s="12"/>
    </row>
    <row r="542" spans="2:8" hidden="1">
      <c r="C542" s="11"/>
      <c r="D542" s="11"/>
      <c r="E542" s="11"/>
      <c r="F542" s="11"/>
      <c r="G542" s="11"/>
      <c r="H542" s="12"/>
    </row>
    <row r="543" spans="2:8" hidden="1">
      <c r="C543" s="204"/>
      <c r="D543" s="195"/>
      <c r="E543" s="114"/>
      <c r="F543" s="114"/>
      <c r="G543" s="114"/>
    </row>
    <row r="544" spans="2:8" hidden="1">
      <c r="C544" s="11"/>
      <c r="D544" s="11"/>
      <c r="E544" s="11"/>
      <c r="F544" s="11"/>
      <c r="G544" s="11"/>
      <c r="H544" s="12"/>
    </row>
    <row r="545" spans="2:8" hidden="1">
      <c r="C545" s="204"/>
      <c r="D545" s="204"/>
      <c r="E545" s="204"/>
      <c r="F545" s="204"/>
      <c r="G545" s="204"/>
      <c r="H545" s="12"/>
    </row>
    <row r="546" spans="2:8" hidden="1">
      <c r="B546" s="1"/>
      <c r="C546" s="11"/>
      <c r="D546" s="11"/>
      <c r="E546" s="11"/>
      <c r="F546" s="11"/>
      <c r="G546" s="11"/>
      <c r="H546" s="12"/>
    </row>
    <row r="547" spans="2:8" hidden="1">
      <c r="B547" s="1"/>
      <c r="C547" s="204"/>
      <c r="D547" s="204"/>
      <c r="E547" s="204"/>
      <c r="F547" s="204"/>
      <c r="G547" s="204"/>
      <c r="H547" s="12"/>
    </row>
    <row r="548" spans="2:8" hidden="1">
      <c r="B548" s="1"/>
      <c r="C548" s="11"/>
      <c r="D548" s="11"/>
      <c r="E548" s="11"/>
      <c r="F548" s="11"/>
      <c r="G548" s="11"/>
      <c r="H548" s="12"/>
    </row>
    <row r="549" spans="2:8" hidden="1">
      <c r="C549" s="204"/>
      <c r="D549" s="204"/>
      <c r="E549" s="114"/>
      <c r="F549" s="114"/>
      <c r="G549" s="114"/>
      <c r="H549" s="12"/>
    </row>
    <row r="550" spans="2:8" hidden="1">
      <c r="B550" s="1"/>
      <c r="C550" s="11"/>
      <c r="D550" s="11"/>
      <c r="E550" s="11"/>
      <c r="F550" s="11"/>
      <c r="G550" s="11"/>
      <c r="H550" s="12"/>
    </row>
    <row r="551" spans="2:8" hidden="1">
      <c r="C551" s="204"/>
      <c r="D551" s="204"/>
      <c r="E551" s="114"/>
      <c r="F551" s="114"/>
      <c r="G551" s="114"/>
      <c r="H551" s="12"/>
    </row>
    <row r="552" spans="2:8" hidden="1">
      <c r="C552" s="11"/>
      <c r="D552" s="11"/>
      <c r="E552" s="11"/>
      <c r="F552" s="11"/>
      <c r="G552" s="11"/>
      <c r="H552" s="12"/>
    </row>
    <row r="553" spans="2:8" hidden="1">
      <c r="C553" s="204"/>
      <c r="D553" s="204"/>
      <c r="H553" s="12"/>
    </row>
    <row r="554" spans="2:8" hidden="1">
      <c r="C554" s="11"/>
      <c r="D554" s="11"/>
      <c r="H554" s="12"/>
    </row>
    <row r="555" spans="2:8" hidden="1">
      <c r="C555" s="204"/>
      <c r="D555" s="11"/>
      <c r="H555" s="12"/>
    </row>
    <row r="556" spans="2:8" hidden="1">
      <c r="C556" s="11"/>
      <c r="D556" s="11"/>
      <c r="H556" s="12"/>
    </row>
    <row r="557" spans="2:8" hidden="1">
      <c r="C557" s="204"/>
      <c r="D557" s="11"/>
      <c r="H557" s="12"/>
    </row>
    <row r="558" spans="2:8" hidden="1">
      <c r="B558" s="1"/>
      <c r="C558" s="11"/>
      <c r="D558" s="11"/>
      <c r="H558" s="12"/>
    </row>
    <row r="559" spans="2:8" hidden="1">
      <c r="C559" s="204"/>
      <c r="D559" s="204"/>
      <c r="H559" s="12"/>
    </row>
    <row r="560" spans="2:8" hidden="1">
      <c r="B560" s="1"/>
      <c r="C560" s="11"/>
      <c r="D560" s="11"/>
      <c r="H560" s="12"/>
    </row>
    <row r="561" spans="2:8" hidden="1">
      <c r="B561" s="1"/>
      <c r="C561" s="114"/>
      <c r="D561" s="204"/>
      <c r="E561" s="114"/>
      <c r="F561" s="114"/>
      <c r="G561" s="114"/>
      <c r="H561" s="12"/>
    </row>
    <row r="562" spans="2:8" hidden="1">
      <c r="B562" s="1"/>
      <c r="C562" s="11"/>
      <c r="D562" s="11"/>
      <c r="E562" s="11"/>
      <c r="F562" s="11"/>
      <c r="G562" s="11"/>
      <c r="H562" s="12"/>
    </row>
    <row r="563" spans="2:8" hidden="1">
      <c r="B563" s="1"/>
      <c r="C563" s="204"/>
      <c r="D563" s="11"/>
      <c r="H563" s="12"/>
    </row>
    <row r="564" spans="2:8" hidden="1">
      <c r="B564" s="1"/>
      <c r="C564" s="11"/>
      <c r="D564" s="11"/>
      <c r="H564" s="12"/>
    </row>
    <row r="565" spans="2:8" hidden="1">
      <c r="B565" s="1"/>
      <c r="C565" s="204"/>
      <c r="D565" s="11"/>
      <c r="H565" s="12"/>
    </row>
    <row r="566" spans="2:8" hidden="1">
      <c r="B566" s="1"/>
      <c r="C566" s="11"/>
      <c r="D566" s="11"/>
      <c r="H566" s="12"/>
    </row>
    <row r="567" spans="2:8" hidden="1">
      <c r="B567" s="1"/>
      <c r="C567" s="204"/>
      <c r="D567" s="11"/>
      <c r="H567" s="12"/>
    </row>
    <row r="568" spans="2:8" hidden="1">
      <c r="B568" s="1"/>
      <c r="C568" s="11"/>
      <c r="D568" s="11"/>
      <c r="H568" s="12"/>
    </row>
    <row r="569" spans="2:8" hidden="1">
      <c r="B569" s="1"/>
      <c r="C569" s="204"/>
      <c r="D569" s="204"/>
      <c r="H569" s="12"/>
    </row>
    <row r="570" spans="2:8" hidden="1">
      <c r="B570" s="1"/>
      <c r="C570" s="11"/>
      <c r="D570" s="11"/>
      <c r="E570" s="11"/>
      <c r="F570" s="11"/>
      <c r="G570" s="11"/>
      <c r="H570" s="12"/>
    </row>
    <row r="571" spans="2:8" hidden="1">
      <c r="B571" s="1"/>
      <c r="C571" s="204"/>
      <c r="D571" s="204"/>
      <c r="E571" s="114"/>
      <c r="F571" s="114"/>
      <c r="G571" s="114"/>
      <c r="H571" s="12"/>
    </row>
    <row r="572" spans="2:8" hidden="1">
      <c r="B572" s="1"/>
      <c r="C572" s="11"/>
      <c r="D572" s="11"/>
      <c r="E572" s="11"/>
      <c r="F572" s="11"/>
      <c r="G572" s="11"/>
      <c r="H572" s="12"/>
    </row>
    <row r="573" spans="2:8" hidden="1">
      <c r="B573" s="1"/>
      <c r="C573" s="204"/>
      <c r="D573" s="11"/>
      <c r="E573" s="11"/>
      <c r="F573" s="11"/>
      <c r="G573" s="11"/>
      <c r="H573" s="12"/>
    </row>
    <row r="574" spans="2:8" hidden="1">
      <c r="B574" s="1"/>
      <c r="C574" s="11"/>
      <c r="D574" s="11"/>
      <c r="E574" s="11"/>
      <c r="F574" s="11"/>
      <c r="G574" s="11"/>
      <c r="H574" s="12"/>
    </row>
    <row r="575" spans="2:8" hidden="1">
      <c r="B575" s="1"/>
      <c r="C575" s="204"/>
      <c r="D575" s="11"/>
      <c r="H575" s="12"/>
    </row>
    <row r="576" spans="2:8" hidden="1">
      <c r="B576" s="1"/>
      <c r="C576" s="11"/>
      <c r="D576" s="11"/>
      <c r="H576" s="12"/>
    </row>
    <row r="577" spans="2:8" hidden="1">
      <c r="B577" s="1"/>
      <c r="C577" s="204"/>
      <c r="D577" s="11"/>
      <c r="H577" s="12"/>
    </row>
    <row r="578" spans="2:8" hidden="1">
      <c r="B578" s="1"/>
      <c r="C578" s="11"/>
      <c r="D578" s="11"/>
      <c r="H578" s="12"/>
    </row>
    <row r="579" spans="2:8" hidden="1">
      <c r="C579" s="204"/>
      <c r="D579" s="11"/>
      <c r="H579" s="12"/>
    </row>
    <row r="580" spans="2:8" hidden="1">
      <c r="C580" s="11"/>
      <c r="D580" s="11"/>
      <c r="H580" s="12"/>
    </row>
    <row r="581" spans="2:8" hidden="1">
      <c r="C581" s="204"/>
      <c r="D581" s="11"/>
      <c r="H581" s="12"/>
    </row>
    <row r="582" spans="2:8" hidden="1">
      <c r="B582" s="1"/>
      <c r="C582" s="11"/>
      <c r="D582" s="11"/>
      <c r="H582" s="12"/>
    </row>
    <row r="583" spans="2:8" hidden="1">
      <c r="B583" s="1"/>
      <c r="C583" s="204"/>
      <c r="D583" s="204"/>
      <c r="H583" s="12"/>
    </row>
    <row r="584" spans="2:8" hidden="1">
      <c r="B584" s="1"/>
      <c r="C584" s="11"/>
      <c r="D584" s="11"/>
      <c r="H584" s="12"/>
    </row>
    <row r="585" spans="2:8" hidden="1">
      <c r="B585" s="1"/>
      <c r="C585" s="204"/>
      <c r="D585" s="204"/>
      <c r="H585" s="12"/>
    </row>
    <row r="586" spans="2:8" hidden="1">
      <c r="B586" s="1"/>
      <c r="C586" s="11"/>
      <c r="D586" s="11"/>
      <c r="H586" s="12"/>
    </row>
    <row r="587" spans="2:8" hidden="1">
      <c r="B587" s="1"/>
      <c r="C587" s="204"/>
      <c r="D587" s="204"/>
      <c r="H587" s="12"/>
    </row>
    <row r="588" spans="2:8" hidden="1">
      <c r="B588" s="1"/>
      <c r="C588" s="11"/>
      <c r="D588" s="11"/>
      <c r="H588" s="12"/>
    </row>
    <row r="589" spans="2:8" hidden="1">
      <c r="B589" s="1"/>
      <c r="C589" s="204"/>
      <c r="D589" s="11"/>
      <c r="H589" s="12"/>
    </row>
    <row r="590" spans="2:8" hidden="1">
      <c r="B590" s="1"/>
      <c r="C590" s="11"/>
      <c r="D590" s="11"/>
      <c r="H590" s="12"/>
    </row>
    <row r="591" spans="2:8" hidden="1">
      <c r="B591" s="1"/>
      <c r="C591" s="204"/>
      <c r="D591" s="204"/>
      <c r="H591" s="12"/>
    </row>
    <row r="592" spans="2:8" hidden="1">
      <c r="B592" s="1"/>
      <c r="C592" s="11"/>
      <c r="D592" s="11"/>
      <c r="H592" s="12"/>
    </row>
    <row r="593" spans="2:8" hidden="1">
      <c r="B593" s="1"/>
      <c r="C593" s="204"/>
      <c r="D593" s="11"/>
      <c r="H593" s="12"/>
    </row>
    <row r="594" spans="2:8" hidden="1">
      <c r="B594" s="1"/>
      <c r="C594" s="11"/>
      <c r="D594" s="11"/>
      <c r="H594" s="12"/>
    </row>
    <row r="595" spans="2:8" hidden="1">
      <c r="B595" s="1"/>
      <c r="C595" s="204"/>
      <c r="D595" s="11"/>
      <c r="H595" s="12"/>
    </row>
    <row r="596" spans="2:8" hidden="1">
      <c r="B596" s="1"/>
      <c r="C596" s="11"/>
      <c r="D596" s="11"/>
      <c r="H596" s="12"/>
    </row>
    <row r="597" spans="2:8" hidden="1">
      <c r="B597" s="1"/>
      <c r="C597" s="204"/>
      <c r="D597" s="11"/>
      <c r="H597" s="12"/>
    </row>
    <row r="598" spans="2:8" hidden="1">
      <c r="B598" s="1"/>
      <c r="C598" s="11"/>
      <c r="D598" s="11"/>
      <c r="H598" s="12"/>
    </row>
    <row r="599" spans="2:8" hidden="1">
      <c r="B599" s="1"/>
      <c r="C599" s="204"/>
      <c r="D599" s="11"/>
      <c r="H599" s="12"/>
    </row>
    <row r="600" spans="2:8" hidden="1">
      <c r="B600" s="1"/>
      <c r="C600" s="11"/>
      <c r="D600" s="11"/>
      <c r="H600" s="12"/>
    </row>
    <row r="601" spans="2:8" hidden="1">
      <c r="B601" s="1"/>
      <c r="C601" s="204"/>
      <c r="D601" s="11"/>
      <c r="H601" s="12"/>
    </row>
    <row r="602" spans="2:8" hidden="1">
      <c r="B602" s="1"/>
      <c r="C602" s="11"/>
      <c r="D602" s="11"/>
      <c r="H602" s="12"/>
    </row>
    <row r="603" spans="2:8" hidden="1">
      <c r="B603" s="1"/>
      <c r="C603" s="204"/>
      <c r="D603" s="11"/>
      <c r="H603" s="12"/>
    </row>
    <row r="604" spans="2:8" hidden="1">
      <c r="B604" s="1"/>
      <c r="C604" s="11"/>
      <c r="D604" s="11"/>
      <c r="H604" s="12"/>
    </row>
    <row r="605" spans="2:8" hidden="1">
      <c r="C605" s="114"/>
      <c r="D605" s="204"/>
      <c r="H605" s="12"/>
    </row>
    <row r="606" spans="2:8" hidden="1">
      <c r="C606" s="11"/>
      <c r="D606" s="11"/>
      <c r="H606" s="12"/>
    </row>
    <row r="607" spans="2:8" hidden="1">
      <c r="C607" s="204"/>
      <c r="D607" s="204"/>
      <c r="E607" s="114"/>
      <c r="F607" s="114"/>
      <c r="G607" s="114"/>
      <c r="H607" s="12"/>
    </row>
    <row r="608" spans="2:8" hidden="1">
      <c r="C608" s="11"/>
      <c r="D608" s="11"/>
      <c r="E608" s="11"/>
      <c r="F608" s="11"/>
      <c r="G608" s="11"/>
      <c r="H608" s="12"/>
    </row>
    <row r="609" spans="2:8" hidden="1">
      <c r="C609" s="204"/>
      <c r="D609" s="11"/>
      <c r="H609" s="12"/>
    </row>
    <row r="610" spans="2:8" hidden="1">
      <c r="C610" s="11"/>
      <c r="D610" s="11"/>
      <c r="H610" s="12"/>
    </row>
    <row r="611" spans="2:8" hidden="1">
      <c r="C611" s="204"/>
      <c r="D611" s="11"/>
      <c r="H611" s="12"/>
    </row>
    <row r="612" spans="2:8" hidden="1">
      <c r="C612" s="11"/>
      <c r="D612" s="11"/>
      <c r="H612" s="12"/>
    </row>
    <row r="613" spans="2:8" hidden="1">
      <c r="C613" s="204"/>
      <c r="D613" s="204"/>
      <c r="H613" s="12"/>
    </row>
    <row r="614" spans="2:8" hidden="1">
      <c r="B614" s="1"/>
      <c r="C614" s="11"/>
      <c r="D614" s="11"/>
      <c r="H614" s="12"/>
    </row>
    <row r="615" spans="2:8" hidden="1">
      <c r="B615" s="1"/>
      <c r="C615" s="204"/>
      <c r="D615" s="204"/>
      <c r="E615" s="114"/>
      <c r="F615" s="114"/>
      <c r="G615" s="114"/>
      <c r="H615" s="12"/>
    </row>
    <row r="616" spans="2:8" hidden="1">
      <c r="B616" s="1"/>
      <c r="C616" s="11"/>
      <c r="D616" s="11"/>
      <c r="E616" s="11"/>
      <c r="F616" s="11"/>
      <c r="G616" s="11"/>
      <c r="H616" s="12"/>
    </row>
    <row r="617" spans="2:8" hidden="1">
      <c r="B617" s="1"/>
      <c r="C617" s="204"/>
      <c r="D617" s="204"/>
      <c r="E617" s="114"/>
      <c r="F617" s="114"/>
      <c r="G617" s="114"/>
      <c r="H617" s="12"/>
    </row>
    <row r="618" spans="2:8" hidden="1">
      <c r="B618" s="1"/>
      <c r="C618" s="11"/>
      <c r="D618" s="11"/>
      <c r="E618" s="11"/>
      <c r="F618" s="11"/>
      <c r="G618" s="11"/>
      <c r="H618" s="12"/>
    </row>
    <row r="619" spans="2:8" hidden="1">
      <c r="B619" s="1"/>
      <c r="C619" s="204"/>
      <c r="D619" s="11"/>
      <c r="H619" s="12"/>
    </row>
    <row r="620" spans="2:8" hidden="1">
      <c r="B620" s="1"/>
      <c r="C620" s="11"/>
      <c r="D620" s="11"/>
      <c r="H620" s="12"/>
    </row>
    <row r="621" spans="2:8" hidden="1">
      <c r="B621" s="1"/>
      <c r="C621" s="204"/>
      <c r="D621" s="11"/>
      <c r="H621" s="12"/>
    </row>
    <row r="622" spans="2:8" hidden="1">
      <c r="B622" s="1"/>
      <c r="C622" s="11"/>
      <c r="D622" s="11"/>
      <c r="H622" s="12"/>
    </row>
    <row r="623" spans="2:8" hidden="1">
      <c r="B623" s="1"/>
      <c r="C623" s="204"/>
      <c r="D623" s="11"/>
      <c r="H623" s="12"/>
    </row>
    <row r="624" spans="2:8" hidden="1">
      <c r="B624" s="1"/>
      <c r="C624" s="11"/>
      <c r="D624" s="11"/>
      <c r="H624" s="12"/>
    </row>
    <row r="625" spans="2:8" hidden="1">
      <c r="B625" s="1"/>
      <c r="C625" s="204"/>
      <c r="D625" s="11"/>
      <c r="H625" s="12"/>
    </row>
    <row r="626" spans="2:8" hidden="1">
      <c r="B626" s="1"/>
      <c r="C626" s="11"/>
      <c r="D626" s="11"/>
      <c r="H626" s="12"/>
    </row>
    <row r="627" spans="2:8" hidden="1">
      <c r="B627" s="1"/>
      <c r="C627" s="204"/>
      <c r="D627" s="11"/>
      <c r="H627" s="12"/>
    </row>
    <row r="628" spans="2:8" hidden="1">
      <c r="B628" s="1"/>
      <c r="C628" s="11"/>
      <c r="D628" s="11"/>
      <c r="H628" s="12"/>
    </row>
    <row r="629" spans="2:8" hidden="1">
      <c r="B629" s="1"/>
      <c r="C629" s="204"/>
      <c r="D629" s="204"/>
      <c r="H629" s="12"/>
    </row>
    <row r="630" spans="2:8" hidden="1">
      <c r="B630" s="1"/>
      <c r="C630" s="11"/>
      <c r="D630" s="11"/>
      <c r="H630" s="12"/>
    </row>
    <row r="631" spans="2:8" hidden="1">
      <c r="B631" s="1"/>
      <c r="C631" s="204"/>
      <c r="D631" s="204"/>
      <c r="E631" s="114"/>
      <c r="F631" s="114"/>
      <c r="G631" s="114"/>
      <c r="H631" s="12"/>
    </row>
    <row r="632" spans="2:8" hidden="1">
      <c r="B632" s="1"/>
      <c r="C632" s="11"/>
      <c r="D632" s="11"/>
      <c r="E632" s="11"/>
      <c r="F632" s="11"/>
      <c r="G632" s="11"/>
      <c r="H632" s="12"/>
    </row>
    <row r="633" spans="2:8" hidden="1">
      <c r="B633" s="1"/>
      <c r="C633" s="204"/>
      <c r="D633" s="204"/>
      <c r="E633" s="114"/>
      <c r="F633" s="114"/>
      <c r="G633" s="114"/>
      <c r="H633" s="12"/>
    </row>
    <row r="634" spans="2:8" hidden="1">
      <c r="B634" s="1"/>
      <c r="C634" s="11"/>
      <c r="D634" s="11"/>
      <c r="E634" s="11"/>
      <c r="F634" s="11"/>
      <c r="G634" s="11"/>
      <c r="H634" s="12"/>
    </row>
    <row r="635" spans="2:8" hidden="1">
      <c r="B635" s="1"/>
      <c r="C635" s="204"/>
      <c r="D635" s="204"/>
      <c r="E635" s="114"/>
      <c r="F635" s="114"/>
      <c r="G635" s="114"/>
      <c r="H635" s="12"/>
    </row>
    <row r="636" spans="2:8" hidden="1">
      <c r="B636" s="1"/>
      <c r="C636" s="11"/>
      <c r="D636" s="11"/>
      <c r="E636" s="11"/>
      <c r="F636" s="11"/>
      <c r="G636" s="11"/>
      <c r="H636" s="12"/>
    </row>
    <row r="637" spans="2:8" hidden="1">
      <c r="B637" s="1"/>
      <c r="C637" s="204"/>
      <c r="D637" s="204"/>
      <c r="H637" s="12"/>
    </row>
    <row r="638" spans="2:8" hidden="1">
      <c r="B638" s="1"/>
      <c r="C638" s="11"/>
      <c r="D638" s="11"/>
      <c r="H638" s="12"/>
    </row>
    <row r="639" spans="2:8" hidden="1">
      <c r="B639" s="1"/>
      <c r="C639" s="204"/>
      <c r="D639" s="11"/>
      <c r="H639" s="12"/>
    </row>
    <row r="640" spans="2:8" hidden="1">
      <c r="B640" s="1"/>
      <c r="C640" s="11"/>
      <c r="D640" s="11"/>
      <c r="H640" s="12"/>
    </row>
    <row r="641" spans="2:8" hidden="1">
      <c r="C641" s="114"/>
      <c r="D641" s="114"/>
      <c r="E641" s="114"/>
      <c r="F641" s="114"/>
      <c r="G641" s="114"/>
    </row>
    <row r="642" spans="2:8" hidden="1">
      <c r="C642" s="11"/>
      <c r="D642" s="161"/>
      <c r="E642" s="161"/>
      <c r="F642" s="161"/>
      <c r="G642" s="161"/>
      <c r="H642" s="12"/>
    </row>
    <row r="643" spans="2:8" hidden="1">
      <c r="C643" s="114"/>
      <c r="D643" s="114"/>
      <c r="E643" s="114"/>
      <c r="F643" s="114"/>
      <c r="G643" s="114"/>
    </row>
    <row r="644" spans="2:8" hidden="1">
      <c r="C644" s="11"/>
      <c r="D644" s="161"/>
      <c r="E644" s="161"/>
      <c r="F644" s="161"/>
      <c r="G644" s="161"/>
      <c r="H644" s="12"/>
    </row>
    <row r="645" spans="2:8" hidden="1">
      <c r="C645" s="114"/>
      <c r="D645" s="114"/>
      <c r="E645" s="114"/>
      <c r="F645" s="114"/>
      <c r="G645" s="114"/>
    </row>
    <row r="646" spans="2:8" hidden="1">
      <c r="C646" s="11"/>
      <c r="D646" s="161"/>
      <c r="E646" s="161"/>
      <c r="F646" s="161"/>
      <c r="G646" s="161"/>
      <c r="H646" s="12"/>
    </row>
    <row r="647" spans="2:8" hidden="1">
      <c r="C647" s="204"/>
      <c r="D647" s="195"/>
      <c r="E647" s="195"/>
      <c r="F647" s="195"/>
      <c r="G647" s="195"/>
      <c r="H647" s="12"/>
    </row>
    <row r="648" spans="2:8" hidden="1">
      <c r="B648" s="1"/>
      <c r="C648" s="11"/>
      <c r="D648" s="161"/>
      <c r="E648" s="161"/>
      <c r="F648" s="161"/>
      <c r="G648" s="161"/>
      <c r="H648" s="12"/>
    </row>
    <row r="649" spans="2:8" hidden="1">
      <c r="C649" s="114"/>
      <c r="D649" s="114"/>
      <c r="E649" s="114"/>
      <c r="F649" s="114"/>
      <c r="G649" s="114"/>
    </row>
    <row r="650" spans="2:8" hidden="1">
      <c r="C650" s="11"/>
      <c r="D650" s="161"/>
      <c r="E650" s="161"/>
      <c r="F650" s="161"/>
      <c r="G650" s="161"/>
      <c r="H650" s="12"/>
    </row>
    <row r="651" spans="2:8" hidden="1">
      <c r="C651" s="195"/>
      <c r="D651" s="195"/>
      <c r="E651" s="114"/>
      <c r="F651" s="114"/>
      <c r="G651" s="114"/>
    </row>
    <row r="652" spans="2:8" hidden="1">
      <c r="C652" s="11"/>
      <c r="D652" s="161"/>
      <c r="E652" s="161"/>
      <c r="F652" s="161"/>
      <c r="G652" s="161"/>
      <c r="H652" s="12"/>
    </row>
    <row r="653" spans="2:8" hidden="1">
      <c r="C653" s="204"/>
      <c r="D653" s="161"/>
      <c r="E653" s="161"/>
      <c r="F653" s="161"/>
      <c r="G653" s="161"/>
      <c r="H653" s="12"/>
    </row>
    <row r="654" spans="2:8" hidden="1">
      <c r="C654" s="11"/>
      <c r="D654" s="161"/>
      <c r="E654" s="161"/>
      <c r="F654" s="161"/>
      <c r="G654" s="161"/>
      <c r="H654" s="12"/>
    </row>
    <row r="655" spans="2:8" hidden="1">
      <c r="C655" s="204"/>
      <c r="D655" s="195"/>
      <c r="E655" s="114"/>
      <c r="F655" s="114"/>
      <c r="G655" s="114"/>
      <c r="H655" s="12"/>
    </row>
    <row r="656" spans="2:8" hidden="1">
      <c r="C656" s="11"/>
      <c r="D656" s="161"/>
      <c r="E656" s="161"/>
      <c r="F656" s="161"/>
      <c r="G656" s="161"/>
      <c r="H656" s="12"/>
    </row>
    <row r="657" spans="2:8" hidden="1">
      <c r="C657" s="204"/>
      <c r="D657" s="195"/>
      <c r="E657" s="114"/>
      <c r="F657" s="114"/>
      <c r="G657" s="114"/>
      <c r="H657" s="12"/>
    </row>
    <row r="658" spans="2:8" hidden="1">
      <c r="C658" s="11"/>
      <c r="D658" s="161"/>
      <c r="E658" s="161"/>
      <c r="F658" s="161"/>
      <c r="G658" s="161"/>
      <c r="H658" s="12"/>
    </row>
    <row r="659" spans="2:8" hidden="1">
      <c r="C659" s="204"/>
      <c r="D659" s="195"/>
      <c r="E659" s="114"/>
      <c r="F659" s="114"/>
      <c r="G659" s="114"/>
    </row>
    <row r="660" spans="2:8" hidden="1">
      <c r="B660" s="1"/>
      <c r="C660" s="11"/>
      <c r="D660" s="161"/>
      <c r="E660" s="161"/>
      <c r="F660" s="161"/>
      <c r="G660" s="161"/>
      <c r="H660" s="12"/>
    </row>
    <row r="661" spans="2:8" hidden="1">
      <c r="C661" s="204"/>
      <c r="D661" s="195"/>
      <c r="E661" s="114"/>
      <c r="F661" s="114"/>
      <c r="G661" s="114"/>
    </row>
    <row r="662" spans="2:8" hidden="1">
      <c r="B662" s="1"/>
      <c r="C662" s="11"/>
      <c r="D662" s="161"/>
      <c r="E662" s="161"/>
      <c r="F662" s="161"/>
      <c r="G662" s="161"/>
      <c r="H662" s="12"/>
    </row>
    <row r="663" spans="2:8" hidden="1">
      <c r="C663" s="204"/>
      <c r="D663" s="195"/>
      <c r="E663" s="114"/>
      <c r="F663" s="114"/>
      <c r="G663" s="114"/>
    </row>
    <row r="664" spans="2:8" hidden="1">
      <c r="B664" s="1"/>
      <c r="C664" s="11"/>
      <c r="D664" s="161"/>
      <c r="E664" s="161"/>
      <c r="F664" s="161"/>
      <c r="G664" s="161"/>
      <c r="H664" s="12"/>
    </row>
    <row r="665" spans="2:8" hidden="1">
      <c r="B665" s="1"/>
      <c r="C665" s="204"/>
      <c r="D665" s="161"/>
    </row>
    <row r="666" spans="2:8" hidden="1">
      <c r="B666" s="1"/>
      <c r="C666" s="11"/>
      <c r="D666" s="161"/>
      <c r="H666" s="12"/>
    </row>
    <row r="667" spans="2:8" hidden="1">
      <c r="B667" s="1"/>
      <c r="C667" s="204"/>
      <c r="D667" s="161"/>
    </row>
    <row r="668" spans="2:8" hidden="1">
      <c r="B668" s="1"/>
      <c r="C668" s="11"/>
      <c r="D668" s="161"/>
      <c r="H668" s="12"/>
    </row>
    <row r="669" spans="2:8" hidden="1">
      <c r="C669" s="204"/>
      <c r="D669" s="195"/>
      <c r="E669" s="114"/>
      <c r="F669" s="114"/>
      <c r="G669" s="114"/>
    </row>
    <row r="670" spans="2:8" hidden="1">
      <c r="C670" s="11"/>
      <c r="D670" s="161"/>
      <c r="E670" s="161"/>
      <c r="F670" s="161"/>
      <c r="G670" s="161"/>
      <c r="H670" s="12"/>
    </row>
    <row r="671" spans="2:8" hidden="1">
      <c r="C671" s="204"/>
      <c r="D671" s="195"/>
      <c r="E671" s="114"/>
      <c r="F671" s="114"/>
      <c r="G671" s="114"/>
      <c r="H671" s="12"/>
    </row>
    <row r="672" spans="2:8" hidden="1">
      <c r="C672" s="11"/>
      <c r="D672" s="11"/>
      <c r="E672" s="11"/>
      <c r="F672" s="11"/>
      <c r="G672" s="11"/>
      <c r="H672" s="12"/>
    </row>
    <row r="673" spans="2:8" hidden="1">
      <c r="C673" s="204"/>
      <c r="D673" s="195"/>
      <c r="E673" s="114"/>
      <c r="F673" s="114"/>
      <c r="G673" s="114"/>
    </row>
    <row r="674" spans="2:8" hidden="1">
      <c r="C674" s="11"/>
      <c r="D674" s="11"/>
      <c r="E674" s="11"/>
      <c r="F674" s="11"/>
      <c r="G674" s="11"/>
      <c r="H674" s="12"/>
    </row>
    <row r="675" spans="2:8" hidden="1">
      <c r="C675" s="204"/>
      <c r="D675" s="195"/>
      <c r="E675" s="114"/>
      <c r="F675" s="114"/>
      <c r="G675" s="114"/>
    </row>
    <row r="676" spans="2:8" hidden="1">
      <c r="C676" s="11"/>
      <c r="D676" s="11"/>
      <c r="E676" s="11"/>
      <c r="F676" s="11"/>
      <c r="G676" s="11"/>
      <c r="H676" s="12"/>
    </row>
    <row r="677" spans="2:8" hidden="1">
      <c r="C677" s="204"/>
      <c r="D677" s="204"/>
      <c r="E677" s="204"/>
      <c r="F677" s="204"/>
      <c r="G677" s="204"/>
      <c r="H677" s="12"/>
    </row>
    <row r="678" spans="2:8" hidden="1">
      <c r="C678" s="11"/>
      <c r="D678" s="11"/>
      <c r="E678" s="11"/>
      <c r="F678" s="11"/>
      <c r="G678" s="11"/>
      <c r="H678" s="12"/>
    </row>
    <row r="679" spans="2:8" hidden="1">
      <c r="C679" s="204"/>
      <c r="D679" s="204"/>
      <c r="E679" s="114"/>
      <c r="F679" s="114"/>
      <c r="G679" s="114"/>
      <c r="H679" s="12"/>
    </row>
    <row r="680" spans="2:8" hidden="1">
      <c r="B680" s="1"/>
      <c r="C680" s="11"/>
      <c r="D680" s="11"/>
      <c r="E680" s="11"/>
      <c r="F680" s="11"/>
      <c r="G680" s="11"/>
      <c r="H680" s="12"/>
    </row>
    <row r="681" spans="2:8" hidden="1">
      <c r="C681" s="204"/>
      <c r="D681" s="204"/>
      <c r="H681" s="12"/>
    </row>
    <row r="682" spans="2:8" hidden="1">
      <c r="C682" s="11"/>
      <c r="D682" s="11"/>
      <c r="H682" s="12"/>
    </row>
    <row r="683" spans="2:8" hidden="1">
      <c r="C683" s="204"/>
      <c r="D683" s="11"/>
      <c r="H683" s="12"/>
    </row>
    <row r="684" spans="2:8" hidden="1">
      <c r="B684" s="1"/>
      <c r="C684" s="11"/>
      <c r="D684" s="11"/>
      <c r="H684" s="12"/>
    </row>
    <row r="685" spans="2:8" hidden="1">
      <c r="B685" s="1"/>
      <c r="C685" s="204"/>
      <c r="D685" s="11"/>
      <c r="H685" s="12"/>
    </row>
    <row r="686" spans="2:8" hidden="1">
      <c r="B686" s="1"/>
      <c r="C686" s="11"/>
      <c r="D686" s="11"/>
      <c r="H686" s="12"/>
    </row>
    <row r="687" spans="2:8" hidden="1">
      <c r="B687" s="1"/>
      <c r="C687" s="204"/>
      <c r="D687" s="11"/>
      <c r="H687" s="12"/>
    </row>
    <row r="688" spans="2:8" hidden="1">
      <c r="B688" s="1"/>
      <c r="C688" s="11"/>
      <c r="D688" s="11"/>
      <c r="H688" s="12"/>
    </row>
    <row r="689" spans="2:8" hidden="1">
      <c r="B689" s="1"/>
      <c r="C689" s="204"/>
      <c r="D689" s="11"/>
      <c r="H689" s="12"/>
    </row>
    <row r="690" spans="2:8" hidden="1">
      <c r="B690" s="1"/>
      <c r="C690" s="11"/>
      <c r="D690" s="11"/>
      <c r="H690" s="12"/>
    </row>
    <row r="691" spans="2:8" hidden="1">
      <c r="C691" s="204"/>
      <c r="D691" s="11"/>
      <c r="H691" s="12"/>
    </row>
    <row r="692" spans="2:8" hidden="1">
      <c r="B692" s="1"/>
      <c r="C692" s="11"/>
      <c r="D692" s="11"/>
      <c r="H692" s="12"/>
    </row>
    <row r="693" spans="2:8" hidden="1">
      <c r="C693" s="204"/>
      <c r="D693" s="204"/>
      <c r="H693" s="12"/>
    </row>
    <row r="694" spans="2:8" hidden="1">
      <c r="B694" s="1"/>
      <c r="C694" s="11"/>
      <c r="D694" s="11"/>
      <c r="H694" s="12"/>
    </row>
    <row r="695" spans="2:8" hidden="1">
      <c r="C695" s="204"/>
      <c r="D695" s="195"/>
      <c r="E695" s="114"/>
      <c r="F695" s="114"/>
      <c r="G695" s="114"/>
    </row>
    <row r="696" spans="2:8" hidden="1">
      <c r="C696" s="11"/>
      <c r="D696" s="161"/>
      <c r="E696" s="161"/>
      <c r="F696" s="161"/>
      <c r="G696" s="161"/>
      <c r="H696" s="12"/>
    </row>
    <row r="697" spans="2:8" hidden="1">
      <c r="C697" s="204"/>
      <c r="D697" s="195"/>
      <c r="E697" s="195"/>
      <c r="F697" s="195"/>
      <c r="G697" s="195"/>
      <c r="H697" s="12"/>
    </row>
    <row r="698" spans="2:8" hidden="1">
      <c r="C698" s="11"/>
      <c r="D698" s="161"/>
      <c r="E698" s="161"/>
      <c r="F698" s="161"/>
      <c r="G698" s="161"/>
      <c r="H698" s="12"/>
    </row>
    <row r="699" spans="2:8" hidden="1">
      <c r="C699" s="204"/>
      <c r="D699" s="195"/>
      <c r="E699" s="114"/>
      <c r="F699" s="114"/>
      <c r="G699" s="114"/>
      <c r="H699" s="12"/>
    </row>
    <row r="700" spans="2:8" hidden="1">
      <c r="C700" s="11"/>
      <c r="D700" s="161"/>
      <c r="E700" s="161"/>
      <c r="F700" s="161"/>
      <c r="G700" s="161"/>
      <c r="H700" s="12"/>
    </row>
    <row r="701" spans="2:8" hidden="1">
      <c r="C701" s="204"/>
      <c r="D701" s="195"/>
      <c r="E701" s="114"/>
      <c r="F701" s="114"/>
      <c r="G701" s="114"/>
      <c r="H701" s="12"/>
    </row>
    <row r="702" spans="2:8" hidden="1">
      <c r="B702" s="1"/>
      <c r="C702" s="11"/>
      <c r="D702" s="161"/>
      <c r="E702" s="161"/>
      <c r="F702" s="161"/>
      <c r="G702" s="161"/>
      <c r="H702" s="12"/>
    </row>
    <row r="703" spans="2:8" hidden="1">
      <c r="C703" s="114"/>
      <c r="D703" s="195"/>
      <c r="H703" s="12"/>
    </row>
    <row r="704" spans="2:8" hidden="1">
      <c r="B704" s="1"/>
      <c r="C704" s="11"/>
      <c r="D704" s="161"/>
      <c r="H704" s="12"/>
    </row>
    <row r="705" spans="2:8" hidden="1">
      <c r="B705" s="1"/>
      <c r="C705" s="204"/>
      <c r="D705" s="161"/>
      <c r="H705" s="12"/>
    </row>
    <row r="706" spans="2:8" hidden="1">
      <c r="B706" s="1"/>
      <c r="C706" s="11"/>
      <c r="D706" s="161"/>
      <c r="H706" s="12"/>
    </row>
    <row r="707" spans="2:8" hidden="1">
      <c r="C707" s="204"/>
      <c r="D707" s="161"/>
      <c r="H707" s="12"/>
    </row>
    <row r="708" spans="2:8" hidden="1">
      <c r="C708" s="11"/>
      <c r="D708" s="161"/>
      <c r="H708" s="12"/>
    </row>
    <row r="709" spans="2:8" hidden="1">
      <c r="C709" s="204"/>
      <c r="D709" s="195"/>
      <c r="H709" s="12"/>
    </row>
    <row r="710" spans="2:8" hidden="1">
      <c r="C710" s="11"/>
      <c r="D710" s="161"/>
      <c r="H710" s="12"/>
    </row>
    <row r="711" spans="2:8" hidden="1">
      <c r="C711" s="204"/>
      <c r="D711" s="195"/>
      <c r="H711" s="12"/>
    </row>
    <row r="712" spans="2:8" hidden="1">
      <c r="C712" s="11"/>
      <c r="D712" s="161"/>
      <c r="H712" s="12"/>
    </row>
    <row r="713" spans="2:8" hidden="1">
      <c r="C713" s="204"/>
      <c r="D713" s="195"/>
      <c r="H713" s="12"/>
    </row>
    <row r="714" spans="2:8" hidden="1">
      <c r="B714" s="1"/>
      <c r="C714" s="11"/>
      <c r="D714" s="161"/>
      <c r="H714" s="12"/>
    </row>
    <row r="715" spans="2:8" hidden="1">
      <c r="B715" s="1"/>
      <c r="C715" s="204"/>
      <c r="D715" s="195"/>
      <c r="H715" s="12"/>
    </row>
    <row r="716" spans="2:8" hidden="1">
      <c r="B716" s="1"/>
      <c r="C716" s="11"/>
      <c r="D716" s="161"/>
      <c r="H716" s="12"/>
    </row>
    <row r="717" spans="2:8" hidden="1">
      <c r="B717" s="1"/>
      <c r="C717" s="204"/>
      <c r="D717" s="195"/>
      <c r="H717" s="12"/>
    </row>
    <row r="718" spans="2:8" hidden="1">
      <c r="B718" s="1"/>
      <c r="C718" s="11"/>
      <c r="D718" s="161"/>
      <c r="H718" s="12"/>
    </row>
    <row r="719" spans="2:8" hidden="1">
      <c r="C719" s="204"/>
      <c r="D719" s="195"/>
      <c r="E719" s="114"/>
      <c r="F719" s="114"/>
      <c r="G719" s="114"/>
      <c r="H719" s="12"/>
    </row>
    <row r="720" spans="2:8" hidden="1">
      <c r="B720" s="1"/>
      <c r="C720" s="11"/>
      <c r="D720" s="161"/>
      <c r="E720" s="161"/>
      <c r="F720" s="161"/>
      <c r="G720" s="161"/>
      <c r="H720" s="12"/>
    </row>
    <row r="721" spans="2:9" hidden="1">
      <c r="B721" s="1"/>
      <c r="C721" s="204"/>
      <c r="D721" s="195"/>
      <c r="E721" s="114"/>
      <c r="F721" s="114"/>
      <c r="G721" s="114"/>
      <c r="H721" s="12"/>
    </row>
    <row r="722" spans="2:9" hidden="1">
      <c r="B722" s="1"/>
      <c r="C722" s="11"/>
      <c r="D722" s="161"/>
      <c r="E722" s="161"/>
      <c r="F722" s="161"/>
      <c r="G722" s="161"/>
      <c r="H722" s="12"/>
      <c r="I722" s="161"/>
    </row>
    <row r="723" spans="2:9" hidden="1">
      <c r="B723" s="1"/>
      <c r="C723" s="204"/>
      <c r="D723" s="195"/>
      <c r="E723" s="195"/>
      <c r="F723" s="195"/>
      <c r="G723" s="195"/>
      <c r="H723" s="12"/>
    </row>
    <row r="724" spans="2:9" hidden="1">
      <c r="B724" s="1"/>
      <c r="C724" s="11"/>
      <c r="D724" s="161"/>
      <c r="E724" s="161"/>
      <c r="F724" s="161"/>
      <c r="G724" s="161"/>
      <c r="H724" s="12"/>
    </row>
    <row r="725" spans="2:9" hidden="1">
      <c r="B725" s="1"/>
      <c r="C725" s="204"/>
      <c r="D725" s="195"/>
      <c r="E725" s="114"/>
      <c r="F725" s="114"/>
      <c r="G725" s="114"/>
      <c r="H725" s="12"/>
    </row>
    <row r="726" spans="2:9" hidden="1">
      <c r="B726" s="1"/>
      <c r="C726" s="11"/>
      <c r="D726" s="161"/>
      <c r="E726" s="161"/>
      <c r="F726" s="161"/>
      <c r="G726" s="161"/>
      <c r="H726" s="12"/>
    </row>
    <row r="727" spans="2:9" hidden="1">
      <c r="B727" s="1"/>
      <c r="C727" s="204"/>
      <c r="D727" s="195"/>
      <c r="E727" s="114"/>
      <c r="F727" s="114"/>
      <c r="G727" s="114"/>
      <c r="H727" s="12"/>
    </row>
    <row r="728" spans="2:9" hidden="1">
      <c r="B728" s="1"/>
      <c r="C728" s="11"/>
      <c r="D728" s="161"/>
      <c r="E728" s="161"/>
      <c r="F728" s="161"/>
      <c r="G728" s="161"/>
      <c r="H728" s="12"/>
    </row>
    <row r="729" spans="2:9" hidden="1">
      <c r="B729" s="1"/>
      <c r="C729" s="204"/>
      <c r="D729" s="195"/>
      <c r="H729" s="12"/>
    </row>
    <row r="730" spans="2:9" hidden="1">
      <c r="B730" s="1"/>
      <c r="C730" s="11"/>
      <c r="D730" s="161"/>
      <c r="H730" s="12"/>
    </row>
    <row r="731" spans="2:9" hidden="1">
      <c r="B731" s="1"/>
      <c r="C731" s="204"/>
      <c r="D731" s="195"/>
      <c r="E731" s="114"/>
      <c r="F731" s="114"/>
      <c r="G731" s="114"/>
      <c r="H731" s="12"/>
    </row>
    <row r="732" spans="2:9" hidden="1">
      <c r="B732" s="1"/>
      <c r="C732" s="11"/>
      <c r="D732" s="161"/>
      <c r="E732" s="161"/>
      <c r="F732" s="161"/>
      <c r="G732" s="161"/>
      <c r="H732" s="12"/>
    </row>
    <row r="733" spans="2:9" hidden="1">
      <c r="B733" s="1"/>
      <c r="C733" s="204"/>
      <c r="D733" s="161"/>
      <c r="H733" s="12"/>
    </row>
    <row r="734" spans="2:9" hidden="1">
      <c r="B734" s="1"/>
      <c r="C734" s="11"/>
      <c r="D734" s="161"/>
      <c r="H734" s="12"/>
    </row>
    <row r="735" spans="2:9" hidden="1">
      <c r="B735" s="1"/>
      <c r="C735" s="204"/>
      <c r="D735" s="161"/>
      <c r="H735" s="12"/>
    </row>
    <row r="736" spans="2:9" hidden="1">
      <c r="B736" s="1"/>
      <c r="C736" s="11"/>
      <c r="D736" s="161"/>
      <c r="H736" s="12"/>
    </row>
    <row r="737" spans="2:8" hidden="1">
      <c r="B737" s="1"/>
      <c r="C737" s="204"/>
      <c r="D737" s="195"/>
      <c r="E737" s="114"/>
      <c r="F737" s="114"/>
      <c r="G737" s="114"/>
      <c r="H737" s="12"/>
    </row>
    <row r="738" spans="2:8" hidden="1">
      <c r="B738" s="1"/>
      <c r="C738" s="11"/>
      <c r="D738" s="161"/>
      <c r="E738" s="161"/>
      <c r="F738" s="161"/>
      <c r="G738" s="161"/>
      <c r="H738" s="12"/>
    </row>
    <row r="739" spans="2:8" hidden="1">
      <c r="B739" s="1"/>
      <c r="C739" s="204"/>
      <c r="D739" s="195"/>
      <c r="E739" s="114"/>
      <c r="F739" s="114"/>
      <c r="G739" s="114"/>
      <c r="H739" s="12"/>
    </row>
    <row r="740" spans="2:8" hidden="1">
      <c r="B740" s="1"/>
      <c r="C740" s="11"/>
      <c r="D740" s="161"/>
      <c r="E740" s="161"/>
      <c r="F740" s="161"/>
      <c r="G740" s="161"/>
      <c r="H740" s="12"/>
    </row>
    <row r="741" spans="2:8" hidden="1">
      <c r="B741" s="1"/>
      <c r="C741" s="204"/>
      <c r="D741" s="195"/>
      <c r="E741" s="114"/>
      <c r="F741" s="114"/>
      <c r="G741" s="114"/>
      <c r="H741" s="12"/>
    </row>
    <row r="742" spans="2:8" hidden="1">
      <c r="B742" s="1"/>
      <c r="C742" s="11"/>
      <c r="D742" s="161"/>
      <c r="E742" s="161"/>
      <c r="F742" s="161"/>
      <c r="G742" s="161"/>
      <c r="H742" s="12"/>
    </row>
    <row r="743" spans="2:8" hidden="1">
      <c r="C743" s="195"/>
      <c r="D743" s="195"/>
      <c r="E743" s="114"/>
      <c r="F743" s="114"/>
      <c r="G743" s="114"/>
    </row>
    <row r="744" spans="2:8" hidden="1">
      <c r="C744" s="161"/>
      <c r="D744" s="161"/>
      <c r="E744" s="161"/>
      <c r="F744" s="161"/>
      <c r="G744" s="161"/>
      <c r="H744" s="197"/>
    </row>
    <row r="745" spans="2:8" hidden="1">
      <c r="C745" s="195"/>
      <c r="D745" s="195"/>
      <c r="E745" s="195"/>
      <c r="F745" s="195"/>
      <c r="G745" s="195"/>
      <c r="H745" s="197"/>
    </row>
    <row r="746" spans="2:8" hidden="1">
      <c r="C746" s="161"/>
      <c r="D746" s="161"/>
      <c r="E746" s="161"/>
      <c r="F746" s="161"/>
      <c r="G746" s="161"/>
      <c r="H746" s="197"/>
    </row>
    <row r="747" spans="2:8" hidden="1">
      <c r="B747" s="1"/>
      <c r="C747" s="195"/>
      <c r="D747" s="195"/>
      <c r="E747" s="114"/>
      <c r="F747" s="114"/>
      <c r="G747" s="114"/>
    </row>
    <row r="748" spans="2:8" hidden="1">
      <c r="B748" s="1"/>
      <c r="C748" s="161"/>
      <c r="D748" s="161"/>
      <c r="E748" s="161"/>
      <c r="F748" s="161"/>
      <c r="G748" s="161"/>
      <c r="H748" s="197"/>
    </row>
    <row r="749" spans="2:8" hidden="1">
      <c r="B749" s="1"/>
      <c r="C749" s="195"/>
      <c r="D749" s="195"/>
      <c r="E749" s="195"/>
      <c r="F749" s="195"/>
      <c r="G749" s="195"/>
      <c r="H749" s="197"/>
    </row>
    <row r="750" spans="2:8" hidden="1">
      <c r="B750" s="1"/>
      <c r="C750" s="161"/>
      <c r="D750" s="161"/>
      <c r="E750" s="161"/>
      <c r="F750" s="161"/>
      <c r="G750" s="161"/>
      <c r="H750" s="197"/>
    </row>
    <row r="751" spans="2:8" hidden="1">
      <c r="B751" s="1"/>
      <c r="C751" s="195"/>
      <c r="D751" s="161"/>
      <c r="E751" s="161"/>
      <c r="F751" s="161"/>
      <c r="G751" s="161"/>
      <c r="H751" s="197"/>
    </row>
    <row r="752" spans="2:8" hidden="1">
      <c r="B752" s="1"/>
      <c r="C752" s="161"/>
      <c r="D752" s="161"/>
      <c r="E752" s="161"/>
      <c r="F752" s="161"/>
      <c r="G752" s="161"/>
      <c r="H752" s="197"/>
    </row>
    <row r="753" spans="2:8" hidden="1">
      <c r="B753" s="1"/>
      <c r="C753" s="195"/>
      <c r="D753" s="195"/>
      <c r="E753" s="114"/>
      <c r="F753" s="114"/>
      <c r="G753" s="114"/>
      <c r="H753" s="197"/>
    </row>
    <row r="754" spans="2:8" hidden="1">
      <c r="B754" s="1"/>
      <c r="C754" s="161"/>
      <c r="D754" s="161"/>
      <c r="E754" s="161"/>
      <c r="F754" s="161"/>
      <c r="G754" s="161"/>
      <c r="H754" s="197"/>
    </row>
    <row r="755" spans="2:8" hidden="1">
      <c r="B755" s="1"/>
      <c r="C755" s="195"/>
      <c r="D755" s="195"/>
      <c r="E755" s="114"/>
      <c r="F755" s="114"/>
      <c r="G755" s="114"/>
    </row>
    <row r="756" spans="2:8" hidden="1">
      <c r="B756" s="1"/>
      <c r="C756" s="161"/>
      <c r="D756" s="161"/>
      <c r="E756" s="161"/>
      <c r="F756" s="161"/>
      <c r="G756" s="161"/>
      <c r="H756" s="197"/>
    </row>
    <row r="757" spans="2:8" hidden="1">
      <c r="B757" s="1"/>
      <c r="C757" s="195"/>
      <c r="D757" s="195"/>
      <c r="E757" s="114"/>
      <c r="F757" s="114"/>
      <c r="G757" s="114"/>
    </row>
    <row r="758" spans="2:8" hidden="1">
      <c r="B758" s="1"/>
      <c r="C758" s="161"/>
      <c r="D758" s="161"/>
      <c r="E758" s="161"/>
      <c r="F758" s="161"/>
      <c r="G758" s="161"/>
      <c r="H758" s="197"/>
    </row>
    <row r="759" spans="2:8" hidden="1">
      <c r="B759" s="1"/>
      <c r="C759" s="195"/>
      <c r="D759" s="195"/>
      <c r="E759" s="114"/>
      <c r="F759" s="114"/>
      <c r="G759" s="114"/>
    </row>
    <row r="760" spans="2:8" hidden="1">
      <c r="B760" s="1"/>
      <c r="C760" s="161"/>
      <c r="D760" s="161"/>
      <c r="E760" s="161"/>
      <c r="F760" s="161"/>
      <c r="G760" s="161"/>
      <c r="H760" s="197"/>
    </row>
    <row r="761" spans="2:8" hidden="1">
      <c r="B761" s="1"/>
      <c r="C761" s="195"/>
      <c r="D761" s="195"/>
      <c r="E761" s="161"/>
      <c r="F761" s="161"/>
      <c r="G761" s="161"/>
      <c r="H761" s="197"/>
    </row>
    <row r="762" spans="2:8" hidden="1">
      <c r="B762" s="1"/>
      <c r="C762" s="161"/>
      <c r="D762" s="161"/>
      <c r="E762" s="161"/>
      <c r="F762" s="161"/>
      <c r="G762" s="161"/>
      <c r="H762" s="197"/>
    </row>
    <row r="763" spans="2:8" hidden="1">
      <c r="B763" s="1"/>
      <c r="C763" s="195"/>
      <c r="D763" s="195"/>
      <c r="E763" s="195"/>
      <c r="F763" s="195"/>
      <c r="G763" s="195"/>
      <c r="H763" s="197"/>
    </row>
    <row r="764" spans="2:8" hidden="1">
      <c r="B764" s="1"/>
      <c r="C764" s="161"/>
      <c r="D764" s="161"/>
      <c r="E764" s="161"/>
      <c r="F764" s="161"/>
      <c r="G764" s="161"/>
      <c r="H764" s="197"/>
    </row>
    <row r="765" spans="2:8" hidden="1">
      <c r="B765" s="1"/>
      <c r="C765" s="195"/>
      <c r="D765" s="161"/>
      <c r="E765" s="161"/>
      <c r="F765" s="161"/>
      <c r="G765" s="161"/>
      <c r="H765" s="197"/>
    </row>
    <row r="766" spans="2:8" hidden="1">
      <c r="B766" s="1"/>
      <c r="C766" s="161"/>
      <c r="D766" s="161"/>
      <c r="E766" s="161"/>
      <c r="F766" s="161"/>
      <c r="G766" s="161"/>
      <c r="H766" s="197"/>
    </row>
    <row r="767" spans="2:8" hidden="1">
      <c r="B767" s="1"/>
      <c r="C767" s="195"/>
      <c r="D767" s="195"/>
      <c r="E767" s="161"/>
      <c r="F767" s="161"/>
      <c r="G767" s="161"/>
      <c r="H767" s="197"/>
    </row>
    <row r="768" spans="2:8" hidden="1">
      <c r="B768" s="1"/>
      <c r="C768" s="161"/>
      <c r="D768" s="161"/>
      <c r="E768" s="161"/>
      <c r="F768" s="161"/>
      <c r="G768" s="161"/>
      <c r="H768" s="197"/>
    </row>
    <row r="769" spans="2:8" hidden="1">
      <c r="B769" s="1"/>
      <c r="C769" s="195"/>
      <c r="D769" s="195"/>
      <c r="H769" s="197"/>
    </row>
    <row r="770" spans="2:8" hidden="1">
      <c r="B770" s="1"/>
      <c r="C770" s="161"/>
      <c r="D770" s="161"/>
      <c r="H770" s="197"/>
    </row>
    <row r="771" spans="2:8" hidden="1">
      <c r="C771" s="195"/>
      <c r="D771" s="195"/>
    </row>
    <row r="772" spans="2:8" hidden="1">
      <c r="B772" s="1"/>
      <c r="C772" s="161"/>
      <c r="D772" s="161"/>
      <c r="H772" s="197"/>
    </row>
    <row r="773" spans="2:8" hidden="1">
      <c r="B773" s="1"/>
      <c r="C773" s="195"/>
      <c r="D773" s="195"/>
    </row>
    <row r="774" spans="2:8" hidden="1">
      <c r="B774" s="1"/>
      <c r="C774" s="161"/>
      <c r="D774" s="161"/>
      <c r="H774" s="197"/>
    </row>
    <row r="775" spans="2:8" hidden="1">
      <c r="B775" s="1"/>
      <c r="C775" s="195"/>
      <c r="D775" s="161"/>
    </row>
    <row r="776" spans="2:8" hidden="1">
      <c r="B776" s="1"/>
      <c r="C776" s="161"/>
      <c r="D776" s="161"/>
      <c r="H776" s="197"/>
    </row>
    <row r="777" spans="2:8" hidden="1">
      <c r="B777" s="1"/>
      <c r="C777" s="195"/>
      <c r="D777" s="161"/>
    </row>
    <row r="778" spans="2:8" hidden="1">
      <c r="B778" s="1"/>
      <c r="C778" s="161"/>
      <c r="D778" s="161"/>
      <c r="H778" s="197"/>
    </row>
    <row r="779" spans="2:8" hidden="1">
      <c r="B779" s="1"/>
      <c r="C779" s="195"/>
      <c r="D779" s="161"/>
    </row>
    <row r="780" spans="2:8" hidden="1">
      <c r="B780" s="1"/>
      <c r="C780" s="161"/>
      <c r="D780" s="161"/>
      <c r="H780" s="197"/>
    </row>
    <row r="781" spans="2:8" hidden="1">
      <c r="B781" s="1"/>
      <c r="C781" s="195"/>
      <c r="D781" s="161"/>
    </row>
    <row r="782" spans="2:8" hidden="1">
      <c r="B782" s="1"/>
      <c r="C782" s="161"/>
      <c r="D782" s="161"/>
      <c r="H782" s="197"/>
    </row>
    <row r="783" spans="2:8" hidden="1">
      <c r="B783" s="1"/>
      <c r="C783" s="195"/>
      <c r="D783" s="161"/>
    </row>
    <row r="784" spans="2:8" hidden="1">
      <c r="B784" s="1"/>
      <c r="C784" s="161"/>
      <c r="D784" s="161"/>
      <c r="H784" s="197"/>
    </row>
    <row r="785" spans="2:8" hidden="1">
      <c r="B785" s="1"/>
      <c r="C785" s="195"/>
      <c r="D785" s="161"/>
    </row>
    <row r="786" spans="2:8" hidden="1">
      <c r="B786" s="1"/>
      <c r="C786" s="161"/>
      <c r="D786" s="161"/>
      <c r="H786" s="197"/>
    </row>
    <row r="787" spans="2:8" hidden="1">
      <c r="B787" s="1"/>
      <c r="C787" s="195"/>
      <c r="D787" s="195"/>
      <c r="E787" s="114"/>
      <c r="F787" s="114"/>
      <c r="G787" s="114"/>
    </row>
    <row r="788" spans="2:8" hidden="1">
      <c r="B788" s="1"/>
      <c r="C788" s="161"/>
      <c r="D788" s="161"/>
      <c r="E788" s="161"/>
      <c r="F788" s="161"/>
      <c r="G788" s="161"/>
      <c r="H788" s="197"/>
    </row>
    <row r="789" spans="2:8" hidden="1">
      <c r="B789" s="1"/>
      <c r="C789" s="195"/>
      <c r="D789" s="195"/>
      <c r="H789" s="197"/>
    </row>
    <row r="790" spans="2:8" hidden="1">
      <c r="B790" s="1"/>
      <c r="C790" s="161"/>
      <c r="D790" s="161"/>
      <c r="H790" s="197"/>
    </row>
    <row r="791" spans="2:8" hidden="1">
      <c r="B791" s="1"/>
      <c r="C791" s="195"/>
      <c r="D791" s="161"/>
      <c r="H791" s="197"/>
    </row>
    <row r="792" spans="2:8" hidden="1">
      <c r="B792" s="1"/>
      <c r="C792" s="161"/>
      <c r="D792" s="161"/>
      <c r="H792" s="197"/>
    </row>
    <row r="793" spans="2:8" hidden="1">
      <c r="B793" s="1"/>
      <c r="C793" s="195"/>
      <c r="D793" s="195"/>
      <c r="H793" s="197"/>
    </row>
    <row r="794" spans="2:8" hidden="1">
      <c r="B794" s="1"/>
      <c r="C794" s="161"/>
      <c r="D794" s="161"/>
      <c r="H794" s="197"/>
    </row>
    <row r="795" spans="2:8" hidden="1">
      <c r="B795" s="1"/>
      <c r="C795" s="195"/>
      <c r="D795" s="161"/>
      <c r="H795" s="197"/>
    </row>
    <row r="796" spans="2:8" hidden="1">
      <c r="B796" s="1"/>
      <c r="C796" s="161"/>
      <c r="D796" s="161"/>
      <c r="H796" s="197"/>
    </row>
    <row r="797" spans="2:8" hidden="1">
      <c r="B797" s="1"/>
      <c r="C797" s="195"/>
      <c r="D797" s="161"/>
      <c r="H797" s="197"/>
    </row>
    <row r="798" spans="2:8" hidden="1">
      <c r="B798" s="1"/>
      <c r="C798" s="161"/>
      <c r="D798" s="161"/>
      <c r="H798" s="197"/>
    </row>
    <row r="799" spans="2:8" hidden="1">
      <c r="B799" s="1"/>
      <c r="C799" s="195"/>
      <c r="D799" s="161"/>
      <c r="H799" s="197"/>
    </row>
    <row r="800" spans="2:8" hidden="1">
      <c r="B800" s="1"/>
      <c r="C800" s="161"/>
      <c r="D800" s="161"/>
      <c r="H800" s="197"/>
    </row>
    <row r="801" spans="2:8" hidden="1">
      <c r="B801" s="1"/>
      <c r="C801" s="195"/>
      <c r="D801" s="195"/>
      <c r="E801" s="114"/>
      <c r="F801" s="114"/>
      <c r="G801" s="114"/>
      <c r="H801" s="197"/>
    </row>
    <row r="802" spans="2:8" hidden="1">
      <c r="B802" s="1"/>
      <c r="C802" s="161"/>
      <c r="D802" s="161"/>
      <c r="E802" s="161"/>
      <c r="F802" s="161"/>
      <c r="G802" s="161"/>
      <c r="H802" s="197"/>
    </row>
    <row r="803" spans="2:8" hidden="1">
      <c r="C803" s="195"/>
      <c r="D803" s="195"/>
      <c r="E803" s="114"/>
      <c r="F803" s="114"/>
      <c r="G803" s="114"/>
    </row>
    <row r="804" spans="2:8" hidden="1">
      <c r="B804" s="1"/>
      <c r="C804" s="161"/>
      <c r="D804" s="161"/>
      <c r="E804" s="161"/>
      <c r="F804" s="161"/>
      <c r="G804" s="161"/>
      <c r="H804" s="197"/>
    </row>
    <row r="805" spans="2:8" hidden="1">
      <c r="C805" s="195"/>
      <c r="D805" s="195"/>
      <c r="E805" s="114"/>
      <c r="F805" s="114"/>
      <c r="G805" s="114"/>
    </row>
    <row r="806" spans="2:8" hidden="1">
      <c r="B806" s="1"/>
      <c r="C806" s="161"/>
      <c r="D806" s="161"/>
      <c r="E806" s="161"/>
      <c r="F806" s="161"/>
      <c r="G806" s="161"/>
      <c r="H806" s="197"/>
    </row>
    <row r="807" spans="2:8" hidden="1">
      <c r="B807" s="1"/>
      <c r="C807" s="195"/>
      <c r="D807" s="195"/>
    </row>
    <row r="808" spans="2:8" hidden="1">
      <c r="B808" s="1"/>
      <c r="C808" s="161"/>
      <c r="D808" s="161"/>
      <c r="H808" s="197"/>
    </row>
    <row r="809" spans="2:8" hidden="1">
      <c r="C809" s="195"/>
      <c r="D809" s="195"/>
      <c r="E809" s="114"/>
      <c r="F809" s="114"/>
      <c r="G809" s="114"/>
    </row>
    <row r="810" spans="2:8" hidden="1">
      <c r="C810" s="161"/>
      <c r="D810" s="161"/>
      <c r="E810" s="161"/>
      <c r="F810" s="161"/>
      <c r="G810" s="161"/>
      <c r="H810" s="197"/>
    </row>
    <row r="811" spans="2:8" hidden="1">
      <c r="C811" s="195"/>
      <c r="D811" s="195"/>
      <c r="E811" s="114"/>
      <c r="F811" s="114"/>
      <c r="G811" s="114"/>
    </row>
    <row r="812" spans="2:8" hidden="1">
      <c r="C812" s="161"/>
      <c r="D812" s="161"/>
      <c r="E812" s="161"/>
      <c r="F812" s="161"/>
      <c r="G812" s="161"/>
      <c r="H812" s="197"/>
    </row>
    <row r="813" spans="2:8" hidden="1">
      <c r="C813" s="195"/>
      <c r="D813" s="195"/>
      <c r="E813" s="114"/>
      <c r="F813" s="114"/>
      <c r="G813" s="114"/>
      <c r="H813" s="197"/>
    </row>
    <row r="814" spans="2:8" hidden="1">
      <c r="C814" s="161"/>
      <c r="D814" s="161"/>
      <c r="E814" s="161"/>
      <c r="F814" s="161"/>
      <c r="G814" s="161"/>
      <c r="H814" s="197"/>
    </row>
    <row r="815" spans="2:8" hidden="1">
      <c r="C815" s="195"/>
      <c r="D815" s="195"/>
      <c r="E815" s="114"/>
      <c r="F815" s="114"/>
      <c r="G815" s="114"/>
    </row>
    <row r="816" spans="2:8" hidden="1">
      <c r="C816" s="161"/>
      <c r="D816" s="161"/>
      <c r="E816" s="161"/>
      <c r="F816" s="161"/>
      <c r="G816" s="161"/>
      <c r="H816" s="197"/>
    </row>
    <row r="817" spans="3:8" hidden="1">
      <c r="C817" s="195"/>
      <c r="D817" s="161"/>
    </row>
    <row r="818" spans="3:8" hidden="1">
      <c r="C818" s="161"/>
      <c r="D818" s="161"/>
      <c r="H818" s="197"/>
    </row>
    <row r="819" spans="3:8" hidden="1">
      <c r="C819" s="195"/>
      <c r="D819" s="161"/>
    </row>
    <row r="820" spans="3:8" hidden="1">
      <c r="C820" s="161"/>
      <c r="D820" s="161"/>
      <c r="H820" s="197"/>
    </row>
    <row r="821" spans="3:8" hidden="1">
      <c r="C821" s="195"/>
      <c r="D821" s="161"/>
    </row>
    <row r="822" spans="3:8" hidden="1">
      <c r="C822" s="161"/>
      <c r="D822" s="161"/>
      <c r="H822" s="197"/>
    </row>
    <row r="823" spans="3:8" hidden="1">
      <c r="C823" s="195"/>
      <c r="D823" s="161"/>
      <c r="H823" s="197"/>
    </row>
    <row r="824" spans="3:8" hidden="1">
      <c r="C824" s="161"/>
      <c r="D824" s="161"/>
      <c r="H824" s="197"/>
    </row>
    <row r="825" spans="3:8" hidden="1">
      <c r="C825" s="195"/>
      <c r="D825" s="161"/>
      <c r="H825" s="197"/>
    </row>
    <row r="826" spans="3:8" hidden="1">
      <c r="C826" s="161"/>
      <c r="D826" s="161"/>
      <c r="H826" s="197"/>
    </row>
    <row r="827" spans="3:8" hidden="1">
      <c r="C827" s="195"/>
      <c r="D827" s="195"/>
      <c r="E827" s="114"/>
      <c r="F827" s="114"/>
      <c r="G827" s="114"/>
    </row>
    <row r="828" spans="3:8" hidden="1">
      <c r="C828" s="161"/>
      <c r="D828" s="161"/>
      <c r="E828" s="161"/>
      <c r="F828" s="161"/>
      <c r="G828" s="161"/>
      <c r="H828" s="197"/>
    </row>
    <row r="829" spans="3:8" hidden="1">
      <c r="C829" s="195"/>
      <c r="D829" s="195"/>
      <c r="E829" s="114"/>
      <c r="F829" s="114"/>
      <c r="G829" s="114"/>
    </row>
    <row r="830" spans="3:8" hidden="1">
      <c r="C830" s="161"/>
      <c r="D830" s="161"/>
      <c r="E830" s="161"/>
      <c r="F830" s="161"/>
      <c r="G830" s="161"/>
      <c r="H830" s="197"/>
    </row>
    <row r="831" spans="3:8" hidden="1">
      <c r="C831" s="195"/>
      <c r="D831" s="195"/>
      <c r="E831" s="161"/>
      <c r="F831" s="161"/>
      <c r="G831" s="161"/>
      <c r="H831" s="197"/>
    </row>
    <row r="832" spans="3:8" hidden="1">
      <c r="C832" s="161"/>
      <c r="D832" s="161"/>
      <c r="E832" s="161"/>
      <c r="F832" s="161"/>
      <c r="G832" s="161"/>
      <c r="H832" s="197"/>
    </row>
    <row r="833" spans="3:8" hidden="1">
      <c r="C833" s="195"/>
      <c r="D833" s="195"/>
      <c r="E833" s="161"/>
      <c r="F833" s="161"/>
      <c r="G833" s="161"/>
      <c r="H833" s="197"/>
    </row>
    <row r="834" spans="3:8" hidden="1">
      <c r="C834" s="161"/>
      <c r="D834" s="161"/>
      <c r="E834" s="161"/>
      <c r="F834" s="161"/>
      <c r="G834" s="161"/>
      <c r="H834" s="197"/>
    </row>
    <row r="835" spans="3:8" hidden="1">
      <c r="C835" s="195"/>
      <c r="D835" s="195"/>
      <c r="E835" s="161"/>
      <c r="F835" s="161"/>
      <c r="G835" s="161"/>
      <c r="H835" s="197"/>
    </row>
    <row r="836" spans="3:8" hidden="1">
      <c r="C836" s="161"/>
      <c r="D836" s="161"/>
      <c r="E836" s="161"/>
      <c r="F836" s="161"/>
      <c r="G836" s="161"/>
      <c r="H836" s="197"/>
    </row>
    <row r="837" spans="3:8" hidden="1">
      <c r="C837" s="195"/>
      <c r="D837" s="161"/>
      <c r="E837" s="161"/>
      <c r="F837" s="161"/>
      <c r="G837" s="161"/>
      <c r="H837" s="197"/>
    </row>
    <row r="838" spans="3:8" hidden="1">
      <c r="C838" s="161"/>
      <c r="D838" s="161"/>
      <c r="E838" s="161"/>
      <c r="F838" s="161"/>
      <c r="G838" s="161"/>
      <c r="H838" s="197"/>
    </row>
    <row r="839" spans="3:8" hidden="1">
      <c r="C839" s="195"/>
      <c r="D839" s="161"/>
      <c r="E839" s="161"/>
      <c r="F839" s="161"/>
      <c r="G839" s="161"/>
      <c r="H839" s="197"/>
    </row>
    <row r="840" spans="3:8" hidden="1">
      <c r="C840" s="161"/>
      <c r="D840" s="161"/>
      <c r="E840" s="161"/>
      <c r="F840" s="161"/>
      <c r="G840" s="161"/>
      <c r="H840" s="197"/>
    </row>
    <row r="841" spans="3:8" hidden="1">
      <c r="C841" s="195"/>
      <c r="D841" s="161"/>
      <c r="E841" s="161"/>
      <c r="F841" s="161"/>
      <c r="G841" s="161"/>
      <c r="H841" s="197"/>
    </row>
    <row r="842" spans="3:8" hidden="1">
      <c r="C842" s="161"/>
      <c r="D842" s="161"/>
      <c r="E842" s="161"/>
      <c r="F842" s="161"/>
      <c r="G842" s="161"/>
      <c r="H842" s="197"/>
    </row>
    <row r="843" spans="3:8" hidden="1">
      <c r="C843" s="195"/>
      <c r="D843" s="161"/>
    </row>
    <row r="844" spans="3:8" hidden="1">
      <c r="C844" s="161"/>
      <c r="D844" s="161"/>
      <c r="H844" s="197"/>
    </row>
    <row r="845" spans="3:8" hidden="1">
      <c r="C845" s="195"/>
      <c r="D845" s="161"/>
    </row>
  </sheetData>
  <mergeCells count="26">
    <mergeCell ref="P37:T37"/>
    <mergeCell ref="P45:T45"/>
    <mergeCell ref="P38:T38"/>
    <mergeCell ref="P31:T31"/>
    <mergeCell ref="P24:T24"/>
    <mergeCell ref="J29:N29"/>
    <mergeCell ref="J40:N40"/>
    <mergeCell ref="J51:N51"/>
    <mergeCell ref="J62:N62"/>
    <mergeCell ref="J69:N69"/>
    <mergeCell ref="J14:N14"/>
    <mergeCell ref="P14:Z14"/>
    <mergeCell ref="J50:N50"/>
    <mergeCell ref="B186:O186"/>
    <mergeCell ref="B14:H14"/>
    <mergeCell ref="E15:H15"/>
    <mergeCell ref="J21:N21"/>
    <mergeCell ref="J28:N28"/>
    <mergeCell ref="J15:N15"/>
    <mergeCell ref="J22:N22"/>
    <mergeCell ref="J39:N39"/>
    <mergeCell ref="J61:N61"/>
    <mergeCell ref="J68:N68"/>
    <mergeCell ref="P23:T23"/>
    <mergeCell ref="P30:T30"/>
    <mergeCell ref="P44:T44"/>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33"/>
  <sheetViews>
    <sheetView topLeftCell="G10" workbookViewId="0">
      <selection activeCell="U21" sqref="U21"/>
    </sheetView>
  </sheetViews>
  <sheetFormatPr defaultRowHeight="15"/>
  <cols>
    <col min="2" max="2" width="11" customWidth="1"/>
    <col min="3" max="3" width="34" customWidth="1"/>
    <col min="4" max="4" width="11.7109375" customWidth="1"/>
    <col min="5" max="5" width="14.5703125" customWidth="1"/>
    <col min="6" max="6" width="12.7109375" customWidth="1"/>
    <col min="7" max="7" width="13.5703125" customWidth="1"/>
    <col min="8" max="8" width="15.42578125" customWidth="1"/>
    <col min="10" max="10" width="31.7109375" customWidth="1"/>
    <col min="11" max="11" width="18.28515625" customWidth="1"/>
    <col min="12" max="12" width="13.28515625" customWidth="1"/>
    <col min="13" max="13" width="21.28515625" customWidth="1"/>
    <col min="14" max="14" width="15.42578125" customWidth="1"/>
    <col min="15" max="15" width="13.5703125" customWidth="1"/>
    <col min="16" max="16" width="16.85546875" customWidth="1"/>
    <col min="17" max="18" width="17.7109375" customWidth="1"/>
    <col min="19" max="19" width="12.7109375" customWidth="1"/>
    <col min="20" max="20" width="17.42578125" customWidth="1"/>
    <col min="21" max="21" width="16.7109375" customWidth="1"/>
  </cols>
  <sheetData>
    <row r="1" spans="1:22">
      <c r="A1" s="794"/>
      <c r="B1" s="794"/>
      <c r="C1" s="794"/>
      <c r="D1" s="794"/>
      <c r="E1" s="794"/>
      <c r="F1" s="794"/>
      <c r="G1" s="794"/>
      <c r="H1" s="794"/>
      <c r="I1" s="794"/>
      <c r="J1" s="794"/>
      <c r="K1" s="794"/>
      <c r="L1" s="794"/>
      <c r="M1" s="794"/>
      <c r="N1" s="794"/>
      <c r="O1" s="794"/>
      <c r="P1" s="794"/>
      <c r="Q1" s="794"/>
      <c r="R1" s="794"/>
      <c r="S1" s="794"/>
      <c r="T1" s="794"/>
      <c r="U1" s="794"/>
      <c r="V1" s="794"/>
    </row>
    <row r="2" spans="1:22">
      <c r="A2" s="794"/>
      <c r="B2" s="794"/>
      <c r="C2" s="794"/>
      <c r="D2" s="794"/>
      <c r="E2" s="794"/>
      <c r="F2" s="794"/>
      <c r="G2" s="794"/>
      <c r="H2" s="794"/>
      <c r="I2" s="794"/>
      <c r="J2" s="794"/>
      <c r="K2" s="794"/>
      <c r="L2" s="794"/>
      <c r="M2" s="794"/>
      <c r="N2" s="794"/>
      <c r="O2" s="794"/>
      <c r="P2" s="794"/>
      <c r="Q2" s="794"/>
      <c r="R2" s="794"/>
      <c r="S2" s="794"/>
      <c r="T2" s="794"/>
      <c r="U2" s="794"/>
      <c r="V2" s="794"/>
    </row>
    <row r="3" spans="1:22">
      <c r="A3" s="794"/>
      <c r="B3" s="794"/>
      <c r="C3" s="794"/>
      <c r="D3" s="794"/>
      <c r="E3" s="794"/>
      <c r="F3" s="794"/>
      <c r="G3" s="794"/>
      <c r="H3" s="794"/>
      <c r="I3" s="794"/>
      <c r="J3" s="794"/>
      <c r="K3" s="794"/>
      <c r="L3" s="794"/>
      <c r="M3" s="794"/>
      <c r="N3" s="794"/>
      <c r="O3" s="794"/>
      <c r="P3" s="794"/>
      <c r="Q3" s="794"/>
      <c r="R3" s="794"/>
      <c r="S3" s="794"/>
      <c r="T3" s="794"/>
      <c r="U3" s="794"/>
      <c r="V3" s="794"/>
    </row>
    <row r="4" spans="1:22">
      <c r="A4" s="794"/>
      <c r="B4" s="794"/>
      <c r="C4" s="794"/>
      <c r="D4" s="794"/>
      <c r="E4" s="794"/>
      <c r="F4" s="794"/>
      <c r="G4" s="794"/>
      <c r="H4" s="794"/>
      <c r="I4" s="794"/>
      <c r="J4" s="794"/>
      <c r="K4" s="794"/>
      <c r="L4" s="794"/>
      <c r="M4" s="794"/>
      <c r="N4" s="794"/>
      <c r="O4" s="794"/>
      <c r="P4" s="794"/>
      <c r="Q4" s="794"/>
      <c r="R4" s="794"/>
      <c r="S4" s="794"/>
      <c r="T4" s="794"/>
      <c r="U4" s="794"/>
      <c r="V4" s="794"/>
    </row>
    <row r="5" spans="1:22">
      <c r="A5" s="794"/>
      <c r="B5" s="794"/>
      <c r="C5" s="794"/>
      <c r="D5" s="794"/>
      <c r="E5" s="794"/>
      <c r="F5" s="794"/>
      <c r="G5" s="794"/>
      <c r="H5" s="794"/>
      <c r="I5" s="794"/>
      <c r="J5" s="794"/>
      <c r="K5" s="794"/>
      <c r="L5" s="794"/>
      <c r="M5" s="794"/>
      <c r="N5" s="794"/>
      <c r="O5" s="794"/>
      <c r="P5" s="794"/>
      <c r="Q5" s="794"/>
      <c r="R5" s="794"/>
      <c r="S5" s="794"/>
      <c r="T5" s="794"/>
      <c r="U5" s="794"/>
      <c r="V5" s="794"/>
    </row>
    <row r="6" spans="1:22">
      <c r="A6" s="794"/>
      <c r="B6" s="794"/>
      <c r="C6" s="794"/>
      <c r="D6" s="794"/>
      <c r="E6" s="794"/>
      <c r="F6" s="794"/>
      <c r="G6" s="794"/>
      <c r="H6" s="794"/>
      <c r="I6" s="794"/>
      <c r="J6" s="794"/>
      <c r="K6" s="794"/>
      <c r="L6" s="794"/>
      <c r="M6" s="794"/>
      <c r="N6" s="794"/>
      <c r="O6" s="794"/>
      <c r="P6" s="794"/>
      <c r="Q6" s="794"/>
      <c r="R6" s="794"/>
      <c r="S6" s="794"/>
      <c r="T6" s="794"/>
      <c r="U6" s="794"/>
      <c r="V6" s="794"/>
    </row>
    <row r="7" spans="1:22">
      <c r="A7" s="794"/>
      <c r="B7" s="794"/>
      <c r="C7" s="794"/>
      <c r="D7" s="794"/>
      <c r="E7" s="794"/>
      <c r="F7" s="794"/>
      <c r="G7" s="794"/>
      <c r="H7" s="794"/>
      <c r="I7" s="794"/>
      <c r="J7" s="794"/>
      <c r="K7" s="794"/>
      <c r="L7" s="794"/>
      <c r="M7" s="794"/>
      <c r="N7" s="794"/>
      <c r="O7" s="794"/>
      <c r="P7" s="794"/>
      <c r="Q7" s="794"/>
      <c r="R7" s="794"/>
      <c r="S7" s="794"/>
      <c r="T7" s="794"/>
      <c r="U7" s="794"/>
      <c r="V7" s="794"/>
    </row>
    <row r="8" spans="1:22">
      <c r="A8" s="794"/>
      <c r="B8" s="794"/>
      <c r="C8" s="794"/>
      <c r="D8" s="794"/>
      <c r="E8" s="794"/>
      <c r="F8" s="794"/>
      <c r="G8" s="794"/>
      <c r="H8" s="794"/>
      <c r="I8" s="794"/>
      <c r="J8" s="794"/>
      <c r="K8" s="794"/>
      <c r="L8" s="794"/>
      <c r="M8" s="794"/>
      <c r="N8" s="794"/>
      <c r="O8" s="794"/>
      <c r="P8" s="794"/>
      <c r="Q8" s="794"/>
      <c r="R8" s="794"/>
      <c r="S8" s="794"/>
      <c r="T8" s="794"/>
      <c r="U8" s="794"/>
      <c r="V8" s="794"/>
    </row>
    <row r="9" spans="1:22">
      <c r="A9" s="794"/>
      <c r="B9" s="794"/>
      <c r="C9" s="794"/>
      <c r="D9" s="794"/>
      <c r="E9" s="794"/>
      <c r="F9" s="794"/>
      <c r="G9" s="794"/>
      <c r="H9" s="794"/>
      <c r="I9" s="794"/>
      <c r="J9" s="794"/>
      <c r="K9" s="794"/>
      <c r="L9" s="794"/>
      <c r="M9" s="794"/>
      <c r="N9" s="794"/>
      <c r="O9" s="794"/>
      <c r="P9" s="794"/>
      <c r="Q9" s="794"/>
      <c r="R9" s="794"/>
      <c r="S9" s="794"/>
      <c r="T9" s="794"/>
      <c r="U9" s="794"/>
      <c r="V9" s="794"/>
    </row>
    <row r="10" spans="1:22">
      <c r="A10" s="794"/>
      <c r="B10" s="794"/>
      <c r="C10" s="794"/>
      <c r="D10" s="794"/>
      <c r="E10" s="794"/>
      <c r="F10" s="794"/>
      <c r="G10" s="794"/>
      <c r="H10" s="794"/>
      <c r="I10" s="794"/>
      <c r="J10" s="794"/>
      <c r="K10" s="794"/>
      <c r="L10" s="794"/>
      <c r="M10" s="794"/>
      <c r="N10" s="794"/>
      <c r="O10" s="794"/>
      <c r="P10" s="794"/>
      <c r="Q10" s="794"/>
      <c r="R10" s="794"/>
      <c r="S10" s="794"/>
      <c r="T10" s="794"/>
      <c r="U10" s="794"/>
      <c r="V10" s="794"/>
    </row>
    <row r="11" spans="1:22">
      <c r="A11" s="794"/>
      <c r="B11" s="794"/>
      <c r="C11" s="794"/>
      <c r="D11" s="794"/>
      <c r="E11" s="794"/>
      <c r="F11" s="794"/>
      <c r="G11" s="794"/>
      <c r="H11" s="794"/>
      <c r="I11" s="794"/>
      <c r="J11" s="794"/>
      <c r="K11" s="794"/>
      <c r="L11" s="794"/>
      <c r="M11" s="794"/>
      <c r="N11" s="794"/>
      <c r="O11" s="794"/>
      <c r="P11" s="794"/>
      <c r="Q11" s="794"/>
      <c r="R11" s="794"/>
      <c r="S11" s="794"/>
      <c r="T11" s="794"/>
      <c r="U11" s="794"/>
      <c r="V11" s="794"/>
    </row>
    <row r="12" spans="1:22">
      <c r="A12" s="794"/>
      <c r="B12" s="794"/>
      <c r="C12" s="794"/>
      <c r="D12" s="794"/>
      <c r="E12" s="794"/>
      <c r="F12" s="794"/>
      <c r="G12" s="794"/>
      <c r="H12" s="794"/>
      <c r="I12" s="794"/>
      <c r="J12" s="794"/>
      <c r="K12" s="794"/>
      <c r="L12" s="794"/>
      <c r="M12" s="794"/>
      <c r="N12" s="794"/>
      <c r="O12" s="794"/>
      <c r="P12" s="794"/>
      <c r="Q12" s="794"/>
      <c r="R12" s="794"/>
      <c r="S12" s="794"/>
      <c r="T12" s="794"/>
      <c r="U12" s="794"/>
      <c r="V12" s="794"/>
    </row>
    <row r="13" spans="1:22">
      <c r="A13" s="794"/>
      <c r="B13" s="794"/>
      <c r="C13" s="794"/>
      <c r="D13" s="794"/>
      <c r="E13" s="794"/>
      <c r="F13" s="794"/>
      <c r="G13" s="794"/>
      <c r="H13" s="794"/>
      <c r="I13" s="794"/>
      <c r="J13" s="794"/>
      <c r="K13" s="794"/>
      <c r="L13" s="794"/>
      <c r="M13" s="794"/>
      <c r="N13" s="794"/>
      <c r="O13" s="794"/>
      <c r="P13" s="794"/>
      <c r="Q13" s="794"/>
      <c r="R13" s="794"/>
      <c r="S13" s="794"/>
      <c r="T13" s="794"/>
      <c r="U13" s="794"/>
      <c r="V13" s="794"/>
    </row>
    <row r="14" spans="1:22" ht="15.75">
      <c r="A14" s="794"/>
      <c r="B14" s="969" t="s">
        <v>730</v>
      </c>
      <c r="C14" s="970"/>
      <c r="D14" s="970"/>
      <c r="E14" s="970"/>
      <c r="F14" s="970"/>
      <c r="G14" s="970"/>
      <c r="H14" s="971"/>
      <c r="I14" s="794"/>
      <c r="J14" s="977" t="s">
        <v>731</v>
      </c>
      <c r="K14" s="978"/>
      <c r="L14" s="978"/>
      <c r="M14" s="978"/>
      <c r="N14" s="978"/>
      <c r="O14" s="978"/>
      <c r="P14" s="978"/>
      <c r="Q14" s="978"/>
      <c r="R14" s="978"/>
      <c r="S14" s="978"/>
      <c r="T14" s="979"/>
      <c r="U14" s="795"/>
      <c r="V14" s="794"/>
    </row>
    <row r="15" spans="1:22" ht="30">
      <c r="A15" s="794"/>
      <c r="B15" s="5"/>
      <c r="C15" s="240"/>
      <c r="D15" s="240"/>
      <c r="E15" s="972" t="s">
        <v>672</v>
      </c>
      <c r="F15" s="972"/>
      <c r="G15" s="972"/>
      <c r="H15" s="973"/>
      <c r="I15" s="794"/>
      <c r="J15" s="510" t="s">
        <v>732</v>
      </c>
      <c r="K15" s="519" t="s">
        <v>673</v>
      </c>
      <c r="L15" s="519" t="s">
        <v>733</v>
      </c>
      <c r="M15" s="519" t="s">
        <v>734</v>
      </c>
      <c r="N15" s="189" t="s">
        <v>676</v>
      </c>
      <c r="O15" s="519" t="s">
        <v>733</v>
      </c>
      <c r="P15" s="519" t="s">
        <v>734</v>
      </c>
      <c r="Q15" s="189" t="s">
        <v>677</v>
      </c>
      <c r="R15" s="519" t="s">
        <v>733</v>
      </c>
      <c r="S15" s="519" t="s">
        <v>734</v>
      </c>
      <c r="T15" s="724" t="s">
        <v>678</v>
      </c>
      <c r="U15" s="794"/>
      <c r="V15" s="794"/>
    </row>
    <row r="16" spans="1:22">
      <c r="A16" s="794"/>
      <c r="B16" s="42" t="s">
        <v>679</v>
      </c>
      <c r="C16" s="827" t="s">
        <v>680</v>
      </c>
      <c r="D16" s="827" t="s">
        <v>681</v>
      </c>
      <c r="E16" s="42" t="s">
        <v>682</v>
      </c>
      <c r="F16" s="42" t="s">
        <v>61</v>
      </c>
      <c r="G16" s="42" t="s">
        <v>60</v>
      </c>
      <c r="H16" s="42" t="s">
        <v>62</v>
      </c>
      <c r="I16" s="794"/>
      <c r="J16" s="715"/>
      <c r="K16" s="414"/>
      <c r="L16" s="414"/>
      <c r="M16" s="414"/>
      <c r="N16" s="414"/>
      <c r="O16" s="414"/>
      <c r="P16" s="414"/>
      <c r="Q16" s="414"/>
      <c r="R16" s="414"/>
      <c r="S16" s="414"/>
      <c r="T16" s="727"/>
      <c r="U16" s="794"/>
      <c r="V16" s="794"/>
    </row>
    <row r="17" spans="1:22">
      <c r="A17" s="794"/>
      <c r="B17" s="20"/>
      <c r="C17" s="17"/>
      <c r="D17" s="17"/>
      <c r="E17" s="20"/>
      <c r="F17" s="17"/>
      <c r="G17" s="17"/>
      <c r="H17" s="22"/>
      <c r="I17" s="794"/>
      <c r="J17" s="20" t="s">
        <v>137</v>
      </c>
      <c r="K17" s="254">
        <v>55</v>
      </c>
      <c r="L17" s="20">
        <v>10</v>
      </c>
      <c r="M17" s="254">
        <f>SUM(K17/L17)</f>
        <v>5.5</v>
      </c>
      <c r="N17" s="254">
        <v>10.89</v>
      </c>
      <c r="O17" s="20">
        <v>3</v>
      </c>
      <c r="P17" s="254">
        <f>SUM(N17/O17)</f>
        <v>3.6300000000000003</v>
      </c>
      <c r="Q17" s="254">
        <v>36</v>
      </c>
      <c r="R17" s="20">
        <v>8</v>
      </c>
      <c r="S17" s="254">
        <f>SUM(Q17/R17)</f>
        <v>4.5</v>
      </c>
      <c r="T17" s="257">
        <f>AVERAGE(M17,P17,S17)</f>
        <v>4.5433333333333339</v>
      </c>
      <c r="U17" s="794">
        <f>4.54/4.77</f>
        <v>0.95178197064989523</v>
      </c>
      <c r="V17" s="794"/>
    </row>
    <row r="18" spans="1:22">
      <c r="A18" s="794"/>
      <c r="B18" s="42">
        <v>1</v>
      </c>
      <c r="C18" s="89" t="s">
        <v>134</v>
      </c>
      <c r="D18" s="796">
        <f>N18</f>
        <v>1.2</v>
      </c>
      <c r="E18" s="796">
        <f>SUM(D18*(1-0.25))</f>
        <v>0.89999999999999991</v>
      </c>
      <c r="F18" s="796">
        <f>SUM(D18*(1-0.5))</f>
        <v>0.6</v>
      </c>
      <c r="G18" s="796">
        <f>SUM(D18*(1-0.75))</f>
        <v>0.3</v>
      </c>
      <c r="H18" s="796">
        <f>SUM(D18*(1-0.9))</f>
        <v>0.11999999999999997</v>
      </c>
      <c r="I18" s="794"/>
      <c r="J18" s="20" t="s">
        <v>140</v>
      </c>
      <c r="K18" s="254">
        <v>1.7</v>
      </c>
      <c r="L18" s="20">
        <v>1</v>
      </c>
      <c r="M18" s="254">
        <f>SUM(K18/L18)</f>
        <v>1.7</v>
      </c>
      <c r="N18" s="254">
        <v>1.2</v>
      </c>
      <c r="O18" s="20">
        <v>1</v>
      </c>
      <c r="P18" s="254">
        <f>SUM(N18/O18)</f>
        <v>1.2</v>
      </c>
      <c r="Q18" s="254">
        <v>1.3</v>
      </c>
      <c r="R18" s="20">
        <v>1</v>
      </c>
      <c r="S18" s="254">
        <f>SUM(Q18/R18)</f>
        <v>1.3</v>
      </c>
      <c r="T18" s="257">
        <f>AVERAGE(M19,P18,S18)</f>
        <v>1.2333333333333334</v>
      </c>
      <c r="U18" s="794"/>
      <c r="V18" s="794"/>
    </row>
    <row r="19" spans="1:22">
      <c r="A19" s="794"/>
      <c r="B19" s="17"/>
      <c r="C19" s="20" t="s">
        <v>137</v>
      </c>
      <c r="D19" s="110">
        <f>T17</f>
        <v>4.5433333333333339</v>
      </c>
      <c r="E19" s="21">
        <f t="shared" ref="E19:E34" si="0">SUM(D19*(1-0.25))</f>
        <v>3.4075000000000006</v>
      </c>
      <c r="F19" s="21">
        <f>SUM(D19*(1-0.5))</f>
        <v>2.2716666666666669</v>
      </c>
      <c r="G19" s="21">
        <f>SUM(D19*(1-0.75))</f>
        <v>1.1358333333333335</v>
      </c>
      <c r="H19" s="21">
        <f>SUM(D19*(1-0.9))</f>
        <v>0.45433333333333331</v>
      </c>
      <c r="I19" s="794"/>
      <c r="J19" s="20" t="s">
        <v>143</v>
      </c>
      <c r="K19" s="254">
        <v>1200</v>
      </c>
      <c r="L19" s="20">
        <v>1000</v>
      </c>
      <c r="M19" s="254">
        <f>SUM(K19/L19)</f>
        <v>1.2</v>
      </c>
      <c r="N19" s="254">
        <v>890</v>
      </c>
      <c r="O19" s="20">
        <v>1000</v>
      </c>
      <c r="P19" s="254">
        <f>SUM(N19/O19)</f>
        <v>0.89</v>
      </c>
      <c r="Q19" s="254">
        <v>950</v>
      </c>
      <c r="R19" s="20">
        <v>1000</v>
      </c>
      <c r="S19" s="254">
        <f>SUM(Q19/R19)</f>
        <v>0.95</v>
      </c>
      <c r="T19" s="257">
        <f>AVERAGE(M20,P19,S19)</f>
        <v>0.91999999999999993</v>
      </c>
      <c r="U19" s="794"/>
      <c r="V19" s="794"/>
    </row>
    <row r="20" spans="1:22">
      <c r="A20" s="794"/>
      <c r="B20" s="17"/>
      <c r="C20" s="20" t="s">
        <v>140</v>
      </c>
      <c r="D20" s="110">
        <f>T18</f>
        <v>1.2333333333333334</v>
      </c>
      <c r="E20" s="21">
        <f t="shared" si="0"/>
        <v>0.92500000000000004</v>
      </c>
      <c r="F20" s="21">
        <f>SUM(D20*(1-0.5))</f>
        <v>0.6166666666666667</v>
      </c>
      <c r="G20" s="21">
        <f>SUM(D20*(1-0.75))</f>
        <v>0.30833333333333335</v>
      </c>
      <c r="H20" s="21">
        <f>SUM(D20*(1-0.9))</f>
        <v>0.12333333333333331</v>
      </c>
      <c r="I20" s="794"/>
      <c r="J20" s="806"/>
      <c r="K20" s="794"/>
      <c r="L20" s="794"/>
      <c r="M20" s="794"/>
      <c r="N20" s="794"/>
      <c r="O20" s="794"/>
      <c r="P20" s="794"/>
      <c r="Q20" s="794"/>
      <c r="R20" s="794"/>
      <c r="S20" s="794"/>
      <c r="T20" s="794"/>
      <c r="U20" s="794"/>
      <c r="V20" s="794"/>
    </row>
    <row r="21" spans="1:22" ht="15.75">
      <c r="A21" s="794"/>
      <c r="B21" s="17"/>
      <c r="C21" s="20" t="s">
        <v>143</v>
      </c>
      <c r="D21" s="110">
        <f>T19</f>
        <v>0.91999999999999993</v>
      </c>
      <c r="E21" s="21">
        <f t="shared" si="0"/>
        <v>0.69</v>
      </c>
      <c r="F21" s="21">
        <f>SUM(D21*(1-0.5))</f>
        <v>0.45999999999999996</v>
      </c>
      <c r="G21" s="21">
        <f>SUM(D21*(1-0.75))</f>
        <v>0.22999999999999998</v>
      </c>
      <c r="H21" s="21">
        <f>SUM(D21*(1-0.9))</f>
        <v>9.1999999999999971E-2</v>
      </c>
      <c r="I21" s="794"/>
      <c r="J21" s="974" t="s">
        <v>735</v>
      </c>
      <c r="K21" s="975"/>
      <c r="L21" s="975"/>
      <c r="M21" s="975"/>
      <c r="N21" s="975"/>
      <c r="O21" s="975"/>
      <c r="P21" s="975"/>
      <c r="Q21" s="975"/>
      <c r="R21" s="975"/>
      <c r="S21" s="975"/>
      <c r="T21" s="976"/>
      <c r="U21" s="794"/>
      <c r="V21" s="794"/>
    </row>
    <row r="22" spans="1:22" ht="30">
      <c r="A22" s="794"/>
      <c r="B22" s="42">
        <v>2</v>
      </c>
      <c r="C22" s="43" t="s">
        <v>147</v>
      </c>
      <c r="D22" s="151">
        <f>T24</f>
        <v>11.222222222222221</v>
      </c>
      <c r="E22" s="796">
        <f t="shared" si="0"/>
        <v>8.4166666666666661</v>
      </c>
      <c r="F22" s="796">
        <f>SUM(D22*(1-0.5))</f>
        <v>5.6111111111111107</v>
      </c>
      <c r="G22" s="796">
        <f>SUM(D22*(1-0.75))</f>
        <v>2.8055555555555554</v>
      </c>
      <c r="H22" s="796">
        <f>SUM(D22*(1-0.9))</f>
        <v>1.1222222222222218</v>
      </c>
      <c r="I22" s="794"/>
      <c r="J22" s="510" t="s">
        <v>732</v>
      </c>
      <c r="K22" s="519" t="s">
        <v>673</v>
      </c>
      <c r="L22" s="519" t="s">
        <v>733</v>
      </c>
      <c r="M22" s="519" t="s">
        <v>734</v>
      </c>
      <c r="N22" s="189" t="s">
        <v>676</v>
      </c>
      <c r="O22" s="519" t="s">
        <v>733</v>
      </c>
      <c r="P22" s="519" t="s">
        <v>734</v>
      </c>
      <c r="Q22" s="189" t="s">
        <v>677</v>
      </c>
      <c r="R22" s="519" t="s">
        <v>733</v>
      </c>
      <c r="S22" s="519" t="s">
        <v>734</v>
      </c>
      <c r="T22" s="724" t="s">
        <v>678</v>
      </c>
      <c r="U22" s="794"/>
      <c r="V22" s="794"/>
    </row>
    <row r="23" spans="1:22">
      <c r="A23" s="794"/>
      <c r="B23" s="42">
        <v>3</v>
      </c>
      <c r="C23" s="43" t="s">
        <v>151</v>
      </c>
      <c r="D23" s="44"/>
      <c r="E23" s="44"/>
      <c r="F23" s="44"/>
      <c r="G23" s="44"/>
      <c r="H23" s="44"/>
      <c r="I23" s="794"/>
      <c r="J23" s="715"/>
      <c r="K23" s="414"/>
      <c r="L23" s="414"/>
      <c r="M23" s="414"/>
      <c r="N23" s="414"/>
      <c r="O23" s="414"/>
      <c r="P23" s="414"/>
      <c r="Q23" s="414"/>
      <c r="R23" s="414"/>
      <c r="S23" s="414"/>
      <c r="T23" s="727"/>
      <c r="U23" s="794"/>
      <c r="V23" s="794"/>
    </row>
    <row r="24" spans="1:22">
      <c r="A24" s="794"/>
      <c r="B24" s="17"/>
      <c r="C24" s="20">
        <v>0.5</v>
      </c>
      <c r="D24" s="110">
        <f t="shared" ref="D24:D34" si="1">Q56</f>
        <v>194.65611999999999</v>
      </c>
      <c r="E24" s="21">
        <f t="shared" si="0"/>
        <v>145.99208999999999</v>
      </c>
      <c r="F24" s="21">
        <f>SUM(D24*(1-0.5))</f>
        <v>97.328059999999994</v>
      </c>
      <c r="G24" s="21">
        <f>SUM(D24*(1-0.75))</f>
        <v>48.664029999999997</v>
      </c>
      <c r="H24" s="21">
        <f>SUM(D24*(1-0.9))</f>
        <v>19.465611999999993</v>
      </c>
      <c r="I24" s="794"/>
      <c r="J24" s="20" t="s">
        <v>147</v>
      </c>
      <c r="K24" s="254">
        <v>240</v>
      </c>
      <c r="L24" s="20">
        <v>20</v>
      </c>
      <c r="M24" s="254">
        <f>SUM(K24/L24)</f>
        <v>12</v>
      </c>
      <c r="N24" s="254">
        <v>205</v>
      </c>
      <c r="O24" s="20">
        <v>15</v>
      </c>
      <c r="P24" s="254">
        <f>SUM(N24/O24)</f>
        <v>13.666666666666666</v>
      </c>
      <c r="Q24" s="254">
        <v>80</v>
      </c>
      <c r="R24" s="20">
        <v>10</v>
      </c>
      <c r="S24" s="254">
        <f>SUM(Q24/R24)</f>
        <v>8</v>
      </c>
      <c r="T24" s="257">
        <f>AVERAGE(M24,P24,S24)</f>
        <v>11.222222222222221</v>
      </c>
      <c r="U24" s="794"/>
      <c r="V24" s="794"/>
    </row>
    <row r="25" spans="1:22">
      <c r="A25" s="794"/>
      <c r="B25" s="17"/>
      <c r="C25" s="20">
        <v>1</v>
      </c>
      <c r="D25" s="110">
        <f t="shared" si="1"/>
        <v>389.31223999999997</v>
      </c>
      <c r="E25" s="21">
        <f t="shared" si="0"/>
        <v>291.98417999999998</v>
      </c>
      <c r="F25" s="21">
        <f t="shared" ref="F25:F34" si="2">SUM(D25*(1-0.5))</f>
        <v>194.65611999999999</v>
      </c>
      <c r="G25" s="21">
        <f t="shared" ref="G25:G34" si="3">SUM(D25*(1-0.75))</f>
        <v>97.328059999999994</v>
      </c>
      <c r="H25" s="21">
        <f t="shared" ref="H25:H34" si="4">SUM(D25*(1-0.9))</f>
        <v>38.931223999999986</v>
      </c>
      <c r="I25" s="794"/>
      <c r="J25" s="794"/>
      <c r="K25" s="794"/>
      <c r="L25" s="794"/>
      <c r="M25" s="794"/>
      <c r="N25" s="794"/>
      <c r="O25" s="794"/>
      <c r="P25" s="794"/>
      <c r="Q25" s="794"/>
      <c r="R25" s="794"/>
      <c r="S25" s="794"/>
      <c r="T25" s="794"/>
      <c r="U25" s="794"/>
      <c r="V25" s="794"/>
    </row>
    <row r="26" spans="1:22" ht="15.75">
      <c r="A26" s="794"/>
      <c r="B26" s="17"/>
      <c r="C26" s="20">
        <v>2</v>
      </c>
      <c r="D26" s="110">
        <f t="shared" si="1"/>
        <v>778.62447999999995</v>
      </c>
      <c r="E26" s="21">
        <f t="shared" si="0"/>
        <v>583.96835999999996</v>
      </c>
      <c r="F26" s="21">
        <f t="shared" si="2"/>
        <v>389.31223999999997</v>
      </c>
      <c r="G26" s="21">
        <f t="shared" si="3"/>
        <v>194.65611999999999</v>
      </c>
      <c r="H26" s="21">
        <f t="shared" si="4"/>
        <v>77.862447999999972</v>
      </c>
      <c r="I26" s="794"/>
      <c r="J26" s="974" t="s">
        <v>736</v>
      </c>
      <c r="K26" s="975"/>
      <c r="L26" s="975"/>
      <c r="M26" s="975"/>
      <c r="N26" s="975"/>
      <c r="O26" s="975"/>
      <c r="P26" s="975"/>
      <c r="Q26" s="975"/>
      <c r="R26" s="975"/>
      <c r="S26" s="975"/>
      <c r="T26" s="976"/>
      <c r="U26" s="794"/>
      <c r="V26" s="794"/>
    </row>
    <row r="27" spans="1:22">
      <c r="A27" s="794"/>
      <c r="B27" s="17"/>
      <c r="C27" s="115">
        <v>3</v>
      </c>
      <c r="D27" s="110">
        <f t="shared" si="1"/>
        <v>1167.9367199999999</v>
      </c>
      <c r="E27" s="21">
        <f t="shared" si="0"/>
        <v>875.95254</v>
      </c>
      <c r="F27" s="21">
        <f t="shared" si="2"/>
        <v>583.96835999999996</v>
      </c>
      <c r="G27" s="21">
        <f t="shared" si="3"/>
        <v>291.98417999999998</v>
      </c>
      <c r="H27" s="21">
        <f t="shared" si="4"/>
        <v>116.79367199999997</v>
      </c>
      <c r="I27" s="794"/>
      <c r="J27" s="510"/>
      <c r="K27" s="519"/>
      <c r="L27" s="519"/>
      <c r="M27" s="519"/>
      <c r="N27" s="189"/>
      <c r="O27" s="519"/>
      <c r="P27" s="519"/>
      <c r="Q27" s="189"/>
      <c r="R27" s="519"/>
      <c r="S27" s="519"/>
      <c r="T27" s="724"/>
      <c r="U27" s="794"/>
      <c r="V27" s="794"/>
    </row>
    <row r="28" spans="1:22">
      <c r="A28" s="794"/>
      <c r="B28" s="17"/>
      <c r="C28" s="20">
        <v>4</v>
      </c>
      <c r="D28" s="110">
        <f t="shared" si="1"/>
        <v>1557.2489599999999</v>
      </c>
      <c r="E28" s="21">
        <f t="shared" si="0"/>
        <v>1167.9367199999999</v>
      </c>
      <c r="F28" s="21">
        <f t="shared" si="2"/>
        <v>778.62447999999995</v>
      </c>
      <c r="G28" s="21">
        <f t="shared" si="3"/>
        <v>389.31223999999997</v>
      </c>
      <c r="H28" s="21">
        <f t="shared" si="4"/>
        <v>155.72489599999994</v>
      </c>
      <c r="I28" s="794"/>
      <c r="J28" s="832" t="s">
        <v>737</v>
      </c>
      <c r="K28" s="785"/>
      <c r="L28" s="785"/>
      <c r="M28" s="785"/>
      <c r="N28" s="785"/>
      <c r="O28" s="785"/>
      <c r="P28" s="785"/>
      <c r="Q28" s="785"/>
      <c r="R28" s="785"/>
      <c r="S28" s="785"/>
      <c r="T28" s="786"/>
      <c r="U28" s="794"/>
      <c r="V28" s="794"/>
    </row>
    <row r="29" spans="1:22">
      <c r="A29" s="794"/>
      <c r="B29" s="17"/>
      <c r="C29" s="20">
        <v>5</v>
      </c>
      <c r="D29" s="110">
        <f t="shared" si="1"/>
        <v>1946.5611999999999</v>
      </c>
      <c r="E29" s="21">
        <f t="shared" si="0"/>
        <v>1459.9208999999998</v>
      </c>
      <c r="F29" s="21">
        <f t="shared" si="2"/>
        <v>973.28059999999994</v>
      </c>
      <c r="G29" s="21">
        <f t="shared" si="3"/>
        <v>486.64029999999997</v>
      </c>
      <c r="H29" s="21">
        <f t="shared" si="4"/>
        <v>194.65611999999993</v>
      </c>
      <c r="I29" s="794"/>
      <c r="J29" s="832" t="s">
        <v>738</v>
      </c>
      <c r="K29" s="788"/>
      <c r="L29" s="537"/>
      <c r="M29" s="788"/>
      <c r="N29" s="788"/>
      <c r="O29" s="537"/>
      <c r="P29" s="788"/>
      <c r="Q29" s="788"/>
      <c r="R29" s="537"/>
      <c r="S29" s="788"/>
      <c r="T29" s="789"/>
      <c r="U29" s="794"/>
      <c r="V29" s="794"/>
    </row>
    <row r="30" spans="1:22">
      <c r="A30" s="794"/>
      <c r="B30" s="17"/>
      <c r="C30" s="20">
        <v>6</v>
      </c>
      <c r="D30" s="110">
        <f t="shared" si="1"/>
        <v>2335.8734399999998</v>
      </c>
      <c r="E30" s="21">
        <f t="shared" si="0"/>
        <v>1751.90508</v>
      </c>
      <c r="F30" s="21">
        <f t="shared" si="2"/>
        <v>1167.9367199999999</v>
      </c>
      <c r="G30" s="21">
        <f t="shared" si="3"/>
        <v>583.96835999999996</v>
      </c>
      <c r="H30" s="21">
        <f t="shared" si="4"/>
        <v>233.58734399999994</v>
      </c>
      <c r="I30" s="794"/>
      <c r="J30" s="832" t="s">
        <v>739</v>
      </c>
      <c r="K30" s="787"/>
      <c r="L30" s="787"/>
      <c r="M30" s="787"/>
      <c r="N30" s="787"/>
      <c r="O30" s="787"/>
      <c r="P30" s="787"/>
      <c r="Q30" s="787"/>
      <c r="R30" s="787"/>
      <c r="S30" s="787"/>
      <c r="T30" s="790"/>
      <c r="U30" s="794"/>
      <c r="V30" s="794"/>
    </row>
    <row r="31" spans="1:22" ht="17.25" customHeight="1">
      <c r="A31" s="794"/>
      <c r="B31" s="17"/>
      <c r="C31" s="20">
        <v>7</v>
      </c>
      <c r="D31" s="110">
        <f t="shared" si="1"/>
        <v>2725.1856799999996</v>
      </c>
      <c r="E31" s="21">
        <f t="shared" si="0"/>
        <v>2043.8892599999997</v>
      </c>
      <c r="F31" s="21">
        <f t="shared" si="2"/>
        <v>1362.5928399999998</v>
      </c>
      <c r="G31" s="21">
        <f t="shared" si="3"/>
        <v>681.2964199999999</v>
      </c>
      <c r="H31" s="21">
        <f t="shared" si="4"/>
        <v>272.5185679999999</v>
      </c>
      <c r="I31" s="794"/>
      <c r="J31" s="833" t="s">
        <v>740</v>
      </c>
      <c r="K31" s="791"/>
      <c r="L31" s="791"/>
      <c r="M31" s="791"/>
      <c r="N31" s="791"/>
      <c r="O31" s="791"/>
      <c r="P31" s="791"/>
      <c r="Q31" s="791"/>
      <c r="R31" s="791"/>
      <c r="S31" s="791"/>
      <c r="T31" s="792"/>
      <c r="U31" s="794"/>
      <c r="V31" s="794"/>
    </row>
    <row r="32" spans="1:22" ht="19.5" customHeight="1">
      <c r="A32" s="794"/>
      <c r="B32" s="17"/>
      <c r="C32" s="20">
        <v>8</v>
      </c>
      <c r="D32" s="110">
        <f t="shared" si="1"/>
        <v>3114.4979199999998</v>
      </c>
      <c r="E32" s="21">
        <f t="shared" si="0"/>
        <v>2335.8734399999998</v>
      </c>
      <c r="F32" s="21">
        <f t="shared" si="2"/>
        <v>1557.2489599999999</v>
      </c>
      <c r="G32" s="21">
        <f t="shared" si="3"/>
        <v>778.62447999999995</v>
      </c>
      <c r="H32" s="21">
        <f t="shared" si="4"/>
        <v>311.44979199999989</v>
      </c>
      <c r="I32" s="794"/>
      <c r="J32" s="224"/>
      <c r="K32" s="434"/>
      <c r="L32" s="434"/>
      <c r="M32" s="434"/>
      <c r="N32" s="434"/>
      <c r="O32" s="434"/>
      <c r="P32" s="434"/>
      <c r="Q32" s="434"/>
      <c r="R32" s="434"/>
      <c r="S32" s="434"/>
      <c r="T32" s="435"/>
      <c r="U32" s="794"/>
      <c r="V32" s="794"/>
    </row>
    <row r="33" spans="1:22" ht="20.25" customHeight="1">
      <c r="A33" s="794"/>
      <c r="B33" s="17"/>
      <c r="C33" s="20">
        <v>9</v>
      </c>
      <c r="D33" s="110">
        <f t="shared" si="1"/>
        <v>3503.81016</v>
      </c>
      <c r="E33" s="21">
        <f t="shared" si="0"/>
        <v>2627.8576199999998</v>
      </c>
      <c r="F33" s="21">
        <f t="shared" si="2"/>
        <v>1751.90508</v>
      </c>
      <c r="G33" s="21">
        <f t="shared" si="3"/>
        <v>875.95254</v>
      </c>
      <c r="H33" s="21">
        <f t="shared" si="4"/>
        <v>350.38101599999993</v>
      </c>
      <c r="I33" s="794"/>
      <c r="J33" s="2"/>
      <c r="K33" s="3"/>
      <c r="L33" s="3"/>
      <c r="M33" s="988" t="s">
        <v>741</v>
      </c>
      <c r="N33" s="989"/>
      <c r="O33" s="989"/>
      <c r="P33" s="989"/>
      <c r="Q33" s="990"/>
      <c r="R33" s="3"/>
      <c r="S33" s="3"/>
      <c r="T33" s="447"/>
      <c r="U33" s="794"/>
      <c r="V33" s="794"/>
    </row>
    <row r="34" spans="1:22" ht="33" customHeight="1">
      <c r="A34" s="794"/>
      <c r="B34" s="17"/>
      <c r="C34" s="20">
        <v>10</v>
      </c>
      <c r="D34" s="110">
        <f t="shared" si="1"/>
        <v>3893.1223999999997</v>
      </c>
      <c r="E34" s="21">
        <f t="shared" si="0"/>
        <v>2919.8417999999997</v>
      </c>
      <c r="F34" s="21">
        <f t="shared" si="2"/>
        <v>1946.5611999999999</v>
      </c>
      <c r="G34" s="21">
        <f t="shared" si="3"/>
        <v>973.28059999999994</v>
      </c>
      <c r="H34" s="21">
        <f t="shared" si="4"/>
        <v>389.31223999999986</v>
      </c>
      <c r="I34" s="794"/>
      <c r="J34" s="2"/>
      <c r="K34" s="3"/>
      <c r="L34" s="3"/>
      <c r="M34" s="815"/>
      <c r="N34" s="815" t="s">
        <v>742</v>
      </c>
      <c r="O34" s="815" t="s">
        <v>743</v>
      </c>
      <c r="P34" s="815" t="s">
        <v>744</v>
      </c>
      <c r="Q34" s="815" t="s">
        <v>745</v>
      </c>
      <c r="R34" s="3"/>
      <c r="S34" s="3"/>
      <c r="T34" s="447"/>
      <c r="U34" s="794"/>
      <c r="V34" s="794"/>
    </row>
    <row r="35" spans="1:22" ht="35.25" customHeight="1">
      <c r="A35" s="794"/>
      <c r="B35" s="794"/>
      <c r="C35" s="794"/>
      <c r="D35" s="794"/>
      <c r="E35" s="794"/>
      <c r="F35" s="794"/>
      <c r="G35" s="794"/>
      <c r="H35" s="794"/>
      <c r="I35" s="794"/>
      <c r="J35" s="2"/>
      <c r="K35" s="3"/>
      <c r="L35" s="3"/>
      <c r="M35" s="815" t="s">
        <v>746</v>
      </c>
      <c r="N35" s="815">
        <v>1</v>
      </c>
      <c r="O35" s="815">
        <v>0.72499999999999998</v>
      </c>
      <c r="P35" s="815">
        <v>0.56000000000000005</v>
      </c>
      <c r="Q35" s="815">
        <v>0.60799999999999998</v>
      </c>
      <c r="R35" s="3"/>
      <c r="S35" s="3"/>
      <c r="T35" s="447"/>
      <c r="U35" s="794"/>
      <c r="V35" s="794"/>
    </row>
    <row r="36" spans="1:22" ht="21" customHeight="1">
      <c r="A36" s="794"/>
      <c r="B36" s="794"/>
      <c r="C36" s="806"/>
      <c r="D36" s="806"/>
      <c r="E36" s="928"/>
      <c r="F36" s="806"/>
      <c r="G36" s="928"/>
      <c r="H36" s="806"/>
      <c r="I36" s="794"/>
      <c r="J36" s="2"/>
      <c r="K36" s="3"/>
      <c r="L36" s="3"/>
      <c r="M36" s="815" t="s">
        <v>747</v>
      </c>
      <c r="N36" s="815">
        <v>1</v>
      </c>
      <c r="O36" s="815">
        <v>0.72499999999999998</v>
      </c>
      <c r="P36" s="815">
        <v>0.56000000000000005</v>
      </c>
      <c r="Q36" s="815">
        <v>0.58799999999999997</v>
      </c>
      <c r="R36" s="3"/>
      <c r="S36" s="3"/>
      <c r="T36" s="447"/>
      <c r="U36" s="794"/>
      <c r="V36" s="794"/>
    </row>
    <row r="37" spans="1:22" ht="28.5">
      <c r="A37" s="794"/>
      <c r="B37" s="794"/>
      <c r="C37" s="794"/>
      <c r="D37" s="794"/>
      <c r="E37" s="870"/>
      <c r="F37" s="806"/>
      <c r="G37" s="794"/>
      <c r="H37" s="794"/>
      <c r="I37" s="794"/>
      <c r="J37" s="2"/>
      <c r="K37" s="3"/>
      <c r="L37" s="3"/>
      <c r="M37" s="815" t="s">
        <v>748</v>
      </c>
      <c r="N37" s="815">
        <v>1.39</v>
      </c>
      <c r="O37" s="815">
        <v>1</v>
      </c>
      <c r="P37" s="815">
        <v>0.77</v>
      </c>
      <c r="Q37" s="815">
        <v>0.86799999999999999</v>
      </c>
      <c r="R37" s="3"/>
      <c r="S37" s="3"/>
      <c r="T37" s="447"/>
      <c r="U37" s="794"/>
      <c r="V37" s="794"/>
    </row>
    <row r="38" spans="1:22">
      <c r="A38" s="794"/>
      <c r="B38" s="794"/>
      <c r="C38" s="794"/>
      <c r="D38" s="794"/>
      <c r="E38" s="870"/>
      <c r="F38" s="806"/>
      <c r="G38" s="794"/>
      <c r="H38" s="794"/>
      <c r="I38" s="794"/>
      <c r="J38" s="2"/>
      <c r="K38" s="3"/>
      <c r="L38" s="3"/>
      <c r="M38" s="815" t="s">
        <v>747</v>
      </c>
      <c r="N38" s="815">
        <v>1.39</v>
      </c>
      <c r="O38" s="815">
        <v>1</v>
      </c>
      <c r="P38" s="815">
        <v>0.77</v>
      </c>
      <c r="Q38" s="815">
        <v>0.81699999999999995</v>
      </c>
      <c r="R38" s="3"/>
      <c r="S38" s="3"/>
      <c r="T38" s="447"/>
      <c r="U38" s="794"/>
      <c r="V38" s="794"/>
    </row>
    <row r="39" spans="1:22" ht="28.5">
      <c r="A39" s="794"/>
      <c r="B39" s="794"/>
      <c r="C39" s="794"/>
      <c r="D39" s="794"/>
      <c r="E39" s="870"/>
      <c r="F39" s="870"/>
      <c r="G39" s="870"/>
      <c r="H39" s="870"/>
      <c r="I39" s="794"/>
      <c r="J39" s="2"/>
      <c r="K39" s="3"/>
      <c r="L39" s="3"/>
      <c r="M39" s="815" t="s">
        <v>749</v>
      </c>
      <c r="N39" s="815">
        <v>1.8</v>
      </c>
      <c r="O39" s="815">
        <v>1.3</v>
      </c>
      <c r="P39" s="815">
        <v>1</v>
      </c>
      <c r="Q39" s="815">
        <v>1.1299999999999999</v>
      </c>
      <c r="R39" s="3"/>
      <c r="S39" s="3"/>
      <c r="T39" s="447"/>
      <c r="U39" s="795"/>
      <c r="V39" s="794"/>
    </row>
    <row r="40" spans="1:22" ht="28.5">
      <c r="A40" s="794"/>
      <c r="B40" s="794"/>
      <c r="C40" s="794"/>
      <c r="D40" s="806"/>
      <c r="E40" s="870"/>
      <c r="F40" s="870"/>
      <c r="G40" s="870"/>
      <c r="H40" s="870"/>
      <c r="I40" s="794"/>
      <c r="J40" s="2"/>
      <c r="K40" s="3"/>
      <c r="L40" s="3"/>
      <c r="M40" s="815" t="s">
        <v>750</v>
      </c>
      <c r="N40" s="815">
        <v>1.8</v>
      </c>
      <c r="O40" s="815">
        <v>1.3</v>
      </c>
      <c r="P40" s="815">
        <v>1</v>
      </c>
      <c r="Q40" s="815" t="s">
        <v>751</v>
      </c>
      <c r="R40" s="3"/>
      <c r="S40" s="3"/>
      <c r="T40" s="447"/>
      <c r="U40" s="794"/>
      <c r="V40" s="794"/>
    </row>
    <row r="41" spans="1:22" ht="33.75" customHeight="1">
      <c r="A41" s="794"/>
      <c r="B41" s="794"/>
      <c r="C41" s="794"/>
      <c r="D41" s="794"/>
      <c r="E41" s="794"/>
      <c r="F41" s="794"/>
      <c r="G41" s="794"/>
      <c r="H41" s="794"/>
      <c r="I41" s="794"/>
      <c r="J41" s="2"/>
      <c r="K41" s="3"/>
      <c r="L41" s="3"/>
      <c r="M41" s="815" t="s">
        <v>752</v>
      </c>
      <c r="N41" s="815">
        <v>1.64</v>
      </c>
      <c r="O41" s="815">
        <v>1.19</v>
      </c>
      <c r="P41" s="815">
        <v>0.92</v>
      </c>
      <c r="Q41" s="815">
        <v>1</v>
      </c>
      <c r="R41" s="3"/>
      <c r="S41" s="3"/>
      <c r="T41" s="447"/>
      <c r="U41" s="794"/>
      <c r="V41" s="794"/>
    </row>
    <row r="42" spans="1:22" ht="37.5" customHeight="1">
      <c r="A42" s="794"/>
      <c r="B42" s="794"/>
      <c r="C42" s="794"/>
      <c r="D42" s="794"/>
      <c r="E42" s="794"/>
      <c r="F42" s="794"/>
      <c r="G42" s="794"/>
      <c r="H42" s="794"/>
      <c r="I42" s="794"/>
      <c r="J42" s="2"/>
      <c r="K42" s="3"/>
      <c r="L42" s="3"/>
      <c r="M42" s="815" t="s">
        <v>753</v>
      </c>
      <c r="N42" s="815">
        <v>1.7</v>
      </c>
      <c r="O42" s="815">
        <v>1.19</v>
      </c>
      <c r="P42" s="815">
        <v>0.92</v>
      </c>
      <c r="Q42" s="815">
        <v>1</v>
      </c>
      <c r="R42" s="3"/>
      <c r="S42" s="3"/>
      <c r="T42" s="447"/>
      <c r="U42" s="794"/>
      <c r="V42" s="794"/>
    </row>
    <row r="43" spans="1:22" ht="15" customHeight="1">
      <c r="A43" s="794"/>
      <c r="B43" s="794"/>
      <c r="C43" s="794"/>
      <c r="D43" s="794"/>
      <c r="E43" s="794"/>
      <c r="F43" s="794"/>
      <c r="G43" s="794"/>
      <c r="H43" s="794"/>
      <c r="I43" s="794"/>
      <c r="J43" s="2"/>
      <c r="K43" s="3"/>
      <c r="L43" s="3"/>
      <c r="M43" s="3"/>
      <c r="N43" s="3"/>
      <c r="O43" s="3"/>
      <c r="P43" s="807"/>
      <c r="Q43" s="807"/>
      <c r="R43" s="807"/>
      <c r="S43" s="807"/>
      <c r="T43" s="808"/>
      <c r="U43" s="794"/>
      <c r="V43" s="794"/>
    </row>
    <row r="44" spans="1:22" ht="21.75" customHeight="1">
      <c r="A44" s="794"/>
      <c r="B44" s="794"/>
      <c r="C44" s="794"/>
      <c r="D44" s="794"/>
      <c r="E44" s="794"/>
      <c r="F44" s="794"/>
      <c r="G44" s="794"/>
      <c r="H44" s="794"/>
      <c r="I44" s="794"/>
      <c r="J44" s="2"/>
      <c r="K44" s="3"/>
      <c r="L44" s="3"/>
      <c r="M44" s="962" t="s">
        <v>754</v>
      </c>
      <c r="N44" s="963"/>
      <c r="O44" s="963"/>
      <c r="P44" s="963"/>
      <c r="Q44" s="964"/>
      <c r="R44" s="810"/>
      <c r="S44" s="810"/>
      <c r="T44" s="811"/>
      <c r="U44" s="794"/>
      <c r="V44" s="794"/>
    </row>
    <row r="45" spans="1:22" ht="15" customHeight="1">
      <c r="A45" s="794"/>
      <c r="B45" s="794"/>
      <c r="C45" s="794"/>
      <c r="D45" s="794"/>
      <c r="E45" s="794"/>
      <c r="F45" s="794"/>
      <c r="G45" s="794"/>
      <c r="H45" s="794"/>
      <c r="I45" s="794"/>
      <c r="J45" s="2"/>
      <c r="K45" s="3"/>
      <c r="L45" s="3"/>
      <c r="M45" s="816" t="s">
        <v>755</v>
      </c>
      <c r="N45" s="817" t="s">
        <v>756</v>
      </c>
      <c r="O45" s="817" t="s">
        <v>757</v>
      </c>
      <c r="P45" s="980" t="s">
        <v>758</v>
      </c>
      <c r="Q45" s="981"/>
      <c r="R45" s="812"/>
      <c r="S45" s="813"/>
      <c r="T45" s="814"/>
      <c r="U45" s="794"/>
      <c r="V45" s="794"/>
    </row>
    <row r="46" spans="1:22">
      <c r="A46" s="794"/>
      <c r="B46" s="794"/>
      <c r="C46" s="794"/>
      <c r="D46" s="794"/>
      <c r="E46" s="794"/>
      <c r="F46" s="794"/>
      <c r="G46" s="794"/>
      <c r="H46" s="794"/>
      <c r="I46" s="794"/>
      <c r="J46" s="2"/>
      <c r="K46" s="3"/>
      <c r="L46" s="3"/>
      <c r="M46" s="818" t="s">
        <v>759</v>
      </c>
      <c r="N46" s="822">
        <v>100</v>
      </c>
      <c r="O46" s="819">
        <v>42552</v>
      </c>
      <c r="P46" s="982" t="s">
        <v>760</v>
      </c>
      <c r="Q46" s="983"/>
      <c r="R46" s="812"/>
      <c r="S46" s="813"/>
      <c r="T46" s="814"/>
      <c r="U46" s="794"/>
      <c r="V46" s="794"/>
    </row>
    <row r="47" spans="1:22">
      <c r="A47" s="794"/>
      <c r="B47" s="794"/>
      <c r="C47" s="794"/>
      <c r="D47" s="794"/>
      <c r="E47" s="794"/>
      <c r="F47" s="794"/>
      <c r="G47" s="794"/>
      <c r="H47" s="794"/>
      <c r="I47" s="794"/>
      <c r="J47" s="2"/>
      <c r="K47" s="3"/>
      <c r="L47" s="3"/>
      <c r="M47" s="818" t="s">
        <v>761</v>
      </c>
      <c r="N47" s="822">
        <v>106</v>
      </c>
      <c r="O47" s="819">
        <v>42552</v>
      </c>
      <c r="P47" s="982" t="s">
        <v>760</v>
      </c>
      <c r="Q47" s="983"/>
      <c r="R47" s="812"/>
      <c r="S47" s="813"/>
      <c r="T47" s="814"/>
      <c r="U47" s="794"/>
      <c r="V47" s="794"/>
    </row>
    <row r="48" spans="1:22">
      <c r="A48" s="794"/>
      <c r="B48" s="794"/>
      <c r="C48" s="794"/>
      <c r="D48" s="794"/>
      <c r="E48" s="794"/>
      <c r="F48" s="794"/>
      <c r="G48" s="794"/>
      <c r="H48" s="794"/>
      <c r="I48" s="794"/>
      <c r="J48" s="2"/>
      <c r="K48" s="3"/>
      <c r="L48" s="3"/>
      <c r="M48" s="818" t="s">
        <v>762</v>
      </c>
      <c r="N48" s="822">
        <v>110</v>
      </c>
      <c r="O48" s="819">
        <v>42522</v>
      </c>
      <c r="P48" s="982" t="s">
        <v>760</v>
      </c>
      <c r="Q48" s="983"/>
      <c r="R48" s="812"/>
      <c r="S48" s="813"/>
      <c r="T48" s="814"/>
      <c r="U48" s="794"/>
      <c r="V48" s="794"/>
    </row>
    <row r="49" spans="1:22">
      <c r="A49" s="794"/>
      <c r="B49" s="794"/>
      <c r="C49" s="794"/>
      <c r="D49" s="794"/>
      <c r="E49" s="794"/>
      <c r="F49" s="794"/>
      <c r="G49" s="794"/>
      <c r="H49" s="794"/>
      <c r="I49" s="794"/>
      <c r="J49" s="2"/>
      <c r="K49" s="3"/>
      <c r="L49" s="3"/>
      <c r="M49" s="818" t="s">
        <v>763</v>
      </c>
      <c r="N49" s="822">
        <v>92</v>
      </c>
      <c r="O49" s="819">
        <v>42522</v>
      </c>
      <c r="P49" s="982" t="s">
        <v>760</v>
      </c>
      <c r="Q49" s="983"/>
      <c r="R49" s="812"/>
      <c r="S49" s="813"/>
      <c r="T49" s="814"/>
      <c r="U49" s="794"/>
      <c r="V49" s="794"/>
    </row>
    <row r="50" spans="1:22">
      <c r="A50" s="794"/>
      <c r="B50" s="794"/>
      <c r="C50" s="794"/>
      <c r="D50" s="794"/>
      <c r="E50" s="794"/>
      <c r="F50" s="794"/>
      <c r="G50" s="794"/>
      <c r="H50" s="794"/>
      <c r="I50" s="794"/>
      <c r="J50" s="2"/>
      <c r="K50" s="3"/>
      <c r="L50" s="3"/>
      <c r="M50" s="818" t="s">
        <v>764</v>
      </c>
      <c r="N50" s="822">
        <v>90</v>
      </c>
      <c r="O50" s="819">
        <v>40452</v>
      </c>
      <c r="P50" s="982" t="s">
        <v>760</v>
      </c>
      <c r="Q50" s="983"/>
      <c r="R50" s="812"/>
      <c r="S50" s="813"/>
      <c r="T50" s="814"/>
      <c r="U50" s="794"/>
      <c r="V50" s="794"/>
    </row>
    <row r="51" spans="1:22" ht="30" customHeight="1">
      <c r="A51" s="794"/>
      <c r="B51" s="794"/>
      <c r="C51" s="794"/>
      <c r="D51" s="794"/>
      <c r="E51" s="794"/>
      <c r="F51" s="794"/>
      <c r="G51" s="794"/>
      <c r="H51" s="794"/>
      <c r="I51" s="794"/>
      <c r="J51" s="2"/>
      <c r="K51" s="3"/>
      <c r="L51" s="3"/>
      <c r="M51" s="820" t="s">
        <v>765</v>
      </c>
      <c r="N51" s="822">
        <v>80</v>
      </c>
      <c r="O51" s="819">
        <v>41153</v>
      </c>
      <c r="P51" s="984" t="s">
        <v>766</v>
      </c>
      <c r="Q51" s="985"/>
      <c r="R51" s="812"/>
      <c r="S51" s="813"/>
      <c r="T51" s="814"/>
      <c r="U51" s="794"/>
      <c r="V51" s="794"/>
    </row>
    <row r="52" spans="1:22" ht="24" customHeight="1">
      <c r="A52" s="794"/>
      <c r="B52" s="794"/>
      <c r="C52" s="794"/>
      <c r="D52" s="794"/>
      <c r="E52" s="794"/>
      <c r="F52" s="794"/>
      <c r="G52" s="794"/>
      <c r="H52" s="794"/>
      <c r="I52" s="794"/>
      <c r="J52" s="2"/>
      <c r="K52" s="3"/>
      <c r="L52" s="3"/>
      <c r="M52" s="818" t="s">
        <v>767</v>
      </c>
      <c r="N52" s="822">
        <v>113</v>
      </c>
      <c r="O52" s="819">
        <v>41548</v>
      </c>
      <c r="P52" s="986" t="s">
        <v>768</v>
      </c>
      <c r="Q52" s="987"/>
      <c r="R52" s="812"/>
      <c r="S52" s="813"/>
      <c r="T52" s="814"/>
      <c r="U52" s="794"/>
      <c r="V52" s="794"/>
    </row>
    <row r="53" spans="1:22" ht="44.25" customHeight="1">
      <c r="A53" s="794"/>
      <c r="B53" s="794"/>
      <c r="C53" s="794"/>
      <c r="D53" s="794"/>
      <c r="E53" s="794"/>
      <c r="F53" s="794"/>
      <c r="G53" s="794"/>
      <c r="H53" s="794"/>
      <c r="I53" s="794"/>
      <c r="J53" s="2"/>
      <c r="K53" s="3"/>
      <c r="L53" s="3"/>
      <c r="M53" s="825" t="s">
        <v>769</v>
      </c>
      <c r="N53" s="861">
        <f>AVERAGE(N46:N52)</f>
        <v>98.714285714285708</v>
      </c>
      <c r="O53" s="826">
        <v>44197</v>
      </c>
      <c r="P53" s="965" t="s">
        <v>770</v>
      </c>
      <c r="Q53" s="965"/>
      <c r="R53" s="812"/>
      <c r="S53" s="813"/>
      <c r="T53" s="814"/>
      <c r="U53" s="794"/>
      <c r="V53" s="794"/>
    </row>
    <row r="54" spans="1:22">
      <c r="A54" s="794"/>
      <c r="B54" s="794"/>
      <c r="C54" s="794"/>
      <c r="D54" s="794"/>
      <c r="E54" s="794"/>
      <c r="F54" s="794"/>
      <c r="G54" s="794"/>
      <c r="H54" s="794"/>
      <c r="I54" s="794"/>
      <c r="J54" s="2"/>
      <c r="K54" s="3"/>
      <c r="L54" s="3"/>
      <c r="R54" s="812"/>
      <c r="S54" s="813"/>
      <c r="T54" s="814"/>
      <c r="U54" s="794"/>
      <c r="V54" s="794"/>
    </row>
    <row r="55" spans="1:22" ht="45">
      <c r="A55" s="794"/>
      <c r="B55" s="794"/>
      <c r="C55" s="794"/>
      <c r="D55" s="794"/>
      <c r="E55" s="794"/>
      <c r="F55" s="794"/>
      <c r="G55" s="794"/>
      <c r="H55" s="794"/>
      <c r="I55" s="794"/>
      <c r="J55" s="2"/>
      <c r="K55" s="3"/>
      <c r="L55" s="3"/>
      <c r="M55" s="824" t="s">
        <v>771</v>
      </c>
      <c r="N55" s="825" t="s">
        <v>772</v>
      </c>
      <c r="O55" s="825" t="s">
        <v>773</v>
      </c>
      <c r="P55" s="825" t="s">
        <v>774</v>
      </c>
      <c r="Q55" s="825" t="s">
        <v>775</v>
      </c>
      <c r="R55" s="812"/>
      <c r="S55" s="813"/>
      <c r="T55" s="814"/>
      <c r="U55" s="794"/>
      <c r="V55" s="794"/>
    </row>
    <row r="56" spans="1:22">
      <c r="A56" s="794"/>
      <c r="B56" s="794"/>
      <c r="C56" s="794"/>
      <c r="D56" s="794"/>
      <c r="E56" s="794"/>
      <c r="F56" s="794"/>
      <c r="G56" s="794"/>
      <c r="H56" s="794"/>
      <c r="I56" s="794"/>
      <c r="J56" s="835"/>
      <c r="K56" s="3"/>
      <c r="L56" s="3"/>
      <c r="M56" s="818">
        <v>0.5</v>
      </c>
      <c r="N56" s="822">
        <v>98.71</v>
      </c>
      <c r="O56" s="821">
        <v>3.944</v>
      </c>
      <c r="P56" s="822">
        <f t="shared" ref="P56:P66" si="5">SUM(O56*N56)</f>
        <v>389.31223999999997</v>
      </c>
      <c r="Q56" s="834">
        <f>SUM(M56*P56)</f>
        <v>194.65611999999999</v>
      </c>
      <c r="R56" s="3"/>
      <c r="S56" s="3"/>
      <c r="T56" s="447"/>
      <c r="U56" s="794"/>
      <c r="V56" s="794"/>
    </row>
    <row r="57" spans="1:22">
      <c r="A57" s="794"/>
      <c r="B57" s="794"/>
      <c r="C57" s="794"/>
      <c r="D57" s="794"/>
      <c r="E57" s="794"/>
      <c r="F57" s="794"/>
      <c r="G57" s="794"/>
      <c r="H57" s="794"/>
      <c r="I57" s="794"/>
      <c r="J57" s="2"/>
      <c r="K57" s="3"/>
      <c r="L57" s="3"/>
      <c r="M57" s="818">
        <v>1</v>
      </c>
      <c r="N57" s="822">
        <v>98.71</v>
      </c>
      <c r="O57" s="821">
        <v>3.944</v>
      </c>
      <c r="P57" s="822">
        <f t="shared" si="5"/>
        <v>389.31223999999997</v>
      </c>
      <c r="Q57" s="834">
        <f t="shared" ref="Q57:Q66" si="6">SUM(M57*P57)</f>
        <v>389.31223999999997</v>
      </c>
      <c r="R57" s="3"/>
      <c r="S57" s="3"/>
      <c r="T57" s="447"/>
      <c r="U57" s="794"/>
      <c r="V57" s="794"/>
    </row>
    <row r="58" spans="1:22" ht="25.5" customHeight="1">
      <c r="A58" s="794"/>
      <c r="B58" s="794"/>
      <c r="C58" s="794"/>
      <c r="D58" s="794"/>
      <c r="E58" s="794"/>
      <c r="F58" s="794"/>
      <c r="G58" s="794"/>
      <c r="H58" s="794"/>
      <c r="I58" s="794"/>
      <c r="J58" s="2"/>
      <c r="K58" s="3"/>
      <c r="L58" s="3"/>
      <c r="M58" s="818">
        <v>2</v>
      </c>
      <c r="N58" s="822">
        <v>98.71</v>
      </c>
      <c r="O58" s="821">
        <v>3.944</v>
      </c>
      <c r="P58" s="822">
        <f t="shared" si="5"/>
        <v>389.31223999999997</v>
      </c>
      <c r="Q58" s="834">
        <f t="shared" si="6"/>
        <v>778.62447999999995</v>
      </c>
      <c r="R58" s="3"/>
      <c r="S58" s="3"/>
      <c r="T58" s="447"/>
      <c r="U58" s="794"/>
      <c r="V58" s="794"/>
    </row>
    <row r="59" spans="1:22" ht="34.5" customHeight="1">
      <c r="A59" s="794"/>
      <c r="B59" s="794"/>
      <c r="C59" s="794"/>
      <c r="D59" s="794"/>
      <c r="E59" s="794"/>
      <c r="F59" s="794"/>
      <c r="G59" s="794"/>
      <c r="H59" s="794"/>
      <c r="I59" s="794"/>
      <c r="J59" s="2"/>
      <c r="K59" s="3"/>
      <c r="L59" s="3"/>
      <c r="M59" s="823">
        <v>3</v>
      </c>
      <c r="N59" s="822">
        <v>98.71</v>
      </c>
      <c r="O59" s="821">
        <v>3.944</v>
      </c>
      <c r="P59" s="822">
        <f t="shared" si="5"/>
        <v>389.31223999999997</v>
      </c>
      <c r="Q59" s="834">
        <f t="shared" si="6"/>
        <v>1167.9367199999999</v>
      </c>
      <c r="R59" s="3"/>
      <c r="S59" s="3"/>
      <c r="T59" s="447"/>
      <c r="U59" s="794"/>
      <c r="V59" s="794"/>
    </row>
    <row r="60" spans="1:22">
      <c r="A60" s="794"/>
      <c r="B60" s="794"/>
      <c r="C60" s="794"/>
      <c r="D60" s="794"/>
      <c r="E60" s="794"/>
      <c r="F60" s="794"/>
      <c r="G60" s="794"/>
      <c r="H60" s="794"/>
      <c r="I60" s="794"/>
      <c r="J60" s="836"/>
      <c r="K60" s="837"/>
      <c r="L60" s="3"/>
      <c r="M60" s="818">
        <v>4</v>
      </c>
      <c r="N60" s="822">
        <v>98.71</v>
      </c>
      <c r="O60" s="821">
        <v>3.944</v>
      </c>
      <c r="P60" s="822">
        <f t="shared" si="5"/>
        <v>389.31223999999997</v>
      </c>
      <c r="Q60" s="834">
        <f t="shared" si="6"/>
        <v>1557.2489599999999</v>
      </c>
      <c r="R60" s="3"/>
      <c r="S60" s="3"/>
      <c r="T60" s="447"/>
      <c r="U60" s="794"/>
      <c r="V60" s="794"/>
    </row>
    <row r="61" spans="1:22">
      <c r="A61" s="794"/>
      <c r="B61" s="794"/>
      <c r="C61" s="794"/>
      <c r="D61" s="794"/>
      <c r="E61" s="794"/>
      <c r="F61" s="794"/>
      <c r="G61" s="794"/>
      <c r="H61" s="794"/>
      <c r="I61" s="794"/>
      <c r="J61" s="2"/>
      <c r="K61" s="3"/>
      <c r="L61" s="3"/>
      <c r="M61" s="818">
        <v>5</v>
      </c>
      <c r="N61" s="822">
        <v>98.71</v>
      </c>
      <c r="O61" s="821">
        <v>3.944</v>
      </c>
      <c r="P61" s="822">
        <f t="shared" si="5"/>
        <v>389.31223999999997</v>
      </c>
      <c r="Q61" s="834">
        <f t="shared" si="6"/>
        <v>1946.5611999999999</v>
      </c>
      <c r="R61" s="3"/>
      <c r="S61" s="3"/>
      <c r="T61" s="447"/>
      <c r="U61" s="794"/>
      <c r="V61" s="794"/>
    </row>
    <row r="62" spans="1:22">
      <c r="A62" s="794"/>
      <c r="B62" s="794"/>
      <c r="C62" s="794"/>
      <c r="D62" s="794"/>
      <c r="E62" s="794"/>
      <c r="F62" s="794"/>
      <c r="G62" s="794"/>
      <c r="H62" s="794"/>
      <c r="I62" s="794"/>
      <c r="J62" s="835"/>
      <c r="K62" s="837"/>
      <c r="L62" s="3"/>
      <c r="M62" s="818">
        <v>6</v>
      </c>
      <c r="N62" s="822">
        <v>98.71</v>
      </c>
      <c r="O62" s="821">
        <v>3.944</v>
      </c>
      <c r="P62" s="822">
        <f t="shared" si="5"/>
        <v>389.31223999999997</v>
      </c>
      <c r="Q62" s="834">
        <f t="shared" si="6"/>
        <v>2335.8734399999998</v>
      </c>
      <c r="R62" s="3"/>
      <c r="S62" s="3"/>
      <c r="T62" s="447"/>
      <c r="U62" s="794"/>
      <c r="V62" s="794"/>
    </row>
    <row r="63" spans="1:22">
      <c r="A63" s="794"/>
      <c r="B63" s="794"/>
      <c r="C63" s="794"/>
      <c r="D63" s="794"/>
      <c r="E63" s="794"/>
      <c r="F63" s="794"/>
      <c r="G63" s="794"/>
      <c r="H63" s="794"/>
      <c r="I63" s="794"/>
      <c r="J63" s="2"/>
      <c r="K63" s="838"/>
      <c r="L63" s="3"/>
      <c r="M63" s="818">
        <v>7</v>
      </c>
      <c r="N63" s="822">
        <v>98.71</v>
      </c>
      <c r="O63" s="821">
        <v>3.944</v>
      </c>
      <c r="P63" s="822">
        <f t="shared" si="5"/>
        <v>389.31223999999997</v>
      </c>
      <c r="Q63" s="834">
        <f t="shared" si="6"/>
        <v>2725.1856799999996</v>
      </c>
      <c r="R63" s="3"/>
      <c r="S63" s="3"/>
      <c r="T63" s="447"/>
      <c r="U63" s="794"/>
      <c r="V63" s="794"/>
    </row>
    <row r="64" spans="1:22">
      <c r="A64" s="794"/>
      <c r="B64" s="794"/>
      <c r="C64" s="794"/>
      <c r="D64" s="794"/>
      <c r="E64" s="794"/>
      <c r="F64" s="794"/>
      <c r="G64" s="794"/>
      <c r="H64" s="794"/>
      <c r="I64" s="794"/>
      <c r="J64" s="835"/>
      <c r="K64" s="3"/>
      <c r="L64" s="3"/>
      <c r="M64" s="818">
        <v>8</v>
      </c>
      <c r="N64" s="822">
        <v>98.71</v>
      </c>
      <c r="O64" s="821">
        <v>3.944</v>
      </c>
      <c r="P64" s="822">
        <f t="shared" si="5"/>
        <v>389.31223999999997</v>
      </c>
      <c r="Q64" s="834">
        <f t="shared" si="6"/>
        <v>3114.4979199999998</v>
      </c>
      <c r="R64" s="3"/>
      <c r="S64" s="3"/>
      <c r="T64" s="447"/>
      <c r="U64" s="794"/>
      <c r="V64" s="794"/>
    </row>
    <row r="65" spans="1:22">
      <c r="A65" s="794"/>
      <c r="B65" s="794"/>
      <c r="C65" s="794"/>
      <c r="D65" s="794"/>
      <c r="E65" s="794"/>
      <c r="F65" s="794"/>
      <c r="G65" s="794"/>
      <c r="H65" s="794"/>
      <c r="I65" s="794"/>
      <c r="J65" s="835"/>
      <c r="K65" s="3"/>
      <c r="L65" s="3"/>
      <c r="M65" s="818">
        <v>9</v>
      </c>
      <c r="N65" s="822">
        <v>98.71</v>
      </c>
      <c r="O65" s="821">
        <v>3.944</v>
      </c>
      <c r="P65" s="822">
        <f t="shared" si="5"/>
        <v>389.31223999999997</v>
      </c>
      <c r="Q65" s="834">
        <f t="shared" si="6"/>
        <v>3503.81016</v>
      </c>
      <c r="R65" s="3"/>
      <c r="S65" s="3"/>
      <c r="T65" s="447"/>
      <c r="U65" s="794"/>
      <c r="V65" s="794"/>
    </row>
    <row r="66" spans="1:22">
      <c r="A66" s="794"/>
      <c r="B66" s="794"/>
      <c r="C66" s="794"/>
      <c r="D66" s="794"/>
      <c r="E66" s="794"/>
      <c r="F66" s="794"/>
      <c r="G66" s="794"/>
      <c r="H66" s="794"/>
      <c r="I66" s="794"/>
      <c r="J66" s="835"/>
      <c r="K66" s="3"/>
      <c r="L66" s="3"/>
      <c r="M66" s="818">
        <v>10</v>
      </c>
      <c r="N66" s="822">
        <v>98.71</v>
      </c>
      <c r="O66" s="821">
        <v>3.944</v>
      </c>
      <c r="P66" s="822">
        <f t="shared" si="5"/>
        <v>389.31223999999997</v>
      </c>
      <c r="Q66" s="834">
        <f t="shared" si="6"/>
        <v>3893.1223999999997</v>
      </c>
      <c r="R66" s="3"/>
      <c r="S66" s="3"/>
      <c r="T66" s="447"/>
      <c r="U66" s="794"/>
      <c r="V66" s="794"/>
    </row>
    <row r="67" spans="1:22">
      <c r="A67" s="794"/>
      <c r="B67" s="794"/>
      <c r="C67" s="794"/>
      <c r="D67" s="794"/>
      <c r="E67" s="794"/>
      <c r="F67" s="794"/>
      <c r="G67" s="794"/>
      <c r="H67" s="794"/>
      <c r="I67" s="794"/>
      <c r="J67" s="809"/>
      <c r="K67" s="8"/>
      <c r="L67" s="8"/>
      <c r="M67" s="8"/>
      <c r="N67" s="8"/>
      <c r="O67" s="8"/>
      <c r="P67" s="8"/>
      <c r="Q67" s="8"/>
      <c r="R67" s="8"/>
      <c r="S67" s="8"/>
      <c r="T67" s="9"/>
      <c r="U67" s="794"/>
      <c r="V67" s="794"/>
    </row>
    <row r="68" spans="1:22">
      <c r="A68" s="794"/>
      <c r="B68" s="794"/>
      <c r="C68" s="794"/>
      <c r="D68" s="794"/>
      <c r="E68" s="794"/>
      <c r="F68" s="794"/>
      <c r="G68" s="794"/>
      <c r="H68" s="794"/>
      <c r="I68" s="794"/>
      <c r="J68" s="805"/>
      <c r="K68" s="794"/>
      <c r="L68" s="794"/>
      <c r="M68" s="794"/>
      <c r="N68" s="794"/>
      <c r="O68" s="794"/>
      <c r="P68" s="794"/>
      <c r="Q68" s="794"/>
      <c r="R68" s="794"/>
      <c r="S68" s="794"/>
      <c r="T68" s="794"/>
      <c r="U68" s="794"/>
      <c r="V68" s="794"/>
    </row>
    <row r="69" spans="1:22">
      <c r="A69" s="794"/>
      <c r="B69" s="794"/>
      <c r="C69" s="794"/>
      <c r="D69" s="794"/>
      <c r="E69" s="794"/>
      <c r="F69" s="794"/>
      <c r="G69" s="794"/>
      <c r="H69" s="794"/>
      <c r="I69" s="794"/>
      <c r="J69" s="794"/>
      <c r="K69" s="794"/>
      <c r="L69" s="794"/>
      <c r="M69" s="794"/>
      <c r="N69" s="794"/>
      <c r="O69" s="794"/>
      <c r="P69" s="794"/>
      <c r="Q69" s="794"/>
      <c r="R69" s="794"/>
      <c r="S69" s="794"/>
      <c r="T69" s="794"/>
      <c r="U69" s="794"/>
      <c r="V69" s="794"/>
    </row>
    <row r="70" spans="1:22">
      <c r="E70" s="794"/>
      <c r="F70" s="794"/>
      <c r="G70" s="794"/>
      <c r="H70" s="794"/>
      <c r="I70" s="794"/>
      <c r="J70" s="794"/>
      <c r="K70" s="794"/>
      <c r="L70" s="794"/>
      <c r="M70" s="794"/>
      <c r="N70" s="794"/>
      <c r="O70" s="794"/>
      <c r="P70" s="794"/>
      <c r="Q70" s="794"/>
      <c r="R70" s="794"/>
      <c r="S70" s="794"/>
      <c r="T70" s="794"/>
      <c r="U70" s="794"/>
      <c r="V70" s="794"/>
    </row>
    <row r="71" spans="1:22">
      <c r="E71" s="794"/>
      <c r="F71" s="794"/>
      <c r="G71" s="794"/>
      <c r="H71" s="794"/>
      <c r="I71" s="794"/>
      <c r="J71" s="794"/>
      <c r="K71" s="794"/>
      <c r="L71" s="794"/>
      <c r="M71" s="794"/>
      <c r="N71" s="794"/>
      <c r="O71" s="794"/>
      <c r="P71" s="794"/>
      <c r="Q71" s="794"/>
      <c r="R71" s="794"/>
      <c r="S71" s="794"/>
      <c r="T71" s="794"/>
      <c r="U71" s="794"/>
      <c r="V71" s="794"/>
    </row>
    <row r="72" spans="1:22">
      <c r="A72" s="794"/>
      <c r="B72" s="794"/>
      <c r="C72" s="794"/>
      <c r="D72" s="794"/>
      <c r="E72" s="794"/>
      <c r="F72" s="794"/>
      <c r="G72" s="794"/>
      <c r="H72" s="794"/>
      <c r="I72" s="794"/>
      <c r="J72" s="794"/>
      <c r="K72" s="794"/>
      <c r="L72" s="794"/>
      <c r="M72" s="794"/>
      <c r="N72" s="794"/>
      <c r="O72" s="794"/>
      <c r="P72" s="794"/>
      <c r="Q72" s="794"/>
      <c r="R72" s="794"/>
      <c r="S72" s="794"/>
      <c r="T72" s="794"/>
      <c r="U72" s="794"/>
      <c r="V72" s="794"/>
    </row>
    <row r="73" spans="1:22" ht="36.75" customHeight="1">
      <c r="A73" s="794"/>
      <c r="B73" s="794"/>
      <c r="C73" s="794"/>
      <c r="D73" s="794"/>
      <c r="E73" s="794"/>
      <c r="F73" s="794"/>
      <c r="G73" s="794"/>
      <c r="H73" s="794"/>
      <c r="I73" s="794"/>
      <c r="J73" s="794"/>
      <c r="K73" s="794"/>
      <c r="L73" s="794"/>
      <c r="M73" s="794"/>
      <c r="N73" s="794"/>
      <c r="O73" s="794"/>
      <c r="P73" s="794"/>
      <c r="Q73" s="794"/>
      <c r="R73" s="794"/>
      <c r="S73" s="794"/>
      <c r="T73" s="794"/>
      <c r="U73" s="794"/>
      <c r="V73" s="794"/>
    </row>
    <row r="74" spans="1:22">
      <c r="A74" s="794"/>
      <c r="B74" s="794"/>
      <c r="C74" s="794"/>
      <c r="D74" s="794"/>
      <c r="E74" s="794"/>
      <c r="F74" s="794"/>
      <c r="G74" s="794"/>
      <c r="H74" s="794"/>
      <c r="I74" s="794"/>
      <c r="J74" s="794"/>
      <c r="K74" s="794"/>
      <c r="L74" s="794"/>
      <c r="M74" s="794"/>
      <c r="N74" s="794"/>
      <c r="O74" s="794"/>
      <c r="P74" s="794"/>
      <c r="Q74" s="794"/>
      <c r="R74" s="794"/>
      <c r="S74" s="794"/>
      <c r="T74" s="794"/>
      <c r="U74" s="794"/>
      <c r="V74" s="794"/>
    </row>
    <row r="75" spans="1:22">
      <c r="A75" s="794"/>
      <c r="B75" s="794"/>
      <c r="C75" s="794"/>
      <c r="D75" s="794"/>
      <c r="E75" s="794"/>
      <c r="F75" s="794"/>
      <c r="G75" s="794"/>
      <c r="H75" s="794"/>
      <c r="I75" s="794"/>
      <c r="J75" s="794"/>
      <c r="K75" s="794"/>
      <c r="L75" s="794"/>
      <c r="M75" s="794"/>
      <c r="N75" s="794"/>
      <c r="O75" s="794"/>
      <c r="P75" s="794"/>
      <c r="Q75" s="794"/>
      <c r="R75" s="794"/>
      <c r="S75" s="794"/>
      <c r="T75" s="794"/>
      <c r="U75" s="794"/>
      <c r="V75" s="794"/>
    </row>
    <row r="76" spans="1:22">
      <c r="A76" s="794"/>
      <c r="B76" s="794"/>
      <c r="C76" s="794"/>
      <c r="D76" s="794"/>
      <c r="E76" s="794"/>
      <c r="F76" s="794"/>
      <c r="G76" s="794"/>
      <c r="H76" s="794"/>
      <c r="I76" s="794"/>
      <c r="J76" s="794"/>
      <c r="K76" s="794"/>
      <c r="L76" s="794"/>
      <c r="M76" s="794"/>
      <c r="N76" s="794"/>
      <c r="O76" s="794"/>
      <c r="P76" s="794"/>
      <c r="Q76" s="794"/>
      <c r="R76" s="794"/>
      <c r="S76" s="794"/>
      <c r="T76" s="794"/>
      <c r="U76" s="794"/>
      <c r="V76" s="794"/>
    </row>
    <row r="77" spans="1:22">
      <c r="A77" s="794"/>
      <c r="B77" s="794"/>
      <c r="C77" s="794"/>
      <c r="D77" s="794"/>
      <c r="E77" s="794"/>
      <c r="F77" s="794"/>
      <c r="G77" s="794"/>
      <c r="H77" s="794"/>
      <c r="I77" s="794"/>
      <c r="J77" s="794"/>
      <c r="K77" s="794"/>
      <c r="L77" s="794"/>
      <c r="M77" s="794"/>
      <c r="N77" s="794"/>
      <c r="O77" s="794"/>
      <c r="P77" s="794"/>
      <c r="Q77" s="794"/>
      <c r="R77" s="794"/>
      <c r="S77" s="794"/>
      <c r="T77" s="794"/>
      <c r="U77" s="794"/>
      <c r="V77" s="794"/>
    </row>
    <row r="78" spans="1:22" ht="24" customHeight="1">
      <c r="A78" s="794"/>
      <c r="B78" s="794"/>
      <c r="C78" s="794"/>
      <c r="D78" s="794"/>
      <c r="E78" s="794"/>
      <c r="F78" s="794"/>
      <c r="G78" s="794"/>
      <c r="H78" s="794"/>
      <c r="I78" s="794"/>
      <c r="J78" s="794"/>
      <c r="K78" s="794"/>
      <c r="L78" s="794"/>
      <c r="M78" s="794"/>
      <c r="N78" s="794"/>
      <c r="O78" s="794"/>
      <c r="P78" s="794"/>
      <c r="Q78" s="794"/>
      <c r="R78" s="794"/>
      <c r="S78" s="794"/>
      <c r="T78" s="794"/>
      <c r="U78" s="794"/>
      <c r="V78" s="794"/>
    </row>
    <row r="79" spans="1:22" ht="24" customHeight="1">
      <c r="A79" s="794"/>
      <c r="B79" s="794"/>
      <c r="C79" s="794"/>
      <c r="D79" s="794"/>
      <c r="E79" s="794"/>
      <c r="F79" s="794"/>
      <c r="G79" s="794"/>
      <c r="H79" s="794"/>
      <c r="I79" s="794"/>
      <c r="J79" s="794"/>
      <c r="K79" s="794"/>
      <c r="L79" s="794"/>
      <c r="M79" s="794"/>
      <c r="N79" s="794"/>
      <c r="O79" s="794"/>
      <c r="P79" s="794"/>
      <c r="Q79" s="794"/>
      <c r="R79" s="794"/>
      <c r="S79" s="794"/>
      <c r="T79" s="794"/>
      <c r="U79" s="794"/>
      <c r="V79" s="794"/>
    </row>
    <row r="80" spans="1:22" ht="24" customHeight="1">
      <c r="A80" s="794"/>
      <c r="B80" s="794"/>
      <c r="C80" s="794"/>
      <c r="D80" s="794"/>
      <c r="E80" s="794"/>
      <c r="F80" s="794"/>
      <c r="G80" s="794"/>
      <c r="H80" s="794"/>
      <c r="I80" s="794"/>
      <c r="J80" s="794"/>
      <c r="K80" s="794"/>
      <c r="L80" s="794"/>
      <c r="M80" s="794"/>
      <c r="N80" s="794"/>
      <c r="O80" s="794"/>
      <c r="P80" s="794"/>
      <c r="Q80" s="794"/>
      <c r="R80" s="794"/>
      <c r="S80" s="794"/>
      <c r="T80" s="794"/>
      <c r="U80" s="794"/>
      <c r="V80" s="794"/>
    </row>
    <row r="81" spans="10:18" ht="27" customHeight="1">
      <c r="J81" s="793"/>
      <c r="K81" s="968"/>
      <c r="L81" s="968"/>
      <c r="M81" s="968"/>
      <c r="N81" s="968"/>
      <c r="O81" s="793"/>
      <c r="P81" s="793"/>
      <c r="Q81" s="802"/>
      <c r="R81" s="802"/>
    </row>
    <row r="82" spans="10:18" ht="25.5" customHeight="1">
      <c r="J82" s="793"/>
      <c r="K82" s="968"/>
      <c r="L82" s="968"/>
      <c r="M82" s="968"/>
      <c r="N82" s="968"/>
      <c r="O82" s="803"/>
      <c r="P82" s="793"/>
      <c r="Q82" s="802"/>
      <c r="R82" s="802"/>
    </row>
    <row r="83" spans="10:18" ht="49.5" customHeight="1">
      <c r="J83" s="793"/>
      <c r="K83" s="968"/>
      <c r="L83" s="968"/>
      <c r="M83" s="968"/>
      <c r="N83" s="968"/>
      <c r="R83" s="14"/>
    </row>
    <row r="84" spans="10:18">
      <c r="J84" s="793"/>
      <c r="K84" s="968"/>
      <c r="L84" s="968"/>
      <c r="M84" s="968"/>
      <c r="N84" s="968"/>
      <c r="O84" s="793"/>
      <c r="P84" s="793"/>
      <c r="Q84" s="802"/>
      <c r="R84" s="802"/>
    </row>
    <row r="85" spans="10:18">
      <c r="J85" s="793"/>
      <c r="K85" s="968"/>
      <c r="L85" s="968"/>
      <c r="M85" s="968"/>
      <c r="N85" s="968"/>
      <c r="O85" s="793"/>
      <c r="P85" s="793"/>
      <c r="Q85" s="802"/>
      <c r="R85" s="802"/>
    </row>
    <row r="86" spans="10:18">
      <c r="J86" s="793"/>
      <c r="K86" s="968"/>
      <c r="L86" s="968"/>
      <c r="M86" s="968"/>
      <c r="N86" s="968"/>
      <c r="O86" s="793"/>
      <c r="P86" s="793"/>
      <c r="Q86" s="802"/>
      <c r="R86" s="802"/>
    </row>
    <row r="87" spans="10:18">
      <c r="J87" s="793"/>
      <c r="K87" s="968"/>
      <c r="L87" s="968"/>
      <c r="M87" s="968"/>
      <c r="N87" s="968"/>
      <c r="O87" s="793"/>
      <c r="P87" s="793"/>
      <c r="Q87" s="802"/>
      <c r="R87" s="802"/>
    </row>
    <row r="88" spans="10:18" ht="24" customHeight="1">
      <c r="J88" s="793"/>
      <c r="K88" s="968"/>
      <c r="L88" s="968"/>
      <c r="M88" s="968"/>
      <c r="N88" s="968"/>
      <c r="O88" s="793"/>
      <c r="P88" s="793"/>
      <c r="Q88" s="802"/>
      <c r="R88" s="802"/>
    </row>
    <row r="89" spans="10:18" ht="24" customHeight="1">
      <c r="J89" s="793"/>
      <c r="K89" s="968"/>
      <c r="L89" s="968"/>
      <c r="M89" s="968"/>
      <c r="N89" s="968"/>
      <c r="O89" s="793"/>
      <c r="P89" s="793"/>
      <c r="Q89" s="802"/>
      <c r="R89" s="802"/>
    </row>
    <row r="90" spans="10:18" ht="24" customHeight="1">
      <c r="J90" s="793"/>
      <c r="K90" s="968"/>
      <c r="L90" s="968"/>
      <c r="M90" s="968"/>
      <c r="N90" s="968"/>
      <c r="O90" s="793"/>
      <c r="P90" s="793"/>
      <c r="Q90" s="802"/>
      <c r="R90" s="802"/>
    </row>
    <row r="91" spans="10:18">
      <c r="J91" s="793"/>
      <c r="K91" s="968"/>
      <c r="L91" s="968"/>
      <c r="M91" s="968"/>
      <c r="N91" s="968"/>
      <c r="O91" s="793"/>
      <c r="P91" s="793"/>
      <c r="Q91" s="802"/>
      <c r="R91" s="802"/>
    </row>
    <row r="92" spans="10:18" ht="27.75" customHeight="1">
      <c r="J92" s="793"/>
      <c r="K92" s="968"/>
      <c r="L92" s="968"/>
      <c r="M92" s="968"/>
      <c r="N92" s="968"/>
      <c r="O92" s="803"/>
      <c r="P92" s="793"/>
      <c r="Q92" s="802"/>
      <c r="R92" s="802"/>
    </row>
    <row r="93" spans="10:18" ht="47.25" customHeight="1">
      <c r="J93" s="793"/>
      <c r="K93" s="968"/>
      <c r="L93" s="968"/>
      <c r="M93" s="968"/>
      <c r="N93" s="968"/>
      <c r="R93" s="14"/>
    </row>
    <row r="94" spans="10:18">
      <c r="J94" s="793"/>
      <c r="K94" s="968"/>
      <c r="L94" s="968"/>
      <c r="M94" s="968"/>
      <c r="N94" s="968"/>
      <c r="O94" s="793"/>
      <c r="P94" s="793"/>
      <c r="Q94" s="802"/>
      <c r="R94" s="802"/>
    </row>
    <row r="95" spans="10:18">
      <c r="J95" s="793"/>
      <c r="K95" s="968"/>
      <c r="L95" s="968"/>
      <c r="M95" s="968"/>
      <c r="N95" s="968"/>
      <c r="O95" s="793"/>
      <c r="P95" s="793"/>
      <c r="Q95" s="802"/>
      <c r="R95" s="802"/>
    </row>
    <row r="96" spans="10:18">
      <c r="J96" s="793"/>
      <c r="K96" s="968"/>
      <c r="L96" s="968"/>
      <c r="M96" s="968"/>
      <c r="N96" s="968"/>
      <c r="O96" s="793"/>
      <c r="P96" s="793"/>
      <c r="Q96" s="802"/>
      <c r="R96" s="802"/>
    </row>
    <row r="97" spans="10:18">
      <c r="J97" s="793"/>
      <c r="K97" s="968"/>
      <c r="L97" s="968"/>
      <c r="M97" s="968"/>
      <c r="N97" s="968"/>
      <c r="O97" s="793"/>
      <c r="P97" s="793"/>
      <c r="Q97" s="802"/>
      <c r="R97" s="802"/>
    </row>
    <row r="98" spans="10:18" ht="24" customHeight="1">
      <c r="J98" s="793"/>
      <c r="K98" s="968"/>
      <c r="L98" s="968"/>
      <c r="M98" s="968"/>
      <c r="N98" s="968"/>
      <c r="O98" s="793"/>
      <c r="P98" s="793"/>
      <c r="Q98" s="802"/>
      <c r="R98" s="802"/>
    </row>
    <row r="99" spans="10:18" ht="24" customHeight="1">
      <c r="J99" s="793"/>
      <c r="K99" s="968"/>
      <c r="L99" s="968"/>
      <c r="M99" s="968"/>
      <c r="N99" s="968"/>
      <c r="O99" s="793"/>
      <c r="P99" s="793"/>
      <c r="Q99" s="802"/>
      <c r="R99" s="802"/>
    </row>
    <row r="100" spans="10:18" ht="24" customHeight="1">
      <c r="J100" s="793"/>
      <c r="K100" s="968"/>
      <c r="L100" s="968"/>
      <c r="M100" s="968"/>
      <c r="N100" s="968"/>
      <c r="O100" s="793"/>
      <c r="P100" s="793"/>
      <c r="Q100" s="802"/>
      <c r="R100" s="802"/>
    </row>
    <row r="101" spans="10:18">
      <c r="J101" s="793"/>
      <c r="K101" s="968"/>
      <c r="L101" s="968"/>
      <c r="M101" s="968"/>
      <c r="N101" s="968"/>
      <c r="O101" s="793"/>
      <c r="P101" s="793"/>
      <c r="Q101" s="802"/>
      <c r="R101" s="802"/>
    </row>
    <row r="102" spans="10:18" ht="24" customHeight="1">
      <c r="J102" s="793"/>
      <c r="K102" s="968"/>
      <c r="L102" s="968"/>
      <c r="M102" s="968"/>
      <c r="N102" s="968"/>
      <c r="R102" s="14"/>
    </row>
    <row r="103" spans="10:18" ht="41.25" customHeight="1">
      <c r="J103" s="793"/>
      <c r="K103" s="968"/>
      <c r="L103" s="968"/>
      <c r="M103" s="968"/>
      <c r="N103" s="968"/>
      <c r="R103" s="14"/>
    </row>
    <row r="104" spans="10:18">
      <c r="J104" s="793"/>
      <c r="K104" s="968"/>
      <c r="L104" s="968"/>
      <c r="M104" s="968"/>
      <c r="N104" s="968"/>
      <c r="O104" s="793"/>
      <c r="P104" s="793"/>
      <c r="Q104" s="802"/>
      <c r="R104" s="802"/>
    </row>
    <row r="105" spans="10:18">
      <c r="J105" s="793"/>
      <c r="K105" s="968"/>
      <c r="L105" s="968"/>
      <c r="M105" s="968"/>
      <c r="N105" s="968"/>
      <c r="O105" s="793"/>
      <c r="P105" s="793"/>
      <c r="Q105" s="802"/>
      <c r="R105" s="802"/>
    </row>
    <row r="106" spans="10:18">
      <c r="J106" s="793"/>
      <c r="K106" s="968"/>
      <c r="L106" s="968"/>
      <c r="M106" s="968"/>
      <c r="N106" s="968"/>
      <c r="O106" s="793"/>
      <c r="P106" s="793"/>
      <c r="Q106" s="802"/>
      <c r="R106" s="802"/>
    </row>
    <row r="107" spans="10:18">
      <c r="J107" s="793"/>
      <c r="K107" s="968"/>
      <c r="L107" s="968"/>
      <c r="M107" s="968"/>
      <c r="N107" s="968"/>
      <c r="O107" s="793"/>
      <c r="P107" s="793"/>
      <c r="Q107" s="802"/>
      <c r="R107" s="802"/>
    </row>
    <row r="108" spans="10:18" ht="24" customHeight="1">
      <c r="J108" s="793"/>
      <c r="K108" s="968"/>
      <c r="L108" s="968"/>
      <c r="M108" s="968"/>
      <c r="N108" s="968"/>
      <c r="O108" s="793"/>
      <c r="P108" s="793"/>
      <c r="Q108" s="802"/>
      <c r="R108" s="802"/>
    </row>
    <row r="109" spans="10:18" ht="24" customHeight="1">
      <c r="J109" s="793"/>
      <c r="K109" s="968"/>
      <c r="L109" s="968"/>
      <c r="M109" s="968"/>
      <c r="N109" s="968"/>
      <c r="O109" s="793"/>
      <c r="P109" s="793"/>
      <c r="Q109" s="802"/>
      <c r="R109" s="802"/>
    </row>
    <row r="110" spans="10:18" ht="24" customHeight="1">
      <c r="J110" s="793"/>
      <c r="K110" s="968"/>
      <c r="L110" s="968"/>
      <c r="M110" s="968"/>
      <c r="N110" s="968"/>
      <c r="O110" s="793"/>
      <c r="P110" s="793"/>
      <c r="Q110" s="802"/>
      <c r="R110" s="802"/>
    </row>
    <row r="111" spans="10:18">
      <c r="J111" s="793"/>
      <c r="K111" s="968"/>
      <c r="L111" s="968"/>
      <c r="M111" s="968"/>
      <c r="N111" s="968"/>
      <c r="O111" s="793"/>
      <c r="P111" s="793"/>
      <c r="Q111" s="802"/>
      <c r="R111" s="802"/>
    </row>
    <row r="112" spans="10:18" ht="24" customHeight="1">
      <c r="J112" s="793"/>
      <c r="K112" s="968"/>
      <c r="L112" s="968"/>
      <c r="M112" s="968"/>
      <c r="N112" s="968"/>
      <c r="R112" s="14"/>
    </row>
    <row r="113" spans="10:18" ht="37.5" customHeight="1">
      <c r="J113" s="793"/>
      <c r="K113" s="968"/>
      <c r="L113" s="968"/>
      <c r="M113" s="968"/>
      <c r="N113" s="968"/>
      <c r="R113" s="14"/>
    </row>
    <row r="114" spans="10:18">
      <c r="J114" s="793"/>
      <c r="K114" s="968"/>
      <c r="L114" s="968"/>
      <c r="M114" s="968"/>
      <c r="N114" s="968"/>
      <c r="O114" s="793"/>
      <c r="P114" s="793"/>
      <c r="Q114" s="802"/>
      <c r="R114" s="802"/>
    </row>
    <row r="115" spans="10:18">
      <c r="J115" s="793"/>
      <c r="K115" s="968"/>
      <c r="L115" s="968"/>
      <c r="M115" s="968"/>
      <c r="N115" s="968"/>
      <c r="O115" s="793"/>
      <c r="P115" s="793"/>
      <c r="Q115" s="802"/>
      <c r="R115" s="802"/>
    </row>
    <row r="116" spans="10:18">
      <c r="J116" s="793"/>
      <c r="K116" s="968"/>
      <c r="L116" s="968"/>
      <c r="M116" s="968"/>
      <c r="N116" s="968"/>
      <c r="O116" s="793"/>
      <c r="P116" s="793"/>
      <c r="Q116" s="802"/>
      <c r="R116" s="802"/>
    </row>
    <row r="117" spans="10:18">
      <c r="J117" s="793"/>
      <c r="K117" s="968"/>
      <c r="L117" s="968"/>
      <c r="M117" s="968"/>
      <c r="N117" s="968"/>
      <c r="O117" s="793"/>
      <c r="P117" s="793"/>
      <c r="Q117" s="802"/>
      <c r="R117" s="802"/>
    </row>
    <row r="118" spans="10:18" ht="24" customHeight="1">
      <c r="J118" s="793"/>
      <c r="K118" s="968"/>
      <c r="L118" s="968"/>
      <c r="M118" s="968"/>
      <c r="N118" s="968"/>
      <c r="O118" s="793"/>
      <c r="P118" s="793"/>
      <c r="Q118" s="802"/>
      <c r="R118" s="802"/>
    </row>
    <row r="119" spans="10:18" ht="24" customHeight="1">
      <c r="J119" s="793"/>
      <c r="K119" s="968"/>
      <c r="L119" s="968"/>
      <c r="M119" s="968"/>
      <c r="N119" s="968"/>
      <c r="O119" s="793"/>
      <c r="P119" s="793"/>
      <c r="Q119" s="802"/>
      <c r="R119" s="802"/>
    </row>
    <row r="120" spans="10:18" ht="24" customHeight="1">
      <c r="J120" s="793"/>
      <c r="K120" s="968"/>
      <c r="L120" s="968"/>
      <c r="M120" s="968"/>
      <c r="N120" s="968"/>
      <c r="O120" s="793"/>
      <c r="P120" s="793"/>
      <c r="Q120" s="802"/>
      <c r="R120" s="802"/>
    </row>
    <row r="121" spans="10:18">
      <c r="J121" s="793"/>
      <c r="K121" s="968"/>
      <c r="L121" s="968"/>
      <c r="M121" s="968"/>
      <c r="N121" s="968"/>
      <c r="O121" s="793"/>
      <c r="P121" s="793"/>
      <c r="Q121" s="802"/>
      <c r="R121" s="802"/>
    </row>
    <row r="122" spans="10:18" ht="24" customHeight="1">
      <c r="J122" s="793"/>
      <c r="K122" s="968"/>
      <c r="L122" s="968"/>
      <c r="M122" s="968"/>
      <c r="N122" s="968"/>
      <c r="R122" s="14"/>
    </row>
    <row r="125" spans="10:18" ht="33" customHeight="1">
      <c r="J125" s="804"/>
      <c r="K125" s="804"/>
      <c r="L125" s="804"/>
      <c r="M125" s="804"/>
      <c r="N125" s="804"/>
      <c r="O125" s="804"/>
      <c r="P125" s="804"/>
      <c r="Q125" s="793"/>
    </row>
    <row r="126" spans="10:18" ht="24" customHeight="1">
      <c r="J126" s="804"/>
      <c r="K126" s="804"/>
      <c r="L126" s="804"/>
      <c r="M126" s="804"/>
      <c r="N126" s="804"/>
      <c r="O126" s="804"/>
      <c r="P126" s="804"/>
      <c r="Q126" s="793"/>
    </row>
    <row r="128" spans="10:18">
      <c r="J128" s="793"/>
      <c r="K128" s="966"/>
      <c r="L128" s="966"/>
      <c r="M128" s="967"/>
      <c r="N128" s="966"/>
    </row>
    <row r="129" spans="10:14">
      <c r="K129" s="784"/>
      <c r="L129" s="171"/>
      <c r="M129" s="171"/>
      <c r="N129" s="14"/>
    </row>
    <row r="131" spans="10:14">
      <c r="J131" s="14"/>
      <c r="K131" s="14"/>
      <c r="L131" s="14"/>
      <c r="M131" s="14"/>
      <c r="N131" s="14"/>
    </row>
    <row r="132" spans="10:14">
      <c r="K132" s="14"/>
      <c r="L132" s="14"/>
      <c r="M132" s="14"/>
      <c r="N132" s="14"/>
    </row>
    <row r="133" spans="10:14">
      <c r="K133" s="14"/>
      <c r="L133" s="14"/>
      <c r="M133" s="14"/>
      <c r="N133" s="14"/>
    </row>
  </sheetData>
  <mergeCells count="60">
    <mergeCell ref="K81:N81"/>
    <mergeCell ref="K82:N82"/>
    <mergeCell ref="B14:H14"/>
    <mergeCell ref="E15:H15"/>
    <mergeCell ref="J21:T21"/>
    <mergeCell ref="J14:T14"/>
    <mergeCell ref="J26:T26"/>
    <mergeCell ref="P45:Q45"/>
    <mergeCell ref="P46:Q46"/>
    <mergeCell ref="P47:Q47"/>
    <mergeCell ref="P48:Q48"/>
    <mergeCell ref="P49:Q49"/>
    <mergeCell ref="P50:Q50"/>
    <mergeCell ref="P51:Q51"/>
    <mergeCell ref="P52:Q52"/>
    <mergeCell ref="M33:Q33"/>
    <mergeCell ref="K83:N83"/>
    <mergeCell ref="K84:N84"/>
    <mergeCell ref="K85:N85"/>
    <mergeCell ref="K86:N86"/>
    <mergeCell ref="K87:N87"/>
    <mergeCell ref="K88:N88"/>
    <mergeCell ref="K89:N89"/>
    <mergeCell ref="K90:N90"/>
    <mergeCell ref="K91:N91"/>
    <mergeCell ref="K92:N92"/>
    <mergeCell ref="K93:N93"/>
    <mergeCell ref="K94:N94"/>
    <mergeCell ref="K95:N95"/>
    <mergeCell ref="K96:N96"/>
    <mergeCell ref="K97:N97"/>
    <mergeCell ref="K98:N98"/>
    <mergeCell ref="K99:N99"/>
    <mergeCell ref="K100:N100"/>
    <mergeCell ref="K101:N101"/>
    <mergeCell ref="K102:N102"/>
    <mergeCell ref="K110:N110"/>
    <mergeCell ref="K111:N111"/>
    <mergeCell ref="K112:N112"/>
    <mergeCell ref="K103:N103"/>
    <mergeCell ref="K104:N104"/>
    <mergeCell ref="K105:N105"/>
    <mergeCell ref="K106:N106"/>
    <mergeCell ref="K107:N107"/>
    <mergeCell ref="M44:Q44"/>
    <mergeCell ref="P53:Q53"/>
    <mergeCell ref="K128:L128"/>
    <mergeCell ref="M128:N128"/>
    <mergeCell ref="K118:N118"/>
    <mergeCell ref="K119:N119"/>
    <mergeCell ref="K120:N120"/>
    <mergeCell ref="K121:N121"/>
    <mergeCell ref="K122:N122"/>
    <mergeCell ref="K113:N113"/>
    <mergeCell ref="K114:N114"/>
    <mergeCell ref="K115:N115"/>
    <mergeCell ref="K116:N116"/>
    <mergeCell ref="K117:N117"/>
    <mergeCell ref="K108:N108"/>
    <mergeCell ref="K109:N109"/>
  </mergeCell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89"/>
  <sheetViews>
    <sheetView workbookViewId="0">
      <selection activeCell="D52" sqref="D52:H52"/>
    </sheetView>
  </sheetViews>
  <sheetFormatPr defaultColWidth="0" defaultRowHeight="15" zeroHeight="1"/>
  <cols>
    <col min="1" max="2" width="9.140625" customWidth="1"/>
    <col min="3" max="3" width="10" style="102" customWidth="1"/>
    <col min="4" max="4" width="25" style="14" customWidth="1"/>
    <col min="5" max="8" width="13.7109375" customWidth="1"/>
    <col min="9" max="10" width="9.140625" customWidth="1"/>
    <col min="11" max="11" width="27.5703125" customWidth="1"/>
    <col min="12" max="12" width="13.5703125" customWidth="1"/>
    <col min="13" max="13" width="15.28515625" customWidth="1"/>
    <col min="14" max="15" width="15.42578125" customWidth="1"/>
    <col min="16" max="16" width="12.140625" customWidth="1"/>
    <col min="17" max="17" width="14.42578125" customWidth="1"/>
    <col min="18" max="18" width="14.5703125" customWidth="1"/>
    <col min="19" max="19" width="12.42578125" customWidth="1"/>
    <col min="20" max="20" width="14" customWidth="1"/>
    <col min="21" max="21" width="19.5703125" customWidth="1"/>
    <col min="22" max="22" width="11.85546875" customWidth="1"/>
    <col min="23" max="24" width="11.42578125" hidden="1" customWidth="1"/>
    <col min="25" max="25" width="13.140625" hidden="1" customWidth="1"/>
    <col min="26" max="16384" width="9.140625" hidden="1"/>
  </cols>
  <sheetData>
    <row r="1" spans="1:25">
      <c r="A1" s="551"/>
      <c r="B1" s="551"/>
      <c r="C1" s="554"/>
      <c r="D1" s="552"/>
      <c r="E1" s="551"/>
      <c r="F1" s="551"/>
      <c r="G1" s="551"/>
      <c r="H1" s="551"/>
      <c r="I1" s="551"/>
      <c r="J1" s="551"/>
      <c r="K1" s="551"/>
      <c r="L1" s="551"/>
      <c r="M1" s="551"/>
      <c r="N1" s="551"/>
      <c r="O1" s="551"/>
      <c r="P1" s="551"/>
      <c r="Q1" s="551"/>
      <c r="R1" s="551"/>
      <c r="S1" s="551"/>
      <c r="T1" s="551"/>
      <c r="U1" s="551"/>
      <c r="V1" s="551"/>
    </row>
    <row r="2" spans="1:25">
      <c r="A2" s="551"/>
      <c r="B2" s="551"/>
      <c r="C2" s="554"/>
      <c r="D2" s="552"/>
      <c r="E2" s="551"/>
      <c r="F2" s="551"/>
      <c r="G2" s="551"/>
      <c r="H2" s="551"/>
      <c r="I2" s="551"/>
      <c r="J2" s="551"/>
      <c r="K2" s="551"/>
      <c r="L2" s="551"/>
      <c r="M2" s="551"/>
      <c r="N2" s="551"/>
      <c r="O2" s="551"/>
      <c r="P2" s="551"/>
      <c r="Q2" s="551"/>
      <c r="R2" s="551"/>
      <c r="S2" s="551"/>
      <c r="T2" s="551"/>
      <c r="U2" s="551"/>
      <c r="V2" s="551"/>
    </row>
    <row r="3" spans="1:25">
      <c r="A3" s="551"/>
      <c r="B3" s="551"/>
      <c r="C3" s="554"/>
      <c r="D3" s="552"/>
      <c r="E3" s="551"/>
      <c r="F3" s="551"/>
      <c r="G3" s="551"/>
      <c r="H3" s="551"/>
      <c r="I3" s="551"/>
      <c r="J3" s="551"/>
      <c r="K3" s="551"/>
      <c r="L3" s="551"/>
      <c r="M3" s="551"/>
      <c r="N3" s="551"/>
      <c r="O3" s="551"/>
      <c r="P3" s="551"/>
      <c r="Q3" s="551"/>
      <c r="R3" s="551"/>
      <c r="S3" s="551"/>
      <c r="T3" s="551"/>
      <c r="U3" s="551"/>
      <c r="V3" s="551"/>
    </row>
    <row r="4" spans="1:25">
      <c r="A4" s="551"/>
      <c r="B4" s="551"/>
      <c r="C4" s="554"/>
      <c r="D4" s="552"/>
      <c r="E4" s="551"/>
      <c r="F4" s="551"/>
      <c r="G4" s="551"/>
      <c r="H4" s="551"/>
      <c r="I4" s="551"/>
      <c r="J4" s="551"/>
      <c r="K4" s="551"/>
      <c r="L4" s="551"/>
      <c r="M4" s="551"/>
      <c r="N4" s="551"/>
      <c r="O4" s="551"/>
      <c r="P4" s="551"/>
      <c r="Q4" s="551"/>
      <c r="R4" s="551"/>
      <c r="S4" s="551"/>
      <c r="T4" s="551"/>
      <c r="U4" s="551"/>
      <c r="V4" s="551"/>
    </row>
    <row r="5" spans="1:25">
      <c r="A5" s="551"/>
      <c r="B5" s="551"/>
      <c r="C5" s="554"/>
      <c r="D5" s="552"/>
      <c r="E5" s="551"/>
      <c r="F5" s="551"/>
      <c r="G5" s="551"/>
      <c r="H5" s="551"/>
      <c r="I5" s="551"/>
      <c r="J5" s="551"/>
      <c r="K5" s="551"/>
      <c r="L5" s="551"/>
      <c r="M5" s="551"/>
      <c r="N5" s="551"/>
      <c r="O5" s="551"/>
      <c r="P5" s="551"/>
      <c r="Q5" s="551"/>
      <c r="R5" s="551"/>
      <c r="S5" s="551"/>
      <c r="T5" s="551"/>
      <c r="U5" s="551"/>
      <c r="V5" s="551"/>
    </row>
    <row r="6" spans="1:25">
      <c r="A6" s="551"/>
      <c r="B6" s="551"/>
      <c r="C6" s="554"/>
      <c r="D6" s="552"/>
      <c r="E6" s="551"/>
      <c r="F6" s="551"/>
      <c r="G6" s="551"/>
      <c r="H6" s="551"/>
      <c r="I6" s="551"/>
      <c r="J6" s="551"/>
      <c r="K6" s="551"/>
      <c r="L6" s="551"/>
      <c r="M6" s="551"/>
      <c r="N6" s="551"/>
      <c r="O6" s="551"/>
      <c r="P6" s="551"/>
      <c r="Q6" s="551"/>
      <c r="R6" s="551"/>
      <c r="S6" s="551"/>
      <c r="T6" s="551"/>
      <c r="U6" s="551"/>
      <c r="V6" s="551"/>
    </row>
    <row r="7" spans="1:25">
      <c r="A7" s="551"/>
      <c r="B7" s="551"/>
      <c r="C7" s="554"/>
      <c r="D7" s="552"/>
      <c r="E7" s="551"/>
      <c r="F7" s="551"/>
      <c r="G7" s="551"/>
      <c r="H7" s="551"/>
      <c r="I7" s="551"/>
      <c r="J7" s="551"/>
      <c r="K7" s="551"/>
      <c r="L7" s="551"/>
      <c r="M7" s="551"/>
      <c r="N7" s="551"/>
      <c r="O7" s="551"/>
      <c r="P7" s="551"/>
      <c r="Q7" s="551"/>
      <c r="R7" s="551"/>
      <c r="S7" s="551"/>
      <c r="T7" s="551"/>
      <c r="U7" s="551"/>
      <c r="V7" s="551"/>
    </row>
    <row r="8" spans="1:25">
      <c r="A8" s="551"/>
      <c r="B8" s="551"/>
      <c r="C8" s="554"/>
      <c r="D8" s="552"/>
      <c r="E8" s="551"/>
      <c r="F8" s="551"/>
      <c r="G8" s="551"/>
      <c r="H8" s="551"/>
      <c r="I8" s="551"/>
      <c r="J8" s="551"/>
      <c r="K8" s="551"/>
      <c r="L8" s="551"/>
      <c r="M8" s="551"/>
      <c r="N8" s="551"/>
      <c r="O8" s="551"/>
      <c r="P8" s="551"/>
      <c r="Q8" s="551"/>
      <c r="R8" s="551"/>
      <c r="S8" s="551"/>
      <c r="T8" s="551"/>
      <c r="U8" s="551"/>
      <c r="V8" s="551"/>
    </row>
    <row r="9" spans="1:25">
      <c r="A9" s="551"/>
      <c r="B9" s="551"/>
      <c r="C9" s="554"/>
      <c r="D9" s="552"/>
      <c r="E9" s="551"/>
      <c r="F9" s="551"/>
      <c r="G9" s="551"/>
      <c r="H9" s="551"/>
      <c r="I9" s="551"/>
      <c r="J9" s="551"/>
      <c r="K9" s="551"/>
      <c r="L9" s="551"/>
      <c r="M9" s="551"/>
      <c r="N9" s="551"/>
      <c r="O9" s="551"/>
      <c r="P9" s="551"/>
      <c r="Q9" s="551"/>
      <c r="R9" s="551"/>
      <c r="S9" s="551"/>
      <c r="T9" s="551"/>
      <c r="U9" s="551"/>
      <c r="V9" s="551"/>
    </row>
    <row r="10" spans="1:25">
      <c r="A10" s="551"/>
      <c r="B10" s="551"/>
      <c r="C10" s="554"/>
      <c r="D10" s="552"/>
      <c r="E10" s="551"/>
      <c r="F10" s="551"/>
      <c r="G10" s="551"/>
      <c r="H10" s="551"/>
      <c r="I10" s="551"/>
      <c r="J10" s="551"/>
      <c r="K10" s="551"/>
      <c r="L10" s="551"/>
      <c r="M10" s="551"/>
      <c r="N10" s="551"/>
      <c r="O10" s="551"/>
      <c r="P10" s="551"/>
      <c r="Q10" s="551"/>
      <c r="R10" s="551"/>
      <c r="S10" s="551"/>
      <c r="T10" s="551"/>
      <c r="U10" s="551"/>
      <c r="V10" s="551"/>
    </row>
    <row r="11" spans="1:25">
      <c r="A11" s="551"/>
      <c r="B11" s="551"/>
      <c r="C11" s="554"/>
      <c r="D11" s="552"/>
      <c r="E11" s="551"/>
      <c r="F11" s="551"/>
      <c r="G11" s="551"/>
      <c r="H11" s="551"/>
      <c r="I11" s="551"/>
      <c r="J11" s="551"/>
      <c r="K11" s="551"/>
      <c r="L11" s="551"/>
      <c r="M11" s="551"/>
      <c r="N11" s="551"/>
      <c r="O11" s="551"/>
      <c r="P11" s="551"/>
      <c r="Q11" s="551"/>
      <c r="R11" s="551"/>
      <c r="S11" s="551"/>
      <c r="T11" s="551"/>
      <c r="U11" s="551"/>
      <c r="V11" s="551"/>
    </row>
    <row r="12" spans="1:25">
      <c r="A12" s="551"/>
      <c r="B12" s="551"/>
      <c r="C12" s="554"/>
      <c r="D12" s="552"/>
      <c r="E12" s="551"/>
      <c r="F12" s="551"/>
      <c r="G12" s="551"/>
      <c r="H12" s="551"/>
      <c r="I12" s="551"/>
      <c r="J12" s="551"/>
      <c r="K12" s="551"/>
      <c r="L12" s="551"/>
      <c r="M12" s="551"/>
      <c r="N12" s="551"/>
      <c r="O12" s="551"/>
      <c r="P12" s="551"/>
      <c r="Q12" s="551"/>
      <c r="R12" s="551"/>
      <c r="S12" s="551"/>
      <c r="T12" s="551"/>
      <c r="U12" s="551"/>
      <c r="V12" s="551"/>
    </row>
    <row r="13" spans="1:25">
      <c r="A13" s="551"/>
      <c r="B13" s="551"/>
      <c r="C13" s="554"/>
      <c r="D13" s="552"/>
      <c r="E13" s="551"/>
      <c r="F13" s="551"/>
      <c r="G13" s="551"/>
      <c r="H13" s="551"/>
      <c r="I13" s="551"/>
      <c r="J13" s="551"/>
      <c r="K13" s="551"/>
      <c r="L13" s="551"/>
      <c r="M13" s="551"/>
      <c r="N13" s="551"/>
      <c r="O13" s="551"/>
      <c r="P13" s="551"/>
      <c r="Q13" s="551"/>
      <c r="R13" s="551"/>
      <c r="S13" s="551"/>
      <c r="T13" s="551"/>
      <c r="U13" s="551"/>
      <c r="V13" s="551"/>
    </row>
    <row r="14" spans="1:25" ht="29.25" customHeight="1">
      <c r="A14" s="551"/>
      <c r="B14" s="551"/>
      <c r="C14" s="994" t="s">
        <v>776</v>
      </c>
      <c r="D14" s="994"/>
      <c r="E14" s="994"/>
      <c r="F14" s="994"/>
      <c r="G14" s="994"/>
      <c r="H14" s="994"/>
      <c r="I14" s="994"/>
      <c r="J14" s="551"/>
      <c r="K14" s="995" t="s">
        <v>777</v>
      </c>
      <c r="L14" s="995"/>
      <c r="M14" s="995"/>
      <c r="N14" s="995"/>
      <c r="O14" s="995"/>
      <c r="P14" s="995"/>
      <c r="Q14" s="995"/>
      <c r="R14" s="995"/>
      <c r="S14" s="995"/>
      <c r="T14" s="995"/>
      <c r="U14" s="995"/>
      <c r="V14" s="553"/>
      <c r="W14" s="24"/>
      <c r="X14" s="24"/>
      <c r="Y14" s="24"/>
    </row>
    <row r="15" spans="1:25">
      <c r="A15" s="551"/>
      <c r="B15" s="551"/>
      <c r="C15" s="572"/>
      <c r="D15" s="573"/>
      <c r="E15" s="574"/>
      <c r="F15" s="574"/>
      <c r="G15" s="574"/>
      <c r="H15" s="574"/>
      <c r="I15" s="575"/>
      <c r="J15" s="551"/>
      <c r="K15" s="991"/>
      <c r="L15" s="992"/>
      <c r="M15" s="992"/>
      <c r="N15" s="992"/>
      <c r="O15" s="992"/>
      <c r="P15" s="992"/>
      <c r="Q15" s="992"/>
      <c r="R15" s="992"/>
      <c r="S15" s="992"/>
      <c r="T15" s="992"/>
      <c r="U15" s="993"/>
      <c r="V15" s="551"/>
    </row>
    <row r="16" spans="1:25" ht="30">
      <c r="A16" s="551"/>
      <c r="B16" s="551"/>
      <c r="C16" s="576" t="s">
        <v>679</v>
      </c>
      <c r="D16" s="438" t="s">
        <v>67</v>
      </c>
      <c r="E16" s="3"/>
      <c r="F16" s="999" t="s">
        <v>672</v>
      </c>
      <c r="G16" s="999"/>
      <c r="H16" s="999"/>
      <c r="I16" s="1000"/>
      <c r="J16" s="551"/>
      <c r="K16" s="205" t="s">
        <v>67</v>
      </c>
      <c r="L16" s="205" t="s">
        <v>683</v>
      </c>
      <c r="M16" s="25" t="s">
        <v>778</v>
      </c>
      <c r="N16" s="205" t="s">
        <v>779</v>
      </c>
      <c r="O16" s="205" t="s">
        <v>676</v>
      </c>
      <c r="P16" s="25" t="s">
        <v>778</v>
      </c>
      <c r="Q16" s="205" t="s">
        <v>779</v>
      </c>
      <c r="R16" s="205" t="s">
        <v>677</v>
      </c>
      <c r="S16" s="25" t="s">
        <v>778</v>
      </c>
      <c r="T16" s="205" t="s">
        <v>779</v>
      </c>
      <c r="U16" s="205" t="s">
        <v>780</v>
      </c>
      <c r="V16" s="553"/>
      <c r="W16" s="24"/>
      <c r="X16" s="24"/>
      <c r="Y16" s="24"/>
    </row>
    <row r="17" spans="1:25" ht="30">
      <c r="A17" s="551"/>
      <c r="B17" s="551"/>
      <c r="C17" s="557">
        <v>1</v>
      </c>
      <c r="D17" s="549" t="s">
        <v>158</v>
      </c>
      <c r="E17" s="558" t="s">
        <v>781</v>
      </c>
      <c r="F17" s="557" t="s">
        <v>682</v>
      </c>
      <c r="G17" s="557" t="s">
        <v>61</v>
      </c>
      <c r="H17" s="557" t="s">
        <v>60</v>
      </c>
      <c r="I17" s="557" t="s">
        <v>62</v>
      </c>
      <c r="J17" s="551"/>
      <c r="K17" s="17"/>
      <c r="L17" s="17"/>
      <c r="M17" s="17"/>
      <c r="N17" s="17"/>
      <c r="O17" s="17"/>
      <c r="P17" s="20"/>
      <c r="Q17" s="20"/>
      <c r="R17" s="17"/>
      <c r="S17" s="17"/>
      <c r="T17" s="17"/>
      <c r="U17" s="17"/>
      <c r="V17" s="554"/>
      <c r="W17" s="102"/>
      <c r="X17" s="102"/>
      <c r="Y17" s="102"/>
    </row>
    <row r="18" spans="1:25">
      <c r="A18" s="551"/>
      <c r="B18" s="551"/>
      <c r="C18" s="205"/>
      <c r="D18" s="20" t="s">
        <v>162</v>
      </c>
      <c r="E18" s="110">
        <f t="shared" ref="E18:E23" si="0">U18</f>
        <v>0.17835185185185187</v>
      </c>
      <c r="F18" s="110">
        <f t="shared" ref="F18:F23" si="1">SUM(E18*(1-0.25))</f>
        <v>0.1337638888888889</v>
      </c>
      <c r="G18" s="110">
        <f t="shared" ref="G18:G23" si="2">SUM(E18*(1-0.5))</f>
        <v>8.9175925925925936E-2</v>
      </c>
      <c r="H18" s="110">
        <f t="shared" ref="H18:H23" si="3">SUM(E18*(1-0.75))</f>
        <v>4.4587962962962968E-2</v>
      </c>
      <c r="I18" s="110">
        <f t="shared" ref="I18:I23" si="4">SUM(E18*(1-0.9))</f>
        <v>1.7835185185185183E-2</v>
      </c>
      <c r="J18" s="551"/>
      <c r="K18" s="118" t="s">
        <v>162</v>
      </c>
      <c r="L18" s="110">
        <v>2.89</v>
      </c>
      <c r="M18" s="20">
        <v>18</v>
      </c>
      <c r="N18" s="110">
        <f t="shared" ref="N18:N23" si="5">SUM(L18/M18)</f>
        <v>0.16055555555555556</v>
      </c>
      <c r="O18" s="110">
        <v>3.69</v>
      </c>
      <c r="P18" s="20">
        <v>20</v>
      </c>
      <c r="Q18" s="110">
        <f>SUM(O18/P18)</f>
        <v>0.1845</v>
      </c>
      <c r="R18" s="110">
        <v>3.8</v>
      </c>
      <c r="S18" s="20">
        <v>20</v>
      </c>
      <c r="T18" s="110">
        <f>SUM(R18/S18)</f>
        <v>0.19</v>
      </c>
      <c r="U18" s="110">
        <f t="shared" ref="U18:U23" si="6">AVERAGE(N18,Q18,T18)</f>
        <v>0.17835185185185187</v>
      </c>
      <c r="V18" s="551"/>
    </row>
    <row r="19" spans="1:25">
      <c r="A19" s="551"/>
      <c r="B19" s="551"/>
      <c r="C19" s="205"/>
      <c r="D19" s="20" t="s">
        <v>166</v>
      </c>
      <c r="E19" s="110">
        <f t="shared" si="0"/>
        <v>0.1992962962962963</v>
      </c>
      <c r="F19" s="110">
        <f t="shared" si="1"/>
        <v>0.14947222222222223</v>
      </c>
      <c r="G19" s="110">
        <f t="shared" si="2"/>
        <v>9.9648148148148152E-2</v>
      </c>
      <c r="H19" s="110">
        <f t="shared" si="3"/>
        <v>4.9824074074074076E-2</v>
      </c>
      <c r="I19" s="110">
        <f t="shared" si="4"/>
        <v>1.9929629629629627E-2</v>
      </c>
      <c r="J19" s="551"/>
      <c r="K19" s="118" t="s">
        <v>166</v>
      </c>
      <c r="L19" s="110">
        <v>3.39</v>
      </c>
      <c r="M19" s="20">
        <v>20</v>
      </c>
      <c r="N19" s="110">
        <f t="shared" si="5"/>
        <v>0.16950000000000001</v>
      </c>
      <c r="O19" s="110">
        <v>4.3899999999999997</v>
      </c>
      <c r="P19" s="20">
        <v>18</v>
      </c>
      <c r="Q19" s="110">
        <f>SUM(O19/P19)</f>
        <v>0.24388888888888888</v>
      </c>
      <c r="R19" s="110">
        <v>3.69</v>
      </c>
      <c r="S19" s="20">
        <v>20</v>
      </c>
      <c r="T19" s="110">
        <f>SUM(R19/S19)</f>
        <v>0.1845</v>
      </c>
      <c r="U19" s="110">
        <f t="shared" si="6"/>
        <v>0.1992962962962963</v>
      </c>
      <c r="V19" s="555"/>
      <c r="W19" s="161"/>
      <c r="X19" s="161"/>
      <c r="Y19" s="161"/>
    </row>
    <row r="20" spans="1:25">
      <c r="A20" s="551"/>
      <c r="B20" s="551"/>
      <c r="C20" s="108"/>
      <c r="D20" s="20" t="s">
        <v>170</v>
      </c>
      <c r="E20" s="110">
        <f t="shared" si="0"/>
        <v>4.0098333333333338</v>
      </c>
      <c r="F20" s="110">
        <f t="shared" si="1"/>
        <v>3.0073750000000006</v>
      </c>
      <c r="G20" s="110">
        <f t="shared" si="2"/>
        <v>2.0049166666666669</v>
      </c>
      <c r="H20" s="110">
        <f t="shared" si="3"/>
        <v>1.0024583333333335</v>
      </c>
      <c r="I20" s="110">
        <f t="shared" si="4"/>
        <v>0.4009833333333333</v>
      </c>
      <c r="J20" s="551"/>
      <c r="K20" s="118" t="s">
        <v>170</v>
      </c>
      <c r="L20" s="110">
        <v>3.39</v>
      </c>
      <c r="M20" s="20">
        <v>20</v>
      </c>
      <c r="N20" s="110">
        <f t="shared" si="5"/>
        <v>0.16950000000000001</v>
      </c>
      <c r="O20" s="110">
        <v>4.9000000000000004</v>
      </c>
      <c r="P20" s="20">
        <v>1</v>
      </c>
      <c r="Q20" s="110">
        <v>4.9000000000000004</v>
      </c>
      <c r="R20" s="110">
        <v>6.96</v>
      </c>
      <c r="S20" s="20">
        <v>20</v>
      </c>
      <c r="T20" s="110">
        <v>6.96</v>
      </c>
      <c r="U20" s="110">
        <f t="shared" si="6"/>
        <v>4.0098333333333338</v>
      </c>
      <c r="V20" s="555"/>
      <c r="W20" s="161"/>
      <c r="X20" s="161"/>
      <c r="Y20" s="161"/>
    </row>
    <row r="21" spans="1:25">
      <c r="A21" s="551"/>
      <c r="B21" s="551"/>
      <c r="C21" s="108"/>
      <c r="D21" s="20" t="s">
        <v>174</v>
      </c>
      <c r="E21" s="110">
        <f t="shared" si="0"/>
        <v>33.392222222222223</v>
      </c>
      <c r="F21" s="110">
        <f t="shared" si="1"/>
        <v>25.044166666666669</v>
      </c>
      <c r="G21" s="110">
        <f t="shared" si="2"/>
        <v>16.696111111111112</v>
      </c>
      <c r="H21" s="110">
        <f t="shared" si="3"/>
        <v>8.3480555555555558</v>
      </c>
      <c r="I21" s="110">
        <f t="shared" si="4"/>
        <v>3.3392222222222214</v>
      </c>
      <c r="J21" s="551"/>
      <c r="K21" s="118" t="s">
        <v>174</v>
      </c>
      <c r="L21" s="110">
        <v>529.9</v>
      </c>
      <c r="M21" s="20">
        <v>6</v>
      </c>
      <c r="N21" s="110">
        <f t="shared" si="5"/>
        <v>88.316666666666663</v>
      </c>
      <c r="O21" s="110">
        <v>755.9</v>
      </c>
      <c r="P21" s="20">
        <v>6</v>
      </c>
      <c r="Q21" s="110">
        <v>4.9000000000000004</v>
      </c>
      <c r="R21" s="110">
        <v>89.5</v>
      </c>
      <c r="S21" s="20">
        <v>1</v>
      </c>
      <c r="T21" s="110">
        <v>6.96</v>
      </c>
      <c r="U21" s="110">
        <f t="shared" si="6"/>
        <v>33.392222222222223</v>
      </c>
      <c r="V21" s="555"/>
      <c r="W21" s="161"/>
      <c r="X21" s="161"/>
      <c r="Y21" s="161"/>
    </row>
    <row r="22" spans="1:25">
      <c r="A22" s="551"/>
      <c r="B22" s="551"/>
      <c r="C22" s="108"/>
      <c r="D22" s="20" t="s">
        <v>178</v>
      </c>
      <c r="E22" s="110">
        <f t="shared" si="0"/>
        <v>100.84722222222223</v>
      </c>
      <c r="F22" s="110">
        <f t="shared" si="1"/>
        <v>75.635416666666671</v>
      </c>
      <c r="G22" s="110">
        <f t="shared" si="2"/>
        <v>50.423611111111114</v>
      </c>
      <c r="H22" s="110">
        <f t="shared" si="3"/>
        <v>25.211805555555557</v>
      </c>
      <c r="I22" s="110">
        <f t="shared" si="4"/>
        <v>10.08472222222222</v>
      </c>
      <c r="J22" s="551"/>
      <c r="K22" s="118" t="s">
        <v>178</v>
      </c>
      <c r="L22" s="110">
        <v>1058.9000000000001</v>
      </c>
      <c r="M22" s="20">
        <v>12</v>
      </c>
      <c r="N22" s="110">
        <f t="shared" si="5"/>
        <v>88.241666666666674</v>
      </c>
      <c r="O22" s="110">
        <v>755.9</v>
      </c>
      <c r="P22" s="20">
        <v>6</v>
      </c>
      <c r="Q22" s="110">
        <f>SUM(O22/P22)</f>
        <v>125.98333333333333</v>
      </c>
      <c r="R22" s="110">
        <v>529.9</v>
      </c>
      <c r="S22" s="20">
        <v>6</v>
      </c>
      <c r="T22" s="110">
        <f>SUM(R22/S22)</f>
        <v>88.316666666666663</v>
      </c>
      <c r="U22" s="110">
        <f t="shared" si="6"/>
        <v>100.84722222222223</v>
      </c>
      <c r="V22" s="555"/>
      <c r="W22" s="161"/>
      <c r="X22" s="161"/>
      <c r="Y22" s="161"/>
    </row>
    <row r="23" spans="1:25">
      <c r="A23" s="551"/>
      <c r="B23" s="551"/>
      <c r="C23" s="205"/>
      <c r="D23" s="20" t="s">
        <v>182</v>
      </c>
      <c r="E23" s="110">
        <f t="shared" si="0"/>
        <v>134.43</v>
      </c>
      <c r="F23" s="110">
        <f t="shared" si="1"/>
        <v>100.82250000000001</v>
      </c>
      <c r="G23" s="110">
        <f t="shared" si="2"/>
        <v>67.215000000000003</v>
      </c>
      <c r="H23" s="110">
        <f t="shared" si="3"/>
        <v>33.607500000000002</v>
      </c>
      <c r="I23" s="110">
        <f t="shared" si="4"/>
        <v>13.442999999999998</v>
      </c>
      <c r="J23" s="551"/>
      <c r="K23" s="118" t="s">
        <v>182</v>
      </c>
      <c r="L23" s="110">
        <v>529.9</v>
      </c>
      <c r="M23" s="20">
        <v>6</v>
      </c>
      <c r="N23" s="110">
        <f t="shared" si="5"/>
        <v>88.316666666666663</v>
      </c>
      <c r="O23" s="110">
        <v>755.9</v>
      </c>
      <c r="P23" s="20">
        <v>6</v>
      </c>
      <c r="Q23" s="110">
        <f>SUM(O23/P23)</f>
        <v>125.98333333333333</v>
      </c>
      <c r="R23" s="110">
        <v>188.99</v>
      </c>
      <c r="S23" s="20">
        <v>1</v>
      </c>
      <c r="T23" s="110">
        <f>SUM(R23/S23)</f>
        <v>188.99</v>
      </c>
      <c r="U23" s="110">
        <f t="shared" si="6"/>
        <v>134.43</v>
      </c>
      <c r="V23" s="555"/>
      <c r="W23" s="161"/>
      <c r="X23" s="161"/>
      <c r="Y23" s="161"/>
    </row>
    <row r="24" spans="1:25">
      <c r="A24" s="551"/>
      <c r="B24" s="551"/>
      <c r="C24" s="557">
        <v>2</v>
      </c>
      <c r="D24" s="549" t="s">
        <v>185</v>
      </c>
      <c r="E24" s="732"/>
      <c r="F24" s="550"/>
      <c r="G24" s="550"/>
      <c r="H24" s="550"/>
      <c r="I24" s="550"/>
      <c r="J24" s="551"/>
      <c r="K24" s="551"/>
      <c r="L24" s="551"/>
      <c r="M24" s="551"/>
      <c r="N24" s="551"/>
      <c r="O24" s="551"/>
      <c r="P24" s="551"/>
      <c r="Q24" s="551"/>
      <c r="R24" s="551"/>
      <c r="S24" s="551"/>
      <c r="T24" s="551"/>
      <c r="U24" s="551"/>
      <c r="V24" s="555"/>
      <c r="W24" s="161"/>
      <c r="X24" s="161"/>
      <c r="Y24" s="161"/>
    </row>
    <row r="25" spans="1:25">
      <c r="A25" s="551"/>
      <c r="B25" s="551"/>
      <c r="C25" s="205"/>
      <c r="D25" s="20" t="s">
        <v>188</v>
      </c>
      <c r="E25" s="110">
        <f>U29</f>
        <v>41.666666666666664</v>
      </c>
      <c r="F25" s="110">
        <f>SUM(E25*(1-0.25))</f>
        <v>31.25</v>
      </c>
      <c r="G25" s="110">
        <f>SUM(E25*(1-0.5))</f>
        <v>20.833333333333332</v>
      </c>
      <c r="H25" s="110">
        <f>SUM(E25*(1-0.75))</f>
        <v>10.416666666666666</v>
      </c>
      <c r="I25" s="110">
        <f>SUM(E25*(1-0.9))</f>
        <v>4.1666666666666652</v>
      </c>
      <c r="J25" s="551"/>
      <c r="K25" s="996" t="s">
        <v>782</v>
      </c>
      <c r="L25" s="997"/>
      <c r="M25" s="997"/>
      <c r="N25" s="997"/>
      <c r="O25" s="997"/>
      <c r="P25" s="997"/>
      <c r="Q25" s="997"/>
      <c r="R25" s="997"/>
      <c r="S25" s="997"/>
      <c r="T25" s="997"/>
      <c r="U25" s="998"/>
      <c r="V25" s="551"/>
    </row>
    <row r="26" spans="1:25">
      <c r="A26" s="551"/>
      <c r="B26" s="551"/>
      <c r="C26" s="557">
        <v>3</v>
      </c>
      <c r="D26" s="549" t="s">
        <v>192</v>
      </c>
      <c r="E26" s="550"/>
      <c r="F26" s="550"/>
      <c r="G26" s="550"/>
      <c r="H26" s="550"/>
      <c r="I26" s="550"/>
      <c r="J26" s="551"/>
      <c r="K26" s="991"/>
      <c r="L26" s="992"/>
      <c r="M26" s="992"/>
      <c r="N26" s="992"/>
      <c r="O26" s="992"/>
      <c r="P26" s="992"/>
      <c r="Q26" s="992"/>
      <c r="R26" s="992"/>
      <c r="S26" s="992"/>
      <c r="T26" s="992"/>
      <c r="U26" s="993"/>
      <c r="V26" s="553"/>
      <c r="W26" s="24"/>
      <c r="X26" s="24"/>
      <c r="Y26" s="24"/>
    </row>
    <row r="27" spans="1:25" ht="30">
      <c r="A27" s="551"/>
      <c r="B27" s="551"/>
      <c r="C27" s="205"/>
      <c r="D27" s="20" t="s">
        <v>195</v>
      </c>
      <c r="E27" s="110">
        <f>U35</f>
        <v>0.21966666666666668</v>
      </c>
      <c r="F27" s="110">
        <f>SUM(E27*(1-0.25))</f>
        <v>0.16475000000000001</v>
      </c>
      <c r="G27" s="110">
        <f>SUM(E27*(1-0.5))</f>
        <v>0.10983333333333334</v>
      </c>
      <c r="H27" s="110">
        <f>SUM(E27*(1-0.75))</f>
        <v>5.4916666666666669E-2</v>
      </c>
      <c r="I27" s="110">
        <f>SUM(E27*(1-0.9))</f>
        <v>2.1966666666666662E-2</v>
      </c>
      <c r="J27" s="551"/>
      <c r="K27" s="205" t="s">
        <v>67</v>
      </c>
      <c r="L27" s="205" t="s">
        <v>683</v>
      </c>
      <c r="M27" s="25" t="s">
        <v>783</v>
      </c>
      <c r="N27" s="205" t="s">
        <v>675</v>
      </c>
      <c r="O27" s="205" t="s">
        <v>676</v>
      </c>
      <c r="P27" s="25" t="s">
        <v>783</v>
      </c>
      <c r="Q27" s="205" t="s">
        <v>675</v>
      </c>
      <c r="R27" s="205" t="s">
        <v>677</v>
      </c>
      <c r="S27" s="25" t="s">
        <v>783</v>
      </c>
      <c r="T27" s="205" t="s">
        <v>675</v>
      </c>
      <c r="U27" s="205" t="s">
        <v>780</v>
      </c>
      <c r="V27" s="551"/>
    </row>
    <row r="28" spans="1:25">
      <c r="A28" s="551"/>
      <c r="B28" s="551"/>
      <c r="C28" s="205"/>
      <c r="D28" s="20" t="s">
        <v>199</v>
      </c>
      <c r="E28" s="110">
        <f>U36</f>
        <v>0.19116666666666671</v>
      </c>
      <c r="F28" s="110">
        <f>SUM(E28*(1-0.25))</f>
        <v>0.14337500000000003</v>
      </c>
      <c r="G28" s="110">
        <f>SUM(E28*(1-0.5))</f>
        <v>9.5583333333333353E-2</v>
      </c>
      <c r="H28" s="110">
        <f>SUM(E28*(1-0.75))</f>
        <v>4.7791666666666677E-2</v>
      </c>
      <c r="I28" s="110">
        <f>SUM(E28*(1-0.9))</f>
        <v>1.9116666666666667E-2</v>
      </c>
      <c r="J28" s="551"/>
      <c r="K28" s="17"/>
      <c r="L28" s="17"/>
      <c r="M28" s="17"/>
      <c r="N28" s="17"/>
      <c r="O28" s="17"/>
      <c r="P28" s="17"/>
      <c r="Q28" s="17"/>
      <c r="R28" s="17"/>
      <c r="S28" s="17"/>
      <c r="T28" s="17"/>
      <c r="U28" s="17"/>
      <c r="V28" s="556"/>
      <c r="W28" s="201"/>
      <c r="X28" s="201"/>
      <c r="Y28" s="201"/>
    </row>
    <row r="29" spans="1:25">
      <c r="A29" s="551"/>
      <c r="B29" s="551"/>
      <c r="C29" s="205"/>
      <c r="D29" s="20" t="s">
        <v>203</v>
      </c>
      <c r="E29" s="110">
        <f>U37</f>
        <v>92.180555555555557</v>
      </c>
      <c r="F29" s="110">
        <f>SUM(E29*(1-0.25))</f>
        <v>69.135416666666671</v>
      </c>
      <c r="G29" s="110">
        <f>SUM(E29*(1-0.5))</f>
        <v>46.090277777777779</v>
      </c>
      <c r="H29" s="110">
        <f>SUM(E29*(1-0.75))</f>
        <v>23.045138888888889</v>
      </c>
      <c r="I29" s="110">
        <f>SUM(E29*(1-0.9))</f>
        <v>9.2180555555555532</v>
      </c>
      <c r="J29" s="551"/>
      <c r="K29" s="115" t="s">
        <v>188</v>
      </c>
      <c r="L29" s="110">
        <v>30</v>
      </c>
      <c r="M29" s="20">
        <v>1</v>
      </c>
      <c r="N29" s="110">
        <f>SUM(L29/M29)</f>
        <v>30</v>
      </c>
      <c r="O29" s="110">
        <v>51</v>
      </c>
      <c r="P29" s="20">
        <v>1</v>
      </c>
      <c r="Q29" s="110">
        <f>SUM(O29/P29)</f>
        <v>51</v>
      </c>
      <c r="R29" s="110">
        <v>88</v>
      </c>
      <c r="S29" s="20">
        <v>2</v>
      </c>
      <c r="T29" s="110">
        <f>SUM(R29/S29)</f>
        <v>44</v>
      </c>
      <c r="U29" s="112">
        <f>AVERAGE(N29,Q29,T29)</f>
        <v>41.666666666666664</v>
      </c>
      <c r="V29" s="554"/>
      <c r="W29" s="102"/>
      <c r="X29" s="102"/>
      <c r="Y29" s="102"/>
    </row>
    <row r="30" spans="1:25">
      <c r="A30" s="551"/>
      <c r="B30" s="551"/>
      <c r="C30" s="205"/>
      <c r="D30" s="20" t="s">
        <v>207</v>
      </c>
      <c r="E30" s="110">
        <f>U38</f>
        <v>106.08055555555556</v>
      </c>
      <c r="F30" s="110">
        <f>SUM(E30*(1-0.25))</f>
        <v>79.560416666666669</v>
      </c>
      <c r="G30" s="110">
        <f>SUM(E30*(1-0.5))</f>
        <v>53.040277777777781</v>
      </c>
      <c r="H30" s="110">
        <f>SUM(E30*(1-0.75))</f>
        <v>26.520138888888891</v>
      </c>
      <c r="I30" s="110">
        <f>SUM(E30*(1-0.9))</f>
        <v>10.608055555555554</v>
      </c>
      <c r="J30" s="551"/>
      <c r="K30" s="551"/>
      <c r="L30" s="551"/>
      <c r="M30" s="551"/>
      <c r="N30" s="551"/>
      <c r="O30" s="551"/>
      <c r="P30" s="551"/>
      <c r="Q30" s="551"/>
      <c r="R30" s="551"/>
      <c r="S30" s="551"/>
      <c r="T30" s="551"/>
      <c r="U30" s="551"/>
      <c r="V30" s="551"/>
    </row>
    <row r="31" spans="1:25">
      <c r="A31" s="551"/>
      <c r="B31" s="551"/>
      <c r="C31" s="205"/>
      <c r="D31" s="20" t="s">
        <v>210</v>
      </c>
      <c r="E31" s="110">
        <f>U39</f>
        <v>106.99555555555555</v>
      </c>
      <c r="F31" s="110">
        <f>SUM(E31*(1-0.25))</f>
        <v>80.24666666666667</v>
      </c>
      <c r="G31" s="110">
        <f>SUM(E31*(1-0.5))</f>
        <v>53.497777777777777</v>
      </c>
      <c r="H31" s="110">
        <f>SUM(E31*(1-0.75))</f>
        <v>26.748888888888889</v>
      </c>
      <c r="I31" s="110">
        <f>SUM(E31*(1-0.9))</f>
        <v>10.699555555555554</v>
      </c>
      <c r="J31" s="551"/>
      <c r="K31" s="996" t="s">
        <v>784</v>
      </c>
      <c r="L31" s="997"/>
      <c r="M31" s="997"/>
      <c r="N31" s="997"/>
      <c r="O31" s="997"/>
      <c r="P31" s="997"/>
      <c r="Q31" s="997"/>
      <c r="R31" s="997"/>
      <c r="S31" s="997"/>
      <c r="T31" s="997"/>
      <c r="U31" s="998"/>
      <c r="V31" s="551"/>
    </row>
    <row r="32" spans="1:25">
      <c r="A32" s="551"/>
      <c r="B32" s="551"/>
      <c r="C32" s="557">
        <v>4</v>
      </c>
      <c r="D32" s="549" t="s">
        <v>213</v>
      </c>
      <c r="E32" s="550"/>
      <c r="F32" s="550"/>
      <c r="G32" s="550"/>
      <c r="H32" s="550"/>
      <c r="I32" s="550"/>
      <c r="J32" s="551"/>
      <c r="K32" s="991"/>
      <c r="L32" s="992"/>
      <c r="M32" s="992"/>
      <c r="N32" s="992"/>
      <c r="O32" s="992"/>
      <c r="P32" s="992"/>
      <c r="Q32" s="992"/>
      <c r="R32" s="992"/>
      <c r="S32" s="992"/>
      <c r="T32" s="992"/>
      <c r="U32" s="993"/>
      <c r="V32" s="551"/>
    </row>
    <row r="33" spans="1:25" ht="30">
      <c r="A33" s="551"/>
      <c r="B33" s="551"/>
      <c r="C33" s="205"/>
      <c r="D33" s="20" t="s">
        <v>217</v>
      </c>
      <c r="E33" s="110">
        <f>U45</f>
        <v>2.4566666666666666</v>
      </c>
      <c r="F33" s="110">
        <f t="shared" ref="F33:F42" si="7">SUM(E33*(1-0.25))</f>
        <v>1.8424999999999998</v>
      </c>
      <c r="G33" s="110">
        <f>SUM(E33*(1-0.5))</f>
        <v>1.2283333333333333</v>
      </c>
      <c r="H33" s="110">
        <f>SUM(E33*(1-0.75))</f>
        <v>0.61416666666666664</v>
      </c>
      <c r="I33" s="110">
        <f>SUM(E33*(1-0.9))</f>
        <v>0.24566666666666659</v>
      </c>
      <c r="J33" s="551"/>
      <c r="K33" s="205" t="s">
        <v>67</v>
      </c>
      <c r="L33" s="205" t="s">
        <v>683</v>
      </c>
      <c r="M33" s="25" t="s">
        <v>778</v>
      </c>
      <c r="N33" s="205" t="s">
        <v>779</v>
      </c>
      <c r="O33" s="205" t="s">
        <v>676</v>
      </c>
      <c r="P33" s="25" t="s">
        <v>778</v>
      </c>
      <c r="Q33" s="205" t="s">
        <v>779</v>
      </c>
      <c r="R33" s="205" t="s">
        <v>677</v>
      </c>
      <c r="S33" s="25" t="s">
        <v>778</v>
      </c>
      <c r="T33" s="205" t="s">
        <v>779</v>
      </c>
      <c r="U33" s="205" t="s">
        <v>780</v>
      </c>
      <c r="V33" s="551"/>
    </row>
    <row r="34" spans="1:25">
      <c r="A34" s="551"/>
      <c r="B34" s="551"/>
      <c r="C34" s="205"/>
      <c r="D34" s="20" t="s">
        <v>220</v>
      </c>
      <c r="E34" s="110">
        <f>U46</f>
        <v>1.5366666666666668</v>
      </c>
      <c r="F34" s="110">
        <f t="shared" si="7"/>
        <v>1.1525000000000001</v>
      </c>
      <c r="G34" s="110">
        <f>SUM(E34*(1-0.5))</f>
        <v>0.76833333333333342</v>
      </c>
      <c r="H34" s="110">
        <f>SUM(E34*(1-0.75))</f>
        <v>0.38416666666666671</v>
      </c>
      <c r="I34" s="110">
        <f>SUM(E34*(1-0.9))</f>
        <v>0.15366666666666665</v>
      </c>
      <c r="J34" s="551"/>
      <c r="K34" s="17"/>
      <c r="L34" s="17"/>
      <c r="M34" s="17"/>
      <c r="N34" s="17"/>
      <c r="O34" s="17"/>
      <c r="P34" s="17"/>
      <c r="Q34" s="17"/>
      <c r="R34" s="17"/>
      <c r="S34" s="17"/>
      <c r="T34" s="17"/>
      <c r="U34" s="17"/>
      <c r="V34" s="553"/>
      <c r="W34" s="24"/>
      <c r="X34" s="24"/>
      <c r="Y34" s="24"/>
    </row>
    <row r="35" spans="1:25">
      <c r="A35" s="551"/>
      <c r="B35" s="551"/>
      <c r="C35" s="205"/>
      <c r="D35" s="20" t="s">
        <v>224</v>
      </c>
      <c r="E35" s="110">
        <f>U47</f>
        <v>1.3630000000000002</v>
      </c>
      <c r="F35" s="110">
        <f t="shared" si="7"/>
        <v>1.0222500000000001</v>
      </c>
      <c r="G35" s="110">
        <f>SUM(E35*(1-0.5))</f>
        <v>0.68150000000000011</v>
      </c>
      <c r="H35" s="110">
        <f>SUM(E35*(1-0.75))</f>
        <v>0.34075000000000005</v>
      </c>
      <c r="I35" s="110">
        <f>SUM(E35*(1-0.9))</f>
        <v>0.1363</v>
      </c>
      <c r="J35" s="551"/>
      <c r="K35" s="20" t="s">
        <v>195</v>
      </c>
      <c r="L35" s="110">
        <v>2.99</v>
      </c>
      <c r="M35" s="20">
        <v>20</v>
      </c>
      <c r="N35" s="110">
        <f>SUM(L35/M35)</f>
        <v>0.14950000000000002</v>
      </c>
      <c r="O35" s="110">
        <v>3.89</v>
      </c>
      <c r="P35" s="20">
        <v>20</v>
      </c>
      <c r="Q35" s="110">
        <f>SUM(O35/P35)</f>
        <v>0.19450000000000001</v>
      </c>
      <c r="R35" s="110">
        <v>6.3</v>
      </c>
      <c r="S35" s="20">
        <v>20</v>
      </c>
      <c r="T35" s="110">
        <f>SUM(R35/S35)</f>
        <v>0.315</v>
      </c>
      <c r="U35" s="112">
        <f>AVERAGE(N35,Q35,T35)</f>
        <v>0.21966666666666668</v>
      </c>
      <c r="V35" s="551"/>
    </row>
    <row r="36" spans="1:25">
      <c r="A36" s="551"/>
      <c r="B36" s="551"/>
      <c r="C36" s="557">
        <v>5</v>
      </c>
      <c r="D36" s="549" t="s">
        <v>785</v>
      </c>
      <c r="E36" s="550"/>
      <c r="F36" s="550"/>
      <c r="G36" s="550"/>
      <c r="H36" s="550"/>
      <c r="I36" s="550"/>
      <c r="J36" s="551"/>
      <c r="K36" s="20" t="s">
        <v>199</v>
      </c>
      <c r="L36" s="110">
        <v>3.49</v>
      </c>
      <c r="M36" s="20">
        <v>20</v>
      </c>
      <c r="N36" s="110">
        <f>SUM(L36/M36)</f>
        <v>0.17450000000000002</v>
      </c>
      <c r="O36" s="110">
        <v>4.99</v>
      </c>
      <c r="P36" s="20">
        <v>20</v>
      </c>
      <c r="Q36" s="110">
        <f>SUM(O36/P36)</f>
        <v>0.2495</v>
      </c>
      <c r="R36" s="110">
        <v>2.99</v>
      </c>
      <c r="S36" s="20">
        <v>20</v>
      </c>
      <c r="T36" s="110">
        <f>SUM(R36/S36)</f>
        <v>0.14950000000000002</v>
      </c>
      <c r="U36" s="112">
        <f>AVERAGE(N36,Q36,T36)</f>
        <v>0.19116666666666671</v>
      </c>
      <c r="V36" s="556"/>
      <c r="W36" s="201"/>
      <c r="X36" s="201"/>
      <c r="Y36" s="201"/>
    </row>
    <row r="37" spans="1:25">
      <c r="A37" s="551"/>
      <c r="B37" s="551"/>
      <c r="C37" s="205"/>
      <c r="D37" s="20" t="s">
        <v>230</v>
      </c>
      <c r="E37" s="110">
        <f t="shared" ref="E37:E42" si="8">U53</f>
        <v>14.476666666666667</v>
      </c>
      <c r="F37" s="110">
        <f t="shared" si="7"/>
        <v>10.8575</v>
      </c>
      <c r="G37" s="110">
        <f t="shared" ref="G37:G42" si="9">SUM(E37*(1-0.5))</f>
        <v>7.2383333333333333</v>
      </c>
      <c r="H37" s="110">
        <f t="shared" ref="H37:H42" si="10">SUM(E37*(1-0.75))</f>
        <v>3.6191666666666666</v>
      </c>
      <c r="I37" s="110">
        <f t="shared" ref="I37:I42" si="11">SUM(E37*(1-0.9))</f>
        <v>1.4476666666666664</v>
      </c>
      <c r="J37" s="551"/>
      <c r="K37" s="20" t="s">
        <v>203</v>
      </c>
      <c r="L37" s="110">
        <v>1004.9</v>
      </c>
      <c r="M37" s="20">
        <v>12</v>
      </c>
      <c r="N37" s="110">
        <f>SUM(L37/M37)</f>
        <v>83.74166666666666</v>
      </c>
      <c r="O37" s="110">
        <v>560</v>
      </c>
      <c r="P37" s="20">
        <v>8</v>
      </c>
      <c r="Q37" s="110">
        <f>SUM(O37/P37)</f>
        <v>70</v>
      </c>
      <c r="R37" s="110">
        <v>122.8</v>
      </c>
      <c r="S37" s="20">
        <v>1</v>
      </c>
      <c r="T37" s="110">
        <f>SUM(R37/S37)</f>
        <v>122.8</v>
      </c>
      <c r="U37" s="112">
        <f>AVERAGE(N37,Q37,T37)</f>
        <v>92.180555555555557</v>
      </c>
      <c r="V37" s="554"/>
      <c r="W37" s="102"/>
      <c r="X37" s="102"/>
      <c r="Y37" s="102"/>
    </row>
    <row r="38" spans="1:25">
      <c r="A38" s="551"/>
      <c r="B38" s="551"/>
      <c r="C38" s="205"/>
      <c r="D38" s="20" t="s">
        <v>233</v>
      </c>
      <c r="E38" s="110">
        <f t="shared" si="8"/>
        <v>76.900000000000006</v>
      </c>
      <c r="F38" s="110">
        <f t="shared" si="7"/>
        <v>57.675000000000004</v>
      </c>
      <c r="G38" s="110">
        <f t="shared" si="9"/>
        <v>38.450000000000003</v>
      </c>
      <c r="H38" s="110">
        <f t="shared" si="10"/>
        <v>19.225000000000001</v>
      </c>
      <c r="I38" s="110">
        <f t="shared" si="11"/>
        <v>7.6899999999999986</v>
      </c>
      <c r="J38" s="551"/>
      <c r="K38" s="20" t="s">
        <v>207</v>
      </c>
      <c r="L38" s="110">
        <v>1004.9</v>
      </c>
      <c r="M38" s="20">
        <v>12</v>
      </c>
      <c r="N38" s="110">
        <f>SUM(L38/M38)</f>
        <v>83.74166666666666</v>
      </c>
      <c r="O38" s="110">
        <v>85.5</v>
      </c>
      <c r="P38" s="20">
        <v>1</v>
      </c>
      <c r="Q38" s="110">
        <f>SUM(O38/P38)</f>
        <v>85.5</v>
      </c>
      <c r="R38" s="110">
        <v>149</v>
      </c>
      <c r="S38" s="20">
        <v>1</v>
      </c>
      <c r="T38" s="110">
        <f>SUM(R38/S38)</f>
        <v>149</v>
      </c>
      <c r="U38" s="112">
        <f>AVERAGE(N38,Q38,T38)</f>
        <v>106.08055555555556</v>
      </c>
      <c r="V38" s="551"/>
    </row>
    <row r="39" spans="1:25">
      <c r="A39" s="551"/>
      <c r="B39" s="551"/>
      <c r="C39" s="205"/>
      <c r="D39" s="20" t="s">
        <v>236</v>
      </c>
      <c r="E39" s="110">
        <f t="shared" si="8"/>
        <v>2.19</v>
      </c>
      <c r="F39" s="110">
        <f t="shared" si="7"/>
        <v>1.6425000000000001</v>
      </c>
      <c r="G39" s="110">
        <f t="shared" si="9"/>
        <v>1.095</v>
      </c>
      <c r="H39" s="110">
        <f t="shared" si="10"/>
        <v>0.54749999999999999</v>
      </c>
      <c r="I39" s="110">
        <f t="shared" si="11"/>
        <v>0.21899999999999994</v>
      </c>
      <c r="J39" s="551"/>
      <c r="K39" s="20" t="s">
        <v>210</v>
      </c>
      <c r="L39" s="110">
        <v>502.9</v>
      </c>
      <c r="M39" s="20">
        <v>6</v>
      </c>
      <c r="N39" s="110">
        <f>SUM(L39/M39)</f>
        <v>83.816666666666663</v>
      </c>
      <c r="O39" s="110">
        <v>1349.9</v>
      </c>
      <c r="P39" s="20">
        <v>10</v>
      </c>
      <c r="Q39" s="110">
        <f>SUM(O39/P39)</f>
        <v>134.99</v>
      </c>
      <c r="R39" s="20">
        <v>102.18</v>
      </c>
      <c r="S39" s="20">
        <v>1</v>
      </c>
      <c r="T39" s="110">
        <f>SUM(R39/S39)</f>
        <v>102.18</v>
      </c>
      <c r="U39" s="112">
        <f>AVERAGE(N39,Q39,T39)</f>
        <v>106.99555555555555</v>
      </c>
      <c r="V39" s="551"/>
    </row>
    <row r="40" spans="1:25">
      <c r="A40" s="551"/>
      <c r="B40" s="551"/>
      <c r="C40" s="205"/>
      <c r="D40" s="20" t="s">
        <v>240</v>
      </c>
      <c r="E40" s="110">
        <f t="shared" si="8"/>
        <v>1.7633333333333334</v>
      </c>
      <c r="F40" s="110">
        <f t="shared" si="7"/>
        <v>1.3225</v>
      </c>
      <c r="G40" s="110">
        <f t="shared" si="9"/>
        <v>0.88166666666666671</v>
      </c>
      <c r="H40" s="110">
        <f t="shared" si="10"/>
        <v>0.44083333333333335</v>
      </c>
      <c r="I40" s="110">
        <f t="shared" si="11"/>
        <v>0.17633333333333331</v>
      </c>
      <c r="J40" s="551"/>
      <c r="K40" s="551"/>
      <c r="L40" s="551"/>
      <c r="M40" s="551"/>
      <c r="N40" s="551"/>
      <c r="O40" s="551"/>
      <c r="P40" s="551"/>
      <c r="Q40" s="551"/>
      <c r="R40" s="551"/>
      <c r="S40" s="551"/>
      <c r="T40" s="551"/>
      <c r="U40" s="551"/>
      <c r="V40" s="551"/>
    </row>
    <row r="41" spans="1:25">
      <c r="A41" s="551"/>
      <c r="B41" s="551"/>
      <c r="C41" s="205"/>
      <c r="D41" s="20" t="s">
        <v>244</v>
      </c>
      <c r="E41" s="110">
        <f t="shared" si="8"/>
        <v>1.8966666666666665</v>
      </c>
      <c r="F41" s="110">
        <f t="shared" si="7"/>
        <v>1.4224999999999999</v>
      </c>
      <c r="G41" s="110">
        <f t="shared" si="9"/>
        <v>0.94833333333333325</v>
      </c>
      <c r="H41" s="110">
        <f t="shared" si="10"/>
        <v>0.47416666666666663</v>
      </c>
      <c r="I41" s="110">
        <f t="shared" si="11"/>
        <v>0.18966666666666659</v>
      </c>
      <c r="J41" s="551"/>
      <c r="K41" s="996" t="s">
        <v>786</v>
      </c>
      <c r="L41" s="997"/>
      <c r="M41" s="997"/>
      <c r="N41" s="997"/>
      <c r="O41" s="997"/>
      <c r="P41" s="997"/>
      <c r="Q41" s="997"/>
      <c r="R41" s="997"/>
      <c r="S41" s="997"/>
      <c r="T41" s="997"/>
      <c r="U41" s="998"/>
      <c r="V41" s="551"/>
    </row>
    <row r="42" spans="1:25">
      <c r="A42" s="551"/>
      <c r="B42" s="551"/>
      <c r="C42" s="205"/>
      <c r="D42" s="20" t="s">
        <v>248</v>
      </c>
      <c r="E42" s="110">
        <f t="shared" si="8"/>
        <v>38.93</v>
      </c>
      <c r="F42" s="110">
        <f t="shared" si="7"/>
        <v>29.197499999999998</v>
      </c>
      <c r="G42" s="110">
        <f t="shared" si="9"/>
        <v>19.465</v>
      </c>
      <c r="H42" s="110">
        <f t="shared" si="10"/>
        <v>9.7324999999999999</v>
      </c>
      <c r="I42" s="110">
        <f t="shared" si="11"/>
        <v>3.8929999999999989</v>
      </c>
      <c r="J42" s="551"/>
      <c r="K42" s="991"/>
      <c r="L42" s="992"/>
      <c r="M42" s="992"/>
      <c r="N42" s="992"/>
      <c r="O42" s="992"/>
      <c r="P42" s="992"/>
      <c r="Q42" s="992"/>
      <c r="R42" s="992"/>
      <c r="S42" s="992"/>
      <c r="T42" s="992"/>
      <c r="U42" s="993"/>
      <c r="V42" s="551"/>
    </row>
    <row r="43" spans="1:25">
      <c r="A43" s="551"/>
      <c r="B43" s="551"/>
      <c r="C43" s="557">
        <v>6</v>
      </c>
      <c r="D43" s="549" t="s">
        <v>252</v>
      </c>
      <c r="E43" s="550"/>
      <c r="F43" s="550"/>
      <c r="G43" s="550"/>
      <c r="H43" s="550"/>
      <c r="I43" s="550"/>
      <c r="J43" s="551"/>
      <c r="K43" s="205" t="s">
        <v>67</v>
      </c>
      <c r="L43" s="205" t="s">
        <v>683</v>
      </c>
      <c r="M43" s="205" t="s">
        <v>674</v>
      </c>
      <c r="N43" s="205" t="s">
        <v>675</v>
      </c>
      <c r="O43" s="205" t="s">
        <v>676</v>
      </c>
      <c r="P43" s="205" t="s">
        <v>674</v>
      </c>
      <c r="Q43" s="205" t="s">
        <v>675</v>
      </c>
      <c r="R43" s="205" t="s">
        <v>677</v>
      </c>
      <c r="S43" s="205" t="s">
        <v>674</v>
      </c>
      <c r="T43" s="205" t="s">
        <v>675</v>
      </c>
      <c r="U43" s="205" t="s">
        <v>780</v>
      </c>
      <c r="V43" s="551"/>
    </row>
    <row r="44" spans="1:25" ht="30">
      <c r="A44" s="551"/>
      <c r="B44" s="551"/>
      <c r="C44" s="205"/>
      <c r="D44" s="22" t="s">
        <v>256</v>
      </c>
      <c r="E44" s="110">
        <f>U64</f>
        <v>173.66666666666666</v>
      </c>
      <c r="F44" s="110">
        <f>SUM(E44*(1-0.25))</f>
        <v>130.25</v>
      </c>
      <c r="G44" s="110">
        <f>SUM(E44*(1-0.5))</f>
        <v>86.833333333333329</v>
      </c>
      <c r="H44" s="110">
        <f>SUM(E44*(1-0.75))</f>
        <v>43.416666666666664</v>
      </c>
      <c r="I44" s="110">
        <f>SUM(E44*(1-0.9))</f>
        <v>17.366666666666664</v>
      </c>
      <c r="J44" s="551"/>
      <c r="K44" s="17"/>
      <c r="L44" s="17"/>
      <c r="M44" s="17"/>
      <c r="N44" s="17"/>
      <c r="O44" s="17"/>
      <c r="P44" s="17"/>
      <c r="Q44" s="17"/>
      <c r="R44" s="17"/>
      <c r="S44" s="17"/>
      <c r="T44" s="17"/>
      <c r="U44" s="17"/>
      <c r="V44" s="551"/>
    </row>
    <row r="45" spans="1:25" ht="30">
      <c r="A45" s="551"/>
      <c r="B45" s="551"/>
      <c r="C45" s="205"/>
      <c r="D45" s="22" t="s">
        <v>787</v>
      </c>
      <c r="E45" s="110">
        <f>U65</f>
        <v>104.42857142857143</v>
      </c>
      <c r="F45" s="110">
        <f>SUM(E45*(1-0.25))</f>
        <v>78.321428571428569</v>
      </c>
      <c r="G45" s="110">
        <f>SUM(E45*(1-0.5))</f>
        <v>52.214285714285715</v>
      </c>
      <c r="H45" s="110">
        <f>SUM(E45*(1-0.75))</f>
        <v>26.107142857142858</v>
      </c>
      <c r="I45" s="110">
        <f>SUM(E45*(1-0.9))</f>
        <v>10.442857142857141</v>
      </c>
      <c r="J45" s="551"/>
      <c r="K45" s="20" t="s">
        <v>217</v>
      </c>
      <c r="L45" s="110">
        <v>3.39</v>
      </c>
      <c r="M45" s="20">
        <v>1</v>
      </c>
      <c r="N45" s="110">
        <v>3.39</v>
      </c>
      <c r="O45" s="110">
        <v>1.79</v>
      </c>
      <c r="P45" s="20">
        <v>1</v>
      </c>
      <c r="Q45" s="110">
        <v>1.79</v>
      </c>
      <c r="R45" s="110">
        <v>2.19</v>
      </c>
      <c r="S45" s="20">
        <v>1</v>
      </c>
      <c r="T45" s="110">
        <v>2.19</v>
      </c>
      <c r="U45" s="112">
        <f>AVERAGE(N45,Q45,T45)</f>
        <v>2.4566666666666666</v>
      </c>
      <c r="V45" s="553"/>
      <c r="W45" s="24"/>
      <c r="X45" s="24"/>
      <c r="Y45" s="24"/>
    </row>
    <row r="46" spans="1:25">
      <c r="A46" s="551"/>
      <c r="B46" s="551"/>
      <c r="C46" s="557">
        <v>7</v>
      </c>
      <c r="D46" s="549" t="s">
        <v>788</v>
      </c>
      <c r="E46" s="550"/>
      <c r="F46" s="550"/>
      <c r="G46" s="550"/>
      <c r="H46" s="550"/>
      <c r="I46" s="550"/>
      <c r="J46" s="551"/>
      <c r="K46" s="20" t="s">
        <v>220</v>
      </c>
      <c r="L46" s="110">
        <v>1.99</v>
      </c>
      <c r="M46" s="20">
        <v>1</v>
      </c>
      <c r="N46" s="110">
        <v>1.99</v>
      </c>
      <c r="O46" s="110">
        <v>1.0900000000000001</v>
      </c>
      <c r="P46" s="20">
        <v>1</v>
      </c>
      <c r="Q46" s="110">
        <v>1.0900000000000001</v>
      </c>
      <c r="R46" s="110">
        <v>1.53</v>
      </c>
      <c r="S46" s="20">
        <v>1</v>
      </c>
      <c r="T46" s="110">
        <v>1.53</v>
      </c>
      <c r="U46" s="112">
        <f>AVERAGE(N46,Q46,T46)</f>
        <v>1.5366666666666668</v>
      </c>
      <c r="V46" s="551"/>
    </row>
    <row r="47" spans="1:25">
      <c r="A47" s="551"/>
      <c r="B47" s="551"/>
      <c r="C47" s="205"/>
      <c r="D47" s="22" t="s">
        <v>789</v>
      </c>
      <c r="E47" s="110">
        <f>U71</f>
        <v>176.55555555555554</v>
      </c>
      <c r="F47" s="110">
        <f>SUM(E47*(1-0.25))</f>
        <v>132.41666666666666</v>
      </c>
      <c r="G47" s="110">
        <f>SUM(E47*(1-0.5))</f>
        <v>88.277777777777771</v>
      </c>
      <c r="H47" s="110">
        <f>SUM(E47*(1-0.75))</f>
        <v>44.138888888888886</v>
      </c>
      <c r="I47" s="110">
        <f>SUM(E47*(1-0.9))</f>
        <v>17.655555555555551</v>
      </c>
      <c r="J47" s="551"/>
      <c r="K47" s="20" t="s">
        <v>224</v>
      </c>
      <c r="L47" s="110">
        <v>6.5</v>
      </c>
      <c r="M47" s="20">
        <v>10</v>
      </c>
      <c r="N47" s="110">
        <f>SUM(L47/M47)</f>
        <v>0.65</v>
      </c>
      <c r="O47" s="110">
        <v>5.49</v>
      </c>
      <c r="P47" s="20">
        <v>10</v>
      </c>
      <c r="Q47" s="110">
        <f>SUM(O47/P47)</f>
        <v>0.54900000000000004</v>
      </c>
      <c r="R47" s="110">
        <v>2.89</v>
      </c>
      <c r="S47" s="20">
        <v>1</v>
      </c>
      <c r="T47" s="110">
        <v>2.89</v>
      </c>
      <c r="U47" s="112">
        <f>AVERAGE(N47,Q47,T47)</f>
        <v>1.3630000000000002</v>
      </c>
      <c r="V47" s="556"/>
      <c r="W47" s="201"/>
      <c r="X47" s="201"/>
      <c r="Y47" s="201"/>
    </row>
    <row r="48" spans="1:25">
      <c r="A48" s="551"/>
      <c r="B48" s="551"/>
      <c r="C48" s="557">
        <v>8</v>
      </c>
      <c r="D48" s="549" t="s">
        <v>790</v>
      </c>
      <c r="E48" s="550"/>
      <c r="F48" s="550"/>
      <c r="G48" s="550"/>
      <c r="H48" s="550"/>
      <c r="I48" s="550"/>
      <c r="J48" s="551"/>
      <c r="K48" s="551"/>
      <c r="L48" s="551"/>
      <c r="M48" s="551"/>
      <c r="N48" s="551"/>
      <c r="O48" s="551"/>
      <c r="P48" s="551"/>
      <c r="Q48" s="551"/>
      <c r="R48" s="551"/>
      <c r="S48" s="551"/>
      <c r="T48" s="551"/>
      <c r="U48" s="551"/>
      <c r="V48" s="554"/>
      <c r="W48" s="102"/>
      <c r="X48" s="102"/>
      <c r="Y48" s="102"/>
    </row>
    <row r="49" spans="1:25" ht="30">
      <c r="A49" s="551"/>
      <c r="B49" s="551"/>
      <c r="C49" s="205"/>
      <c r="D49" s="22" t="s">
        <v>791</v>
      </c>
      <c r="E49" s="110">
        <f>U77</f>
        <v>1.2666666666666666</v>
      </c>
      <c r="F49" s="110">
        <f>SUM(E49*(1-0.25))</f>
        <v>0.95</v>
      </c>
      <c r="G49" s="110">
        <f>SUM(E49*(1-0.5))</f>
        <v>0.6333333333333333</v>
      </c>
      <c r="H49" s="110">
        <f>SUM(E49*(1-0.75))</f>
        <v>0.31666666666666665</v>
      </c>
      <c r="I49" s="110">
        <f>SUM(E49*(1-0.9))</f>
        <v>0.12666666666666662</v>
      </c>
      <c r="J49" s="551"/>
      <c r="K49" s="996" t="s">
        <v>792</v>
      </c>
      <c r="L49" s="997"/>
      <c r="M49" s="997"/>
      <c r="N49" s="997"/>
      <c r="O49" s="997"/>
      <c r="P49" s="997"/>
      <c r="Q49" s="997"/>
      <c r="R49" s="997"/>
      <c r="S49" s="997"/>
      <c r="T49" s="997"/>
      <c r="U49" s="998"/>
      <c r="V49" s="551"/>
    </row>
    <row r="50" spans="1:25" ht="30">
      <c r="A50" s="551"/>
      <c r="B50" s="551"/>
      <c r="C50" s="205"/>
      <c r="D50" s="22" t="s">
        <v>793</v>
      </c>
      <c r="E50" s="110">
        <f>U78</f>
        <v>18.033333333333335</v>
      </c>
      <c r="F50" s="110">
        <f>SUM(E50*(1-0.25))</f>
        <v>13.525000000000002</v>
      </c>
      <c r="G50" s="110">
        <f>SUM(E50*(1-0.5))</f>
        <v>9.0166666666666675</v>
      </c>
      <c r="H50" s="110">
        <f>SUM(E50*(1-0.75))</f>
        <v>4.5083333333333337</v>
      </c>
      <c r="I50" s="110">
        <f>SUM(E50*(1-0.9))</f>
        <v>1.803333333333333</v>
      </c>
      <c r="J50" s="551"/>
      <c r="K50" s="1001"/>
      <c r="L50" s="1002"/>
      <c r="M50" s="1002"/>
      <c r="N50" s="1002"/>
      <c r="O50" s="1002"/>
      <c r="P50" s="1002"/>
      <c r="Q50" s="1002"/>
      <c r="R50" s="1002"/>
      <c r="S50" s="1002"/>
      <c r="T50" s="1002"/>
      <c r="U50" s="1003"/>
      <c r="V50" s="555"/>
      <c r="W50" s="161"/>
      <c r="X50" s="161"/>
      <c r="Y50" s="161"/>
    </row>
    <row r="51" spans="1:25">
      <c r="A51" s="551"/>
      <c r="B51" s="551"/>
      <c r="C51" s="554"/>
      <c r="D51" s="552"/>
      <c r="E51" s="551"/>
      <c r="F51" s="551"/>
      <c r="G51" s="551"/>
      <c r="H51" s="551"/>
      <c r="I51" s="551"/>
      <c r="J51" s="551"/>
      <c r="K51" s="205" t="s">
        <v>67</v>
      </c>
      <c r="L51" s="205" t="s">
        <v>683</v>
      </c>
      <c r="M51" s="205" t="s">
        <v>674</v>
      </c>
      <c r="N51" s="205" t="s">
        <v>675</v>
      </c>
      <c r="O51" s="205" t="s">
        <v>676</v>
      </c>
      <c r="P51" s="205" t="s">
        <v>674</v>
      </c>
      <c r="Q51" s="205" t="s">
        <v>675</v>
      </c>
      <c r="R51" s="205" t="s">
        <v>677</v>
      </c>
      <c r="S51" s="205" t="s">
        <v>674</v>
      </c>
      <c r="T51" s="205" t="s">
        <v>675</v>
      </c>
      <c r="U51" s="205" t="s">
        <v>780</v>
      </c>
      <c r="V51" s="555"/>
      <c r="W51" s="161"/>
      <c r="X51" s="161"/>
      <c r="Y51" s="161"/>
    </row>
    <row r="52" spans="1:25">
      <c r="A52" s="551"/>
      <c r="B52" s="551"/>
      <c r="C52" s="554"/>
      <c r="D52" s="552"/>
      <c r="E52" s="552"/>
      <c r="F52" s="929"/>
      <c r="G52" s="552"/>
      <c r="H52" s="929"/>
      <c r="I52" s="552"/>
      <c r="J52" s="551"/>
      <c r="K52" s="20"/>
      <c r="L52" s="20"/>
      <c r="M52" s="20"/>
      <c r="N52" s="20"/>
      <c r="O52" s="20"/>
      <c r="P52" s="17"/>
      <c r="Q52" s="17"/>
      <c r="R52" s="17"/>
      <c r="S52" s="17"/>
      <c r="T52" s="17"/>
      <c r="U52" s="17"/>
      <c r="V52" s="555"/>
      <c r="W52" s="161"/>
      <c r="X52" s="161"/>
      <c r="Y52" s="161"/>
    </row>
    <row r="53" spans="1:25">
      <c r="A53" s="551"/>
      <c r="B53" s="551"/>
      <c r="C53" s="554"/>
      <c r="D53" s="552"/>
      <c r="E53" s="551"/>
      <c r="F53" s="551"/>
      <c r="G53" s="551"/>
      <c r="H53" s="551"/>
      <c r="I53" s="551"/>
      <c r="J53" s="551"/>
      <c r="K53" s="20" t="s">
        <v>230</v>
      </c>
      <c r="L53" s="110">
        <v>13.9</v>
      </c>
      <c r="M53" s="20">
        <v>1</v>
      </c>
      <c r="N53" s="110">
        <f t="shared" ref="N53:N58" si="12">SUM(L53/M53)</f>
        <v>13.9</v>
      </c>
      <c r="O53" s="110">
        <v>16.63</v>
      </c>
      <c r="P53" s="20">
        <v>1</v>
      </c>
      <c r="Q53" s="110">
        <f t="shared" ref="Q53:Q58" si="13">SUM(O53/P53)</f>
        <v>16.63</v>
      </c>
      <c r="R53" s="110">
        <v>12.9</v>
      </c>
      <c r="S53" s="20">
        <v>1</v>
      </c>
      <c r="T53" s="110">
        <f t="shared" ref="T53:T58" si="14">SUM(R53/S53)</f>
        <v>12.9</v>
      </c>
      <c r="U53" s="112">
        <f t="shared" ref="U53:U58" si="15">AVERAGE(N53,Q53,T53)</f>
        <v>14.476666666666667</v>
      </c>
      <c r="V53" s="551"/>
    </row>
    <row r="54" spans="1:25">
      <c r="A54" s="551"/>
      <c r="B54" s="551"/>
      <c r="C54" s="554"/>
      <c r="D54" s="552"/>
      <c r="E54" s="551"/>
      <c r="F54" s="551"/>
      <c r="G54" s="551"/>
      <c r="H54" s="551"/>
      <c r="I54" s="551"/>
      <c r="J54" s="551"/>
      <c r="K54" s="20" t="s">
        <v>233</v>
      </c>
      <c r="L54" s="110">
        <v>71.900000000000006</v>
      </c>
      <c r="M54" s="20">
        <v>1</v>
      </c>
      <c r="N54" s="110">
        <f t="shared" si="12"/>
        <v>71.900000000000006</v>
      </c>
      <c r="O54" s="110">
        <v>98.9</v>
      </c>
      <c r="P54" s="20">
        <v>1</v>
      </c>
      <c r="Q54" s="110">
        <f t="shared" si="13"/>
        <v>98.9</v>
      </c>
      <c r="R54" s="110">
        <v>59.9</v>
      </c>
      <c r="S54" s="20">
        <v>1</v>
      </c>
      <c r="T54" s="110">
        <f t="shared" si="14"/>
        <v>59.9</v>
      </c>
      <c r="U54" s="112">
        <f t="shared" si="15"/>
        <v>76.900000000000006</v>
      </c>
      <c r="V54" s="553"/>
      <c r="W54" s="24"/>
      <c r="X54" s="24"/>
      <c r="Y54" s="24"/>
    </row>
    <row r="55" spans="1:25">
      <c r="A55" s="551"/>
      <c r="B55" s="551"/>
      <c r="C55" s="554"/>
      <c r="D55" s="552"/>
      <c r="E55" s="551"/>
      <c r="F55" s="551"/>
      <c r="G55" s="551"/>
      <c r="H55" s="551"/>
      <c r="I55" s="551"/>
      <c r="J55" s="551"/>
      <c r="K55" s="20" t="s">
        <v>236</v>
      </c>
      <c r="L55" s="110">
        <v>2.19</v>
      </c>
      <c r="M55" s="20">
        <v>1</v>
      </c>
      <c r="N55" s="110">
        <f t="shared" si="12"/>
        <v>2.19</v>
      </c>
      <c r="O55" s="110">
        <v>2.19</v>
      </c>
      <c r="P55" s="20">
        <v>1</v>
      </c>
      <c r="Q55" s="110">
        <f t="shared" si="13"/>
        <v>2.19</v>
      </c>
      <c r="R55" s="110">
        <v>2.19</v>
      </c>
      <c r="S55" s="20">
        <v>1</v>
      </c>
      <c r="T55" s="110">
        <f t="shared" si="14"/>
        <v>2.19</v>
      </c>
      <c r="U55" s="112">
        <f t="shared" si="15"/>
        <v>2.19</v>
      </c>
      <c r="V55" s="551"/>
    </row>
    <row r="56" spans="1:25">
      <c r="A56" s="551"/>
      <c r="B56" s="551"/>
      <c r="C56" s="554"/>
      <c r="D56" s="552"/>
      <c r="E56" s="551"/>
      <c r="F56" s="551"/>
      <c r="G56" s="551"/>
      <c r="H56" s="551"/>
      <c r="I56" s="551"/>
      <c r="J56" s="551"/>
      <c r="K56" s="20" t="s">
        <v>240</v>
      </c>
      <c r="L56" s="110">
        <v>1.59</v>
      </c>
      <c r="M56" s="20">
        <v>1</v>
      </c>
      <c r="N56" s="110">
        <f t="shared" si="12"/>
        <v>1.59</v>
      </c>
      <c r="O56" s="110">
        <v>1.59</v>
      </c>
      <c r="P56" s="20">
        <v>1</v>
      </c>
      <c r="Q56" s="110">
        <f t="shared" si="13"/>
        <v>1.59</v>
      </c>
      <c r="R56" s="110">
        <v>2.11</v>
      </c>
      <c r="S56" s="20">
        <v>1</v>
      </c>
      <c r="T56" s="110">
        <f t="shared" si="14"/>
        <v>2.11</v>
      </c>
      <c r="U56" s="112">
        <f t="shared" si="15"/>
        <v>1.7633333333333334</v>
      </c>
      <c r="V56" s="556"/>
      <c r="W56" s="201"/>
      <c r="X56" s="201"/>
      <c r="Y56" s="201"/>
    </row>
    <row r="57" spans="1:25">
      <c r="A57" s="551"/>
      <c r="B57" s="551"/>
      <c r="C57" s="554"/>
      <c r="D57" s="552"/>
      <c r="E57" s="551"/>
      <c r="F57" s="551"/>
      <c r="G57" s="551"/>
      <c r="H57" s="551"/>
      <c r="I57" s="551"/>
      <c r="J57" s="551"/>
      <c r="K57" s="20" t="s">
        <v>244</v>
      </c>
      <c r="L57" s="110">
        <v>1.59</v>
      </c>
      <c r="M57" s="20">
        <v>1</v>
      </c>
      <c r="N57" s="110">
        <f t="shared" si="12"/>
        <v>1.59</v>
      </c>
      <c r="O57" s="110">
        <v>1.99</v>
      </c>
      <c r="P57" s="20">
        <v>1</v>
      </c>
      <c r="Q57" s="110">
        <f t="shared" si="13"/>
        <v>1.99</v>
      </c>
      <c r="R57" s="110">
        <v>2.11</v>
      </c>
      <c r="S57" s="20">
        <v>1</v>
      </c>
      <c r="T57" s="110">
        <f t="shared" si="14"/>
        <v>2.11</v>
      </c>
      <c r="U57" s="112">
        <f t="shared" si="15"/>
        <v>1.8966666666666665</v>
      </c>
      <c r="V57" s="554"/>
      <c r="W57" s="102"/>
      <c r="X57" s="102"/>
      <c r="Y57" s="102"/>
    </row>
    <row r="58" spans="1:25">
      <c r="A58" s="551"/>
      <c r="B58" s="551"/>
      <c r="C58" s="554"/>
      <c r="D58" s="552"/>
      <c r="E58" s="551"/>
      <c r="F58" s="551"/>
      <c r="G58" s="551"/>
      <c r="H58" s="551"/>
      <c r="I58" s="551"/>
      <c r="J58" s="551"/>
      <c r="K58" s="20" t="s">
        <v>248</v>
      </c>
      <c r="L58" s="110">
        <v>17.989999999999998</v>
      </c>
      <c r="M58" s="118">
        <v>1</v>
      </c>
      <c r="N58" s="110">
        <f t="shared" si="12"/>
        <v>17.989999999999998</v>
      </c>
      <c r="O58" s="110">
        <v>39.9</v>
      </c>
      <c r="P58" s="118">
        <v>1</v>
      </c>
      <c r="Q58" s="110">
        <f t="shared" si="13"/>
        <v>39.9</v>
      </c>
      <c r="R58" s="110">
        <v>58.9</v>
      </c>
      <c r="S58" s="20">
        <v>1</v>
      </c>
      <c r="T58" s="110">
        <f t="shared" si="14"/>
        <v>58.9</v>
      </c>
      <c r="U58" s="112">
        <f t="shared" si="15"/>
        <v>38.93</v>
      </c>
      <c r="V58" s="551"/>
    </row>
    <row r="59" spans="1:25">
      <c r="A59" s="551"/>
      <c r="B59" s="551"/>
      <c r="C59" s="554"/>
      <c r="D59" s="552"/>
      <c r="E59" s="551"/>
      <c r="F59" s="551"/>
      <c r="G59" s="551"/>
      <c r="H59" s="551"/>
      <c r="I59" s="551"/>
      <c r="J59" s="551"/>
      <c r="K59" s="551"/>
      <c r="L59" s="551"/>
      <c r="M59" s="551"/>
      <c r="N59" s="551"/>
      <c r="O59" s="551"/>
      <c r="P59" s="551"/>
      <c r="Q59" s="551"/>
      <c r="R59" s="551"/>
      <c r="S59" s="551"/>
      <c r="T59" s="551"/>
      <c r="U59" s="551"/>
      <c r="V59" s="555"/>
      <c r="W59" s="161"/>
      <c r="X59" s="161"/>
      <c r="Y59" s="161"/>
    </row>
    <row r="60" spans="1:25">
      <c r="A60" s="551"/>
      <c r="B60" s="551"/>
      <c r="C60" s="554"/>
      <c r="D60" s="552"/>
      <c r="E60" s="551"/>
      <c r="F60" s="551"/>
      <c r="G60" s="551"/>
      <c r="H60" s="551"/>
      <c r="I60" s="551"/>
      <c r="J60" s="551"/>
      <c r="K60" s="996" t="s">
        <v>794</v>
      </c>
      <c r="L60" s="997"/>
      <c r="M60" s="997"/>
      <c r="N60" s="997"/>
      <c r="O60" s="997"/>
      <c r="P60" s="997"/>
      <c r="Q60" s="997"/>
      <c r="R60" s="997"/>
      <c r="S60" s="997"/>
      <c r="T60" s="997"/>
      <c r="U60" s="998"/>
      <c r="V60" s="555"/>
      <c r="W60" s="161"/>
      <c r="X60" s="161"/>
      <c r="Y60" s="161"/>
    </row>
    <row r="61" spans="1:25">
      <c r="A61" s="551"/>
      <c r="B61" s="551"/>
      <c r="C61" s="554"/>
      <c r="D61" s="552"/>
      <c r="E61" s="551"/>
      <c r="F61" s="551"/>
      <c r="G61" s="551"/>
      <c r="H61" s="551"/>
      <c r="I61" s="551"/>
      <c r="J61" s="551"/>
      <c r="K61" s="1001"/>
      <c r="L61" s="1002"/>
      <c r="M61" s="1002"/>
      <c r="N61" s="1002"/>
      <c r="O61" s="1002"/>
      <c r="P61" s="1002"/>
      <c r="Q61" s="1002"/>
      <c r="R61" s="1002"/>
      <c r="S61" s="1002"/>
      <c r="T61" s="1002"/>
      <c r="U61" s="1003"/>
      <c r="V61" s="555"/>
      <c r="W61" s="161"/>
      <c r="X61" s="161"/>
      <c r="Y61" s="161"/>
    </row>
    <row r="62" spans="1:25">
      <c r="A62" s="551"/>
      <c r="B62" s="551"/>
      <c r="C62" s="554"/>
      <c r="D62" s="552"/>
      <c r="E62" s="551"/>
      <c r="F62" s="551"/>
      <c r="G62" s="551"/>
      <c r="H62" s="551"/>
      <c r="I62" s="551"/>
      <c r="J62" s="551"/>
      <c r="K62" s="205" t="s">
        <v>67</v>
      </c>
      <c r="L62" s="205" t="s">
        <v>683</v>
      </c>
      <c r="M62" s="205" t="s">
        <v>674</v>
      </c>
      <c r="N62" s="205" t="s">
        <v>675</v>
      </c>
      <c r="O62" s="205" t="s">
        <v>676</v>
      </c>
      <c r="P62" s="205" t="s">
        <v>674</v>
      </c>
      <c r="Q62" s="205" t="s">
        <v>675</v>
      </c>
      <c r="R62" s="205" t="s">
        <v>677</v>
      </c>
      <c r="S62" s="205" t="s">
        <v>674</v>
      </c>
      <c r="T62" s="205" t="s">
        <v>675</v>
      </c>
      <c r="U62" s="205" t="s">
        <v>780</v>
      </c>
      <c r="V62" s="555"/>
      <c r="W62" s="161"/>
      <c r="X62" s="161"/>
      <c r="Y62" s="161"/>
    </row>
    <row r="63" spans="1:25">
      <c r="A63" s="551"/>
      <c r="B63" s="551"/>
      <c r="C63" s="554"/>
      <c r="D63" s="552"/>
      <c r="E63" s="551"/>
      <c r="F63" s="551"/>
      <c r="G63" s="551"/>
      <c r="H63" s="551"/>
      <c r="I63" s="551"/>
      <c r="J63" s="551"/>
      <c r="K63" s="20"/>
      <c r="L63" s="20"/>
      <c r="M63" s="20"/>
      <c r="N63" s="20"/>
      <c r="O63" s="20"/>
      <c r="P63" s="17"/>
      <c r="Q63" s="17"/>
      <c r="R63" s="17"/>
      <c r="S63" s="17"/>
      <c r="T63" s="17"/>
      <c r="U63" s="17"/>
      <c r="V63" s="555"/>
      <c r="W63" s="161"/>
      <c r="X63" s="161"/>
      <c r="Y63" s="161"/>
    </row>
    <row r="64" spans="1:25" ht="30">
      <c r="A64" s="551"/>
      <c r="B64" s="551"/>
      <c r="C64" s="554"/>
      <c r="D64" s="552"/>
      <c r="E64" s="551"/>
      <c r="F64" s="551"/>
      <c r="G64" s="551"/>
      <c r="H64" s="551"/>
      <c r="I64" s="551"/>
      <c r="J64" s="551"/>
      <c r="K64" s="22" t="s">
        <v>256</v>
      </c>
      <c r="L64" s="110">
        <v>276</v>
      </c>
      <c r="M64" s="20">
        <v>1</v>
      </c>
      <c r="N64" s="110">
        <f>SUM(L64/M64)</f>
        <v>276</v>
      </c>
      <c r="O64" s="110">
        <v>55</v>
      </c>
      <c r="P64" s="20">
        <v>1</v>
      </c>
      <c r="Q64" s="110">
        <f>SUM(O64*P64)</f>
        <v>55</v>
      </c>
      <c r="R64" s="110">
        <v>190</v>
      </c>
      <c r="S64" s="20">
        <v>1</v>
      </c>
      <c r="T64" s="110">
        <f>SUM(R64*S64)</f>
        <v>190</v>
      </c>
      <c r="U64" s="112">
        <f>AVERAGE(N64,Q64,T64)</f>
        <v>173.66666666666666</v>
      </c>
      <c r="V64" s="555"/>
      <c r="W64" s="161"/>
      <c r="X64" s="161"/>
      <c r="Y64" s="161"/>
    </row>
    <row r="65" spans="1:22" ht="30">
      <c r="A65" s="551"/>
      <c r="B65" s="551"/>
      <c r="C65" s="554"/>
      <c r="D65" s="552"/>
      <c r="E65" s="551"/>
      <c r="F65" s="551"/>
      <c r="G65" s="551"/>
      <c r="H65" s="551"/>
      <c r="I65" s="551"/>
      <c r="J65" s="551"/>
      <c r="K65" s="22" t="s">
        <v>787</v>
      </c>
      <c r="L65" s="110">
        <v>900</v>
      </c>
      <c r="M65" s="20">
        <v>14</v>
      </c>
      <c r="N65" s="110">
        <f>SUM(L65/M65)</f>
        <v>64.285714285714292</v>
      </c>
      <c r="O65" s="110">
        <v>169</v>
      </c>
      <c r="P65" s="20">
        <v>1</v>
      </c>
      <c r="Q65" s="110">
        <f>SUM(O65*P65)</f>
        <v>169</v>
      </c>
      <c r="R65" s="110">
        <v>80</v>
      </c>
      <c r="S65" s="20">
        <v>1</v>
      </c>
      <c r="T65" s="110">
        <f>SUM(R65*S65)</f>
        <v>80</v>
      </c>
      <c r="U65" s="112">
        <f>AVERAGE(N65,Q65,T65)</f>
        <v>104.42857142857143</v>
      </c>
      <c r="V65" s="551"/>
    </row>
    <row r="66" spans="1:22">
      <c r="A66" s="551"/>
      <c r="B66" s="551"/>
      <c r="C66" s="554"/>
      <c r="D66" s="552"/>
      <c r="E66" s="551"/>
      <c r="F66" s="551"/>
      <c r="G66" s="551"/>
      <c r="H66" s="551"/>
      <c r="I66" s="551"/>
      <c r="J66" s="551"/>
      <c r="K66" s="171"/>
      <c r="L66" s="161"/>
      <c r="M66" s="14"/>
      <c r="N66" s="161"/>
      <c r="O66" s="161"/>
      <c r="P66" s="14"/>
      <c r="Q66" s="161"/>
      <c r="R66" s="161"/>
      <c r="S66" s="14"/>
      <c r="T66" s="161"/>
      <c r="U66" s="197"/>
      <c r="V66" s="551"/>
    </row>
    <row r="67" spans="1:22">
      <c r="A67" s="551"/>
      <c r="B67" s="551"/>
      <c r="C67" s="554"/>
      <c r="D67" s="552"/>
      <c r="E67" s="551"/>
      <c r="F67" s="551"/>
      <c r="G67" s="551"/>
      <c r="H67" s="551"/>
      <c r="I67" s="551"/>
      <c r="J67" s="551"/>
      <c r="K67" s="996" t="s">
        <v>795</v>
      </c>
      <c r="L67" s="997"/>
      <c r="M67" s="997"/>
      <c r="N67" s="997"/>
      <c r="O67" s="997"/>
      <c r="P67" s="997"/>
      <c r="Q67" s="997"/>
      <c r="R67" s="997"/>
      <c r="S67" s="997"/>
      <c r="T67" s="997"/>
      <c r="U67" s="998"/>
      <c r="V67" s="551"/>
    </row>
    <row r="68" spans="1:22">
      <c r="A68" s="551"/>
      <c r="B68" s="551"/>
      <c r="C68" s="554"/>
      <c r="D68" s="552"/>
      <c r="E68" s="551"/>
      <c r="F68" s="551"/>
      <c r="G68" s="551"/>
      <c r="H68" s="551"/>
      <c r="I68" s="551"/>
      <c r="J68" s="551"/>
      <c r="K68" s="1001"/>
      <c r="L68" s="1002"/>
      <c r="M68" s="1002"/>
      <c r="N68" s="1002"/>
      <c r="O68" s="1002"/>
      <c r="P68" s="1002"/>
      <c r="Q68" s="1002"/>
      <c r="R68" s="1002"/>
      <c r="S68" s="1002"/>
      <c r="T68" s="1002"/>
      <c r="U68" s="1003"/>
      <c r="V68" s="551"/>
    </row>
    <row r="69" spans="1:22" ht="30">
      <c r="A69" s="551"/>
      <c r="B69" s="551"/>
      <c r="C69" s="554"/>
      <c r="D69" s="552"/>
      <c r="E69" s="551"/>
      <c r="F69" s="551"/>
      <c r="G69" s="551"/>
      <c r="H69" s="551"/>
      <c r="I69" s="551"/>
      <c r="J69" s="551"/>
      <c r="K69" s="205" t="s">
        <v>67</v>
      </c>
      <c r="L69" s="205" t="s">
        <v>683</v>
      </c>
      <c r="M69" s="25" t="s">
        <v>796</v>
      </c>
      <c r="N69" s="205" t="s">
        <v>675</v>
      </c>
      <c r="O69" s="205" t="s">
        <v>676</v>
      </c>
      <c r="P69" s="25" t="s">
        <v>796</v>
      </c>
      <c r="Q69" s="205" t="s">
        <v>675</v>
      </c>
      <c r="R69" s="205" t="s">
        <v>677</v>
      </c>
      <c r="S69" s="25" t="s">
        <v>796</v>
      </c>
      <c r="T69" s="205" t="s">
        <v>675</v>
      </c>
      <c r="U69" s="205" t="s">
        <v>780</v>
      </c>
      <c r="V69" s="551"/>
    </row>
    <row r="70" spans="1:22">
      <c r="A70" s="551"/>
      <c r="B70" s="551"/>
      <c r="C70" s="554"/>
      <c r="D70" s="552"/>
      <c r="E70" s="551"/>
      <c r="F70" s="551"/>
      <c r="G70" s="551"/>
      <c r="H70" s="551"/>
      <c r="I70" s="551"/>
      <c r="J70" s="551"/>
      <c r="K70" s="20"/>
      <c r="L70" s="20"/>
      <c r="M70" s="20"/>
      <c r="N70" s="20"/>
      <c r="O70" s="20"/>
      <c r="P70" s="17"/>
      <c r="Q70" s="17"/>
      <c r="R70" s="17"/>
      <c r="S70" s="17"/>
      <c r="T70" s="17"/>
      <c r="U70" s="17"/>
      <c r="V70" s="551"/>
    </row>
    <row r="71" spans="1:22" ht="90">
      <c r="A71" s="551"/>
      <c r="B71" s="551"/>
      <c r="C71" s="554"/>
      <c r="D71" s="552"/>
      <c r="E71" s="551"/>
      <c r="F71" s="551"/>
      <c r="G71" s="551"/>
      <c r="H71" s="551"/>
      <c r="I71" s="551"/>
      <c r="J71" s="551"/>
      <c r="K71" s="22" t="s">
        <v>797</v>
      </c>
      <c r="L71" s="110">
        <v>203</v>
      </c>
      <c r="M71" s="20">
        <v>1</v>
      </c>
      <c r="N71" s="110">
        <f>SUM(L71/M71)</f>
        <v>203</v>
      </c>
      <c r="O71" s="110">
        <v>1066</v>
      </c>
      <c r="P71" s="20">
        <v>6</v>
      </c>
      <c r="Q71" s="110">
        <f>SUM(O71/P71)</f>
        <v>177.66666666666666</v>
      </c>
      <c r="R71" s="110">
        <v>149</v>
      </c>
      <c r="S71" s="20">
        <v>1</v>
      </c>
      <c r="T71" s="110">
        <f>SUM(R71*S71)</f>
        <v>149</v>
      </c>
      <c r="U71" s="112">
        <f>AVERAGE(N71,Q71,T71)</f>
        <v>176.55555555555554</v>
      </c>
      <c r="V71" s="551"/>
    </row>
    <row r="72" spans="1:22">
      <c r="A72" s="551"/>
      <c r="B72" s="551"/>
      <c r="C72" s="554"/>
      <c r="D72" s="552"/>
      <c r="E72" s="551"/>
      <c r="F72" s="551"/>
      <c r="G72" s="551"/>
      <c r="H72" s="551"/>
      <c r="I72" s="551"/>
      <c r="J72" s="551"/>
      <c r="K72" s="551"/>
      <c r="L72" s="551"/>
      <c r="M72" s="551"/>
      <c r="N72" s="551"/>
      <c r="O72" s="551"/>
      <c r="P72" s="551"/>
      <c r="Q72" s="551"/>
      <c r="R72" s="551"/>
      <c r="S72" s="551"/>
      <c r="T72" s="551"/>
      <c r="U72" s="551"/>
      <c r="V72" s="551"/>
    </row>
    <row r="73" spans="1:22">
      <c r="A73" s="551"/>
      <c r="B73" s="551"/>
      <c r="C73" s="554"/>
      <c r="D73" s="552"/>
      <c r="E73" s="551"/>
      <c r="F73" s="551"/>
      <c r="G73" s="551"/>
      <c r="H73" s="551"/>
      <c r="I73" s="551"/>
      <c r="J73" s="551"/>
      <c r="K73" s="996" t="s">
        <v>798</v>
      </c>
      <c r="L73" s="997"/>
      <c r="M73" s="997"/>
      <c r="N73" s="997"/>
      <c r="O73" s="997"/>
      <c r="P73" s="997"/>
      <c r="Q73" s="997"/>
      <c r="R73" s="997"/>
      <c r="S73" s="997"/>
      <c r="T73" s="997"/>
      <c r="U73" s="998"/>
      <c r="V73" s="551"/>
    </row>
    <row r="74" spans="1:22">
      <c r="A74" s="551"/>
      <c r="B74" s="551"/>
      <c r="C74" s="554"/>
      <c r="D74" s="552"/>
      <c r="E74" s="551"/>
      <c r="F74" s="551"/>
      <c r="G74" s="551"/>
      <c r="H74" s="551"/>
      <c r="I74" s="551"/>
      <c r="J74" s="551"/>
      <c r="K74" s="1001"/>
      <c r="L74" s="1002"/>
      <c r="M74" s="1002"/>
      <c r="N74" s="1002"/>
      <c r="O74" s="1002"/>
      <c r="P74" s="1002"/>
      <c r="Q74" s="1002"/>
      <c r="R74" s="1002"/>
      <c r="S74" s="1002"/>
      <c r="T74" s="1002"/>
      <c r="U74" s="1003"/>
      <c r="V74" s="551"/>
    </row>
    <row r="75" spans="1:22">
      <c r="A75" s="551"/>
      <c r="B75" s="551"/>
      <c r="C75" s="554"/>
      <c r="D75" s="552"/>
      <c r="E75" s="551"/>
      <c r="F75" s="551"/>
      <c r="G75" s="551"/>
      <c r="H75" s="551"/>
      <c r="I75" s="551"/>
      <c r="J75" s="551"/>
      <c r="K75" s="205" t="s">
        <v>67</v>
      </c>
      <c r="L75" s="205" t="s">
        <v>683</v>
      </c>
      <c r="M75" s="25" t="s">
        <v>674</v>
      </c>
      <c r="N75" s="205" t="s">
        <v>675</v>
      </c>
      <c r="O75" s="205" t="s">
        <v>676</v>
      </c>
      <c r="P75" s="25" t="s">
        <v>799</v>
      </c>
      <c r="Q75" s="205" t="s">
        <v>675</v>
      </c>
      <c r="R75" s="205" t="s">
        <v>677</v>
      </c>
      <c r="S75" s="25" t="s">
        <v>799</v>
      </c>
      <c r="T75" s="205" t="s">
        <v>675</v>
      </c>
      <c r="U75" s="205" t="s">
        <v>780</v>
      </c>
      <c r="V75" s="551"/>
    </row>
    <row r="76" spans="1:22">
      <c r="A76" s="551"/>
      <c r="B76" s="551"/>
      <c r="C76" s="554"/>
      <c r="D76" s="552"/>
      <c r="E76" s="551"/>
      <c r="F76" s="551"/>
      <c r="G76" s="551"/>
      <c r="H76" s="551"/>
      <c r="I76" s="551"/>
      <c r="J76" s="551"/>
      <c r="K76" s="20"/>
      <c r="L76" s="20"/>
      <c r="M76" s="20"/>
      <c r="N76" s="20"/>
      <c r="O76" s="20"/>
      <c r="P76" s="17"/>
      <c r="Q76" s="17"/>
      <c r="R76" s="17"/>
      <c r="S76" s="17"/>
      <c r="T76" s="17"/>
      <c r="U76" s="17"/>
      <c r="V76" s="551"/>
    </row>
    <row r="77" spans="1:22" ht="30">
      <c r="A77" s="551"/>
      <c r="B77" s="551"/>
      <c r="C77" s="554"/>
      <c r="D77" s="552"/>
      <c r="E77" s="551"/>
      <c r="F77" s="551"/>
      <c r="G77" s="551"/>
      <c r="H77" s="551"/>
      <c r="I77" s="551"/>
      <c r="J77" s="551"/>
      <c r="K77" s="22" t="s">
        <v>791</v>
      </c>
      <c r="L77" s="110">
        <v>18</v>
      </c>
      <c r="M77" s="20">
        <v>10</v>
      </c>
      <c r="N77" s="110">
        <f>SUM(L77/M77)</f>
        <v>1.8</v>
      </c>
      <c r="O77" s="110">
        <v>7</v>
      </c>
      <c r="P77" s="20">
        <v>7</v>
      </c>
      <c r="Q77" s="110">
        <f>SUM(O77/P77)</f>
        <v>1</v>
      </c>
      <c r="R77" s="110">
        <v>7</v>
      </c>
      <c r="S77" s="20">
        <v>7</v>
      </c>
      <c r="T77" s="110">
        <f>SUM(R77/S77)</f>
        <v>1</v>
      </c>
      <c r="U77" s="112">
        <f>AVERAGE(N77,Q77,T77)</f>
        <v>1.2666666666666666</v>
      </c>
      <c r="V77" s="551"/>
    </row>
    <row r="78" spans="1:22">
      <c r="A78" s="551"/>
      <c r="B78" s="551"/>
      <c r="C78" s="554"/>
      <c r="D78" s="552"/>
      <c r="E78" s="551"/>
      <c r="F78" s="551"/>
      <c r="G78" s="551"/>
      <c r="H78" s="551"/>
      <c r="I78" s="551"/>
      <c r="J78" s="551"/>
      <c r="K78" s="22" t="s">
        <v>793</v>
      </c>
      <c r="L78" s="110">
        <v>7.1</v>
      </c>
      <c r="M78" s="20">
        <v>1</v>
      </c>
      <c r="N78" s="110">
        <f>SUM(L78/M78)</f>
        <v>7.1</v>
      </c>
      <c r="O78" s="110">
        <v>40</v>
      </c>
      <c r="P78" s="20">
        <v>1</v>
      </c>
      <c r="Q78" s="110">
        <f>SUM(O78/P78)</f>
        <v>40</v>
      </c>
      <c r="R78" s="110">
        <v>7</v>
      </c>
      <c r="S78" s="20">
        <v>1</v>
      </c>
      <c r="T78" s="110">
        <f>SUM(R78/S78)</f>
        <v>7</v>
      </c>
      <c r="U78" s="112">
        <f>AVERAGE(N78,Q78,T78)</f>
        <v>18.033333333333335</v>
      </c>
      <c r="V78" s="551"/>
    </row>
    <row r="79" spans="1:22">
      <c r="A79" s="551"/>
      <c r="B79" s="551"/>
      <c r="C79" s="554"/>
      <c r="D79" s="552"/>
      <c r="E79" s="551"/>
      <c r="F79" s="551"/>
      <c r="G79" s="551"/>
      <c r="H79" s="551"/>
      <c r="I79" s="551"/>
      <c r="J79" s="551"/>
      <c r="K79" s="551"/>
      <c r="L79" s="551"/>
      <c r="M79" s="551"/>
      <c r="N79" s="551"/>
      <c r="O79" s="551"/>
      <c r="P79" s="551"/>
      <c r="Q79" s="551"/>
      <c r="R79" s="551"/>
      <c r="S79" s="551"/>
      <c r="T79" s="551"/>
      <c r="U79" s="551"/>
      <c r="V79" s="551"/>
    </row>
    <row r="80" spans="1:22" hidden="1">
      <c r="A80" s="551"/>
      <c r="B80" s="551"/>
      <c r="C80" s="554"/>
      <c r="D80" s="552"/>
      <c r="E80" s="551"/>
      <c r="F80" s="551"/>
      <c r="G80" s="551"/>
      <c r="H80" s="551"/>
      <c r="I80" s="551"/>
      <c r="J80" s="551"/>
      <c r="K80" s="551"/>
      <c r="L80" s="551"/>
      <c r="M80" s="551"/>
      <c r="N80" s="551"/>
      <c r="O80" s="551"/>
      <c r="P80" s="551"/>
      <c r="Q80" s="551"/>
      <c r="R80" s="551"/>
      <c r="S80" s="551"/>
      <c r="T80" s="551"/>
      <c r="U80" s="551"/>
      <c r="V80" s="551"/>
    </row>
    <row r="87" spans="11:12" ht="16.5" hidden="1">
      <c r="L87" s="547"/>
    </row>
    <row r="88" spans="11:12" hidden="1">
      <c r="K88" s="14"/>
      <c r="L88" s="14"/>
    </row>
    <row r="89" spans="11:12" hidden="1">
      <c r="K89" s="14"/>
      <c r="L89" s="14"/>
    </row>
  </sheetData>
  <mergeCells count="18">
    <mergeCell ref="K67:U67"/>
    <mergeCell ref="K68:U68"/>
    <mergeCell ref="K73:U73"/>
    <mergeCell ref="K74:U74"/>
    <mergeCell ref="K61:U61"/>
    <mergeCell ref="K31:U31"/>
    <mergeCell ref="K41:U41"/>
    <mergeCell ref="K49:U49"/>
    <mergeCell ref="K60:U60"/>
    <mergeCell ref="K32:U32"/>
    <mergeCell ref="K42:U42"/>
    <mergeCell ref="K50:U50"/>
    <mergeCell ref="K26:U26"/>
    <mergeCell ref="C14:I14"/>
    <mergeCell ref="K14:U14"/>
    <mergeCell ref="K25:U25"/>
    <mergeCell ref="K15:U15"/>
    <mergeCell ref="F16:I16"/>
  </mergeCell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834"/>
  <sheetViews>
    <sheetView zoomScaleNormal="100" workbookViewId="0">
      <selection activeCell="C34" sqref="C34:G34"/>
    </sheetView>
  </sheetViews>
  <sheetFormatPr defaultColWidth="0" defaultRowHeight="15" zeroHeight="1"/>
  <cols>
    <col min="1" max="1" width="9.140625" style="80" customWidth="1"/>
    <col min="2" max="2" width="14.7109375" style="14" customWidth="1"/>
    <col min="3" max="3" width="29.85546875" style="14" customWidth="1"/>
    <col min="4" max="4" width="17.5703125" style="14" bestFit="1" customWidth="1"/>
    <col min="5" max="5" width="14.140625" style="14" customWidth="1"/>
    <col min="6" max="8" width="13.42578125" style="102" customWidth="1"/>
    <col min="9" max="9" width="12.140625" style="14" customWidth="1"/>
    <col min="10" max="10" width="22" style="14" customWidth="1"/>
    <col min="11" max="11" width="15.140625" style="1" customWidth="1"/>
    <col min="12" max="12" width="15.42578125" style="14" customWidth="1"/>
    <col min="13" max="13" width="14.7109375" customWidth="1"/>
    <col min="14" max="14" width="18.140625" customWidth="1"/>
    <col min="15" max="15" width="15" customWidth="1"/>
    <col min="16" max="16" width="20.5703125" customWidth="1"/>
    <col min="17" max="17" width="15.42578125" hidden="1" customWidth="1"/>
    <col min="18" max="18" width="18.140625" hidden="1" customWidth="1"/>
    <col min="19" max="20" width="19.140625" hidden="1" customWidth="1"/>
    <col min="21" max="21" width="16.7109375" style="3" hidden="1" customWidth="1"/>
    <col min="22" max="22" width="18.42578125" hidden="1" customWidth="1"/>
    <col min="23" max="23" width="17" hidden="1" customWidth="1"/>
    <col min="24" max="24" width="9.140625" hidden="1" customWidth="1"/>
    <col min="25" max="25" width="14.28515625" hidden="1" customWidth="1"/>
    <col min="26" max="26" width="12.7109375" hidden="1" customWidth="1"/>
    <col min="27" max="27" width="13" hidden="1" customWidth="1"/>
    <col min="28" max="28" width="12.7109375" hidden="1" customWidth="1"/>
    <col min="29" max="39" width="0" hidden="1" customWidth="1"/>
    <col min="40" max="16384" width="9.140625" hidden="1"/>
  </cols>
  <sheetData>
    <row r="1" spans="1:28" ht="15.75">
      <c r="A1" s="387"/>
      <c r="B1" s="527"/>
      <c r="C1" s="527"/>
      <c r="D1" s="527"/>
      <c r="E1" s="527"/>
      <c r="F1" s="527"/>
      <c r="G1" s="527"/>
      <c r="H1" s="527"/>
      <c r="I1" s="527"/>
      <c r="J1" s="527"/>
      <c r="K1" s="527"/>
      <c r="L1" s="527"/>
      <c r="M1" s="527"/>
      <c r="N1" s="527"/>
      <c r="O1" s="527"/>
      <c r="P1" s="527"/>
      <c r="Q1" s="387"/>
      <c r="R1" s="387"/>
      <c r="S1" s="387"/>
      <c r="T1" s="387"/>
      <c r="U1" s="387"/>
    </row>
    <row r="2" spans="1:28">
      <c r="A2" s="387"/>
      <c r="B2" s="407"/>
      <c r="C2" s="407"/>
      <c r="D2" s="407"/>
      <c r="E2" s="399"/>
      <c r="F2" s="399"/>
      <c r="G2" s="399"/>
      <c r="H2" s="399"/>
      <c r="I2" s="399"/>
      <c r="J2" s="399"/>
      <c r="K2" s="399"/>
      <c r="L2" s="399"/>
      <c r="M2" s="399"/>
      <c r="N2" s="399"/>
      <c r="O2" s="403"/>
      <c r="P2" s="403"/>
      <c r="Q2" s="387"/>
      <c r="R2" s="387"/>
      <c r="S2" s="387"/>
      <c r="T2" s="387"/>
      <c r="U2" s="387"/>
    </row>
    <row r="3" spans="1:28">
      <c r="A3" s="387"/>
      <c r="B3" s="407"/>
      <c r="C3" s="407"/>
      <c r="D3" s="407"/>
      <c r="E3" s="399"/>
      <c r="F3" s="399"/>
      <c r="G3" s="399"/>
      <c r="H3" s="399"/>
      <c r="I3" s="399"/>
      <c r="J3" s="399"/>
      <c r="K3" s="399"/>
      <c r="L3" s="399"/>
      <c r="M3" s="399"/>
      <c r="N3" s="399"/>
      <c r="O3" s="403"/>
      <c r="P3" s="403"/>
      <c r="Q3" s="387"/>
      <c r="R3" s="387"/>
      <c r="S3" s="387"/>
      <c r="T3" s="387"/>
      <c r="U3" s="387"/>
    </row>
    <row r="4" spans="1:28">
      <c r="A4" s="387"/>
      <c r="B4" s="407"/>
      <c r="C4" s="407"/>
      <c r="D4" s="407"/>
      <c r="E4" s="399"/>
      <c r="F4" s="399"/>
      <c r="G4" s="399"/>
      <c r="H4" s="399"/>
      <c r="I4" s="399"/>
      <c r="J4" s="399"/>
      <c r="K4" s="399"/>
      <c r="L4" s="399"/>
      <c r="M4" s="399"/>
      <c r="N4" s="399"/>
      <c r="O4" s="403"/>
      <c r="P4" s="403"/>
      <c r="Q4" s="387"/>
      <c r="R4" s="387"/>
      <c r="S4" s="387"/>
      <c r="T4" s="387"/>
      <c r="U4" s="387"/>
    </row>
    <row r="5" spans="1:28">
      <c r="A5" s="387"/>
      <c r="B5" s="407"/>
      <c r="C5" s="407"/>
      <c r="D5" s="407"/>
      <c r="E5" s="399"/>
      <c r="F5" s="399"/>
      <c r="G5" s="399"/>
      <c r="H5" s="399"/>
      <c r="I5" s="399"/>
      <c r="J5" s="399"/>
      <c r="K5" s="399"/>
      <c r="L5" s="399"/>
      <c r="M5" s="399"/>
      <c r="N5" s="399"/>
      <c r="O5" s="403"/>
      <c r="P5" s="403"/>
      <c r="Q5" s="387"/>
      <c r="R5" s="387"/>
      <c r="S5" s="387"/>
      <c r="T5" s="387"/>
      <c r="U5" s="387"/>
    </row>
    <row r="6" spans="1:28">
      <c r="A6" s="387"/>
      <c r="B6" s="407"/>
      <c r="C6" s="407"/>
      <c r="D6" s="407"/>
      <c r="E6" s="399"/>
      <c r="F6" s="399"/>
      <c r="G6" s="399"/>
      <c r="H6" s="399"/>
      <c r="I6" s="399"/>
      <c r="J6" s="399"/>
      <c r="K6" s="399"/>
      <c r="L6" s="399"/>
      <c r="M6" s="399"/>
      <c r="N6" s="399"/>
      <c r="O6" s="403"/>
      <c r="P6" s="403"/>
      <c r="Q6" s="387"/>
      <c r="R6" s="387"/>
      <c r="S6" s="387"/>
      <c r="T6" s="387"/>
      <c r="U6" s="387"/>
    </row>
    <row r="7" spans="1:28">
      <c r="A7" s="387"/>
      <c r="B7" s="399"/>
      <c r="C7" s="528"/>
      <c r="D7" s="407"/>
      <c r="E7" s="407"/>
      <c r="F7" s="407"/>
      <c r="G7" s="407"/>
      <c r="H7" s="407"/>
      <c r="I7" s="404"/>
      <c r="J7" s="391"/>
      <c r="K7" s="399"/>
      <c r="L7" s="399"/>
      <c r="M7" s="399"/>
      <c r="N7" s="399"/>
      <c r="O7" s="403"/>
      <c r="P7" s="403"/>
      <c r="Q7" s="387"/>
      <c r="R7" s="387"/>
      <c r="S7" s="387"/>
      <c r="T7" s="387"/>
      <c r="U7" s="387"/>
    </row>
    <row r="8" spans="1:28">
      <c r="A8" s="387"/>
      <c r="B8" s="407"/>
      <c r="C8" s="407"/>
      <c r="D8" s="407"/>
      <c r="E8" s="399"/>
      <c r="F8" s="399"/>
      <c r="G8" s="399"/>
      <c r="H8" s="399"/>
      <c r="I8" s="399"/>
      <c r="J8" s="390"/>
      <c r="K8" s="399"/>
      <c r="L8" s="399"/>
      <c r="M8" s="399"/>
      <c r="N8" s="399"/>
      <c r="O8" s="403"/>
      <c r="P8" s="403"/>
      <c r="Q8" s="387"/>
      <c r="R8" s="387"/>
      <c r="S8" s="387"/>
      <c r="T8" s="387"/>
      <c r="U8" s="387"/>
    </row>
    <row r="9" spans="1:28">
      <c r="A9" s="387"/>
      <c r="B9" s="399"/>
      <c r="C9" s="528"/>
      <c r="D9" s="407"/>
      <c r="E9" s="407"/>
      <c r="F9" s="407"/>
      <c r="G9" s="407"/>
      <c r="H9" s="407"/>
      <c r="I9" s="404"/>
      <c r="J9" s="391"/>
      <c r="K9" s="391"/>
      <c r="L9" s="391"/>
      <c r="M9" s="399"/>
      <c r="N9" s="399"/>
      <c r="O9" s="403"/>
      <c r="P9" s="403"/>
      <c r="Q9" s="387"/>
      <c r="R9" s="387"/>
      <c r="S9" s="387"/>
      <c r="T9" s="387"/>
      <c r="U9" s="387"/>
    </row>
    <row r="10" spans="1:28">
      <c r="A10" s="387"/>
      <c r="B10" s="399"/>
      <c r="C10" s="528"/>
      <c r="D10" s="407"/>
      <c r="E10" s="407"/>
      <c r="F10" s="407"/>
      <c r="G10" s="407"/>
      <c r="H10" s="407"/>
      <c r="I10" s="404"/>
      <c r="J10" s="392"/>
      <c r="K10" s="391"/>
      <c r="L10" s="391"/>
      <c r="M10" s="399"/>
      <c r="N10" s="399"/>
      <c r="O10" s="403"/>
      <c r="P10" s="403"/>
      <c r="Q10" s="387"/>
      <c r="R10" s="387"/>
      <c r="S10" s="387"/>
      <c r="T10" s="387"/>
      <c r="U10" s="387"/>
    </row>
    <row r="11" spans="1:28">
      <c r="A11" s="387"/>
      <c r="B11" s="399"/>
      <c r="C11" s="528"/>
      <c r="D11" s="407"/>
      <c r="E11" s="407"/>
      <c r="F11" s="407"/>
      <c r="G11" s="407"/>
      <c r="H11" s="407"/>
      <c r="I11" s="404"/>
      <c r="J11" s="391"/>
      <c r="K11" s="391"/>
      <c r="L11" s="391"/>
      <c r="M11" s="399"/>
      <c r="N11" s="399"/>
      <c r="O11" s="403"/>
      <c r="P11" s="403"/>
      <c r="Q11" s="387"/>
      <c r="R11" s="387"/>
      <c r="S11" s="387"/>
      <c r="T11" s="387"/>
      <c r="U11" s="387"/>
    </row>
    <row r="12" spans="1:28">
      <c r="A12" s="387"/>
      <c r="B12" s="399"/>
      <c r="C12" s="528"/>
      <c r="D12" s="407"/>
      <c r="E12" s="407"/>
      <c r="F12" s="407"/>
      <c r="G12" s="407"/>
      <c r="H12" s="407"/>
      <c r="I12" s="404"/>
      <c r="J12" s="392"/>
      <c r="K12" s="391"/>
      <c r="L12" s="391"/>
      <c r="M12" s="399"/>
      <c r="N12" s="399"/>
      <c r="O12" s="403"/>
      <c r="P12" s="403"/>
      <c r="Q12" s="387"/>
      <c r="R12" s="387"/>
      <c r="S12" s="387"/>
      <c r="T12" s="387"/>
      <c r="U12" s="387"/>
    </row>
    <row r="13" spans="1:28" s="3" customFormat="1">
      <c r="A13" s="387"/>
      <c r="B13" s="399"/>
      <c r="C13" s="528"/>
      <c r="D13" s="407"/>
      <c r="E13" s="407"/>
      <c r="F13" s="407"/>
      <c r="G13" s="407"/>
      <c r="H13" s="407"/>
      <c r="I13" s="404"/>
      <c r="J13" s="391"/>
      <c r="K13" s="391"/>
      <c r="L13" s="391"/>
      <c r="M13" s="399"/>
      <c r="N13" s="399"/>
      <c r="O13" s="403"/>
      <c r="P13" s="403"/>
      <c r="Q13" s="387"/>
      <c r="R13" s="387"/>
      <c r="S13" s="387"/>
      <c r="T13" s="387"/>
      <c r="U13" s="387"/>
    </row>
    <row r="14" spans="1:28" ht="31.5" customHeight="1">
      <c r="A14" s="387"/>
      <c r="B14" s="1007" t="s">
        <v>800</v>
      </c>
      <c r="C14" s="1008"/>
      <c r="D14" s="1008"/>
      <c r="E14" s="1008"/>
      <c r="F14" s="1008"/>
      <c r="G14" s="1008"/>
      <c r="H14" s="1009"/>
      <c r="I14" s="530"/>
      <c r="J14" s="962" t="s">
        <v>801</v>
      </c>
      <c r="K14" s="963"/>
      <c r="L14" s="963"/>
      <c r="M14" s="963"/>
      <c r="N14" s="964"/>
      <c r="O14" s="387"/>
      <c r="P14" s="403"/>
      <c r="Q14" s="403"/>
      <c r="R14" s="403"/>
      <c r="S14" s="403"/>
      <c r="T14" s="403"/>
      <c r="U14" s="517"/>
      <c r="V14" s="24"/>
      <c r="W14" s="24"/>
      <c r="Y14" s="1004"/>
      <c r="Z14" s="1004"/>
      <c r="AA14" s="1004"/>
      <c r="AB14" s="1004"/>
    </row>
    <row r="15" spans="1:28">
      <c r="A15" s="387"/>
      <c r="B15" s="2"/>
      <c r="C15" s="3"/>
      <c r="D15" s="3"/>
      <c r="E15" s="1005" t="s">
        <v>672</v>
      </c>
      <c r="F15" s="1005"/>
      <c r="G15" s="1005"/>
      <c r="H15" s="1006"/>
      <c r="I15" s="404"/>
      <c r="J15" s="7"/>
      <c r="K15" s="8"/>
      <c r="L15" s="8"/>
      <c r="M15" s="3"/>
      <c r="N15" s="210"/>
      <c r="O15" s="387"/>
      <c r="P15" s="403"/>
      <c r="Q15" s="403"/>
      <c r="R15" s="403"/>
      <c r="S15" s="403"/>
      <c r="T15" s="403"/>
      <c r="U15" s="387"/>
    </row>
    <row r="16" spans="1:28">
      <c r="A16" s="387"/>
      <c r="B16" s="16" t="s">
        <v>679</v>
      </c>
      <c r="C16" s="534" t="s">
        <v>802</v>
      </c>
      <c r="D16" s="535" t="s">
        <v>681</v>
      </c>
      <c r="E16" s="534" t="s">
        <v>59</v>
      </c>
      <c r="F16" s="534" t="s">
        <v>61</v>
      </c>
      <c r="G16" s="534" t="s">
        <v>60</v>
      </c>
      <c r="H16" s="536" t="s">
        <v>62</v>
      </c>
      <c r="I16" s="408"/>
      <c r="J16" s="211" t="s">
        <v>67</v>
      </c>
      <c r="K16" s="205" t="s">
        <v>683</v>
      </c>
      <c r="L16" s="205" t="s">
        <v>676</v>
      </c>
      <c r="M16" s="205" t="s">
        <v>677</v>
      </c>
      <c r="N16" s="205" t="s">
        <v>708</v>
      </c>
      <c r="O16" s="387"/>
      <c r="P16" s="403"/>
      <c r="Q16" s="403"/>
      <c r="R16" s="403"/>
      <c r="S16" s="403"/>
      <c r="T16" s="403"/>
      <c r="U16" s="517"/>
      <c r="V16" s="24"/>
      <c r="W16" s="24"/>
      <c r="Z16" s="102"/>
      <c r="AA16" s="102"/>
      <c r="AB16" s="102"/>
    </row>
    <row r="17" spans="1:28">
      <c r="A17" s="387"/>
      <c r="B17" s="2"/>
      <c r="C17" s="3"/>
      <c r="D17" s="207"/>
      <c r="E17" s="3"/>
      <c r="G17" s="207"/>
      <c r="H17" s="6"/>
      <c r="I17" s="387"/>
      <c r="J17" s="17"/>
      <c r="K17" s="17"/>
      <c r="L17" s="17"/>
      <c r="M17" s="17"/>
      <c r="N17" s="17"/>
      <c r="O17" s="387"/>
      <c r="P17" s="403"/>
      <c r="Q17" s="403"/>
      <c r="R17" s="403"/>
      <c r="S17" s="403"/>
      <c r="T17" s="403"/>
      <c r="U17" s="387"/>
    </row>
    <row r="18" spans="1:28">
      <c r="A18" s="387"/>
      <c r="B18" s="15">
        <v>1</v>
      </c>
      <c r="C18" s="537" t="s">
        <v>267</v>
      </c>
      <c r="D18" s="538">
        <v>6683.33</v>
      </c>
      <c r="E18" s="538">
        <f>SUM(D18*(1-0.25))</f>
        <v>5012.4974999999995</v>
      </c>
      <c r="F18" s="538">
        <f>SUM(D18*(1-0.5))</f>
        <v>3341.665</v>
      </c>
      <c r="G18" s="538">
        <f>SUM(D18*(1-0.75))</f>
        <v>1670.8325</v>
      </c>
      <c r="H18" s="539">
        <f>SUM(D18*(1-0.9))</f>
        <v>668.33299999999986</v>
      </c>
      <c r="I18" s="387"/>
      <c r="J18" s="22" t="s">
        <v>803</v>
      </c>
      <c r="K18" s="21">
        <v>8900</v>
      </c>
      <c r="L18" s="21">
        <v>4400</v>
      </c>
      <c r="M18" s="21">
        <v>6750</v>
      </c>
      <c r="N18" s="19">
        <f>AVERAGE(K18:M18)</f>
        <v>6683.333333333333</v>
      </c>
      <c r="O18" s="387"/>
      <c r="P18" s="403"/>
      <c r="Q18" s="403"/>
      <c r="R18" s="403"/>
      <c r="S18" s="403"/>
      <c r="T18" s="403"/>
      <c r="U18" s="532"/>
      <c r="V18" s="215"/>
      <c r="W18" s="215"/>
      <c r="Y18" s="14"/>
      <c r="Z18" s="214"/>
    </row>
    <row r="19" spans="1:28" ht="15" customHeight="1">
      <c r="A19" s="387"/>
      <c r="B19" s="5"/>
      <c r="C19" s="207"/>
      <c r="D19" s="179"/>
      <c r="E19" s="3"/>
      <c r="F19" s="3"/>
      <c r="G19" s="3"/>
      <c r="H19" s="447"/>
      <c r="I19" s="387"/>
      <c r="J19" s="20"/>
      <c r="K19" s="118"/>
      <c r="L19" s="21"/>
      <c r="M19" s="21"/>
      <c r="N19" s="21"/>
      <c r="O19" s="387"/>
      <c r="P19" s="403"/>
      <c r="Q19" s="403"/>
      <c r="R19" s="403"/>
      <c r="S19" s="403"/>
      <c r="T19" s="403"/>
      <c r="U19" s="387"/>
      <c r="Y19" s="14"/>
      <c r="Z19" s="214"/>
    </row>
    <row r="20" spans="1:28">
      <c r="A20" s="387"/>
      <c r="B20" s="15">
        <v>2</v>
      </c>
      <c r="C20" s="537" t="s">
        <v>271</v>
      </c>
      <c r="D20" s="538">
        <v>4896.67</v>
      </c>
      <c r="E20" s="538">
        <f>SUM(D20*(1-0.25))</f>
        <v>3672.5025000000001</v>
      </c>
      <c r="F20" s="538">
        <f>SUM(D20*(1-0.5))</f>
        <v>2448.335</v>
      </c>
      <c r="G20" s="538">
        <f>SUM(D20*(1-0.75))</f>
        <v>1224.1675</v>
      </c>
      <c r="H20" s="539">
        <f>SUM(D20*(1-0.9))</f>
        <v>489.66699999999992</v>
      </c>
      <c r="I20" s="387"/>
      <c r="J20" s="387"/>
      <c r="K20" s="387"/>
      <c r="L20" s="387"/>
      <c r="M20" s="387"/>
      <c r="N20" s="387"/>
      <c r="O20" s="387"/>
      <c r="P20" s="403"/>
      <c r="Q20" s="403"/>
      <c r="R20" s="403"/>
      <c r="S20" s="403"/>
      <c r="T20" s="403"/>
      <c r="U20" s="401"/>
      <c r="V20" s="11"/>
      <c r="W20" s="11"/>
      <c r="Y20" s="14"/>
      <c r="Z20" s="214"/>
    </row>
    <row r="21" spans="1:28" ht="15" customHeight="1">
      <c r="A21" s="387"/>
      <c r="B21" s="5"/>
      <c r="C21" s="207"/>
      <c r="D21" s="179"/>
      <c r="E21" s="3"/>
      <c r="F21" s="3"/>
      <c r="G21" s="3"/>
      <c r="H21" s="447"/>
      <c r="I21" s="387"/>
      <c r="J21" s="962" t="s">
        <v>804</v>
      </c>
      <c r="K21" s="963"/>
      <c r="L21" s="963"/>
      <c r="M21" s="963"/>
      <c r="N21" s="964"/>
      <c r="O21" s="387"/>
      <c r="P21" s="403"/>
      <c r="Q21" s="403"/>
      <c r="R21" s="403"/>
      <c r="S21" s="403"/>
      <c r="T21" s="403"/>
      <c r="U21" s="401"/>
      <c r="V21" s="11"/>
      <c r="W21" s="11"/>
    </row>
    <row r="22" spans="1:28">
      <c r="A22" s="387"/>
      <c r="B22" s="15">
        <v>3</v>
      </c>
      <c r="C22" s="537" t="s">
        <v>275</v>
      </c>
      <c r="D22" s="538">
        <v>5636</v>
      </c>
      <c r="E22" s="538">
        <f>SUM(D22*(1-0.25))</f>
        <v>4227</v>
      </c>
      <c r="F22" s="538">
        <f>SUM(D22*(1-0.5))</f>
        <v>2818</v>
      </c>
      <c r="G22" s="538">
        <f>SUM(D22*(1-0.75))</f>
        <v>1409</v>
      </c>
      <c r="H22" s="539">
        <f>SUM(D22*(1-0.9))</f>
        <v>563.59999999999991</v>
      </c>
      <c r="I22" s="387"/>
      <c r="J22" s="208"/>
      <c r="K22" s="209"/>
      <c r="L22" s="209"/>
      <c r="M22" s="209"/>
      <c r="N22" s="210"/>
      <c r="O22" s="387"/>
      <c r="P22" s="403"/>
      <c r="Q22" s="403"/>
      <c r="R22" s="403"/>
      <c r="S22" s="403"/>
      <c r="T22" s="403"/>
      <c r="U22" s="401"/>
      <c r="V22" s="11"/>
      <c r="W22" s="114"/>
      <c r="Y22" s="102"/>
      <c r="Z22" s="12"/>
    </row>
    <row r="23" spans="1:28" ht="15" customHeight="1">
      <c r="A23" s="387"/>
      <c r="B23" s="5"/>
      <c r="C23" s="207"/>
      <c r="D23" s="179"/>
      <c r="E23" s="3"/>
      <c r="F23" s="3"/>
      <c r="G23" s="3"/>
      <c r="H23" s="447"/>
      <c r="I23" s="387"/>
      <c r="J23" s="211" t="s">
        <v>67</v>
      </c>
      <c r="K23" s="205" t="s">
        <v>683</v>
      </c>
      <c r="L23" s="205" t="s">
        <v>676</v>
      </c>
      <c r="M23" s="205" t="s">
        <v>677</v>
      </c>
      <c r="N23" s="205" t="s">
        <v>805</v>
      </c>
      <c r="O23" s="387"/>
      <c r="P23" s="403"/>
      <c r="Q23" s="403"/>
      <c r="R23" s="403"/>
      <c r="S23" s="403"/>
      <c r="T23" s="403"/>
      <c r="U23" s="387"/>
    </row>
    <row r="24" spans="1:28">
      <c r="A24" s="387"/>
      <c r="B24" s="15">
        <v>4</v>
      </c>
      <c r="C24" s="537" t="s">
        <v>279</v>
      </c>
      <c r="D24" s="538">
        <v>2821.5</v>
      </c>
      <c r="E24" s="538">
        <f>SUM(D24*(1-0.25))</f>
        <v>2116.125</v>
      </c>
      <c r="F24" s="538">
        <f>SUM(D24*(1-0.5))</f>
        <v>1410.75</v>
      </c>
      <c r="G24" s="538">
        <f>SUM(D24*(1-0.75))</f>
        <v>705.375</v>
      </c>
      <c r="H24" s="539">
        <f>SUM(D24*(1-0.9))</f>
        <v>282.14999999999992</v>
      </c>
      <c r="I24" s="387"/>
      <c r="J24" s="17"/>
      <c r="K24" s="118"/>
      <c r="L24" s="17"/>
      <c r="M24" s="17"/>
      <c r="N24" s="17"/>
      <c r="O24" s="387"/>
      <c r="P24" s="403"/>
      <c r="Q24" s="403"/>
      <c r="R24" s="403"/>
      <c r="S24" s="403"/>
      <c r="T24" s="403"/>
      <c r="U24" s="400"/>
      <c r="V24" s="12"/>
      <c r="W24" s="12"/>
      <c r="Y24" s="116"/>
      <c r="Z24" s="116"/>
      <c r="AA24" s="116"/>
      <c r="AB24" s="116"/>
    </row>
    <row r="25" spans="1:28">
      <c r="A25" s="387"/>
      <c r="B25" s="5"/>
      <c r="C25" s="207"/>
      <c r="D25" s="179"/>
      <c r="E25" s="3"/>
      <c r="F25" s="3"/>
      <c r="G25" s="3"/>
      <c r="H25" s="447"/>
      <c r="I25" s="387"/>
      <c r="J25" s="20" t="s">
        <v>806</v>
      </c>
      <c r="K25" s="21">
        <v>4290</v>
      </c>
      <c r="L25" s="21">
        <v>4600</v>
      </c>
      <c r="M25" s="21">
        <v>5800</v>
      </c>
      <c r="N25" s="19">
        <f>AVERAGE(K25:M25)</f>
        <v>4896.666666666667</v>
      </c>
      <c r="O25" s="387"/>
      <c r="P25" s="403"/>
      <c r="Q25" s="403"/>
      <c r="R25" s="403"/>
      <c r="S25" s="403"/>
      <c r="T25" s="403"/>
      <c r="U25" s="387"/>
      <c r="W25" s="11"/>
    </row>
    <row r="26" spans="1:28">
      <c r="A26" s="387"/>
      <c r="B26" s="15">
        <v>5</v>
      </c>
      <c r="C26" s="537" t="s">
        <v>283</v>
      </c>
      <c r="D26" s="538">
        <v>4041.42</v>
      </c>
      <c r="E26" s="538">
        <f>SUM(D26*(1-0.25))</f>
        <v>3031.0650000000001</v>
      </c>
      <c r="F26" s="538">
        <f>SUM(D26*(1-0.5))</f>
        <v>2020.71</v>
      </c>
      <c r="G26" s="538">
        <f>SUM(D26*(1-0.75))</f>
        <v>1010.355</v>
      </c>
      <c r="H26" s="539">
        <f>SUM(D26*(1-0.9))</f>
        <v>404.14199999999994</v>
      </c>
      <c r="I26" s="387"/>
      <c r="J26" s="20"/>
      <c r="K26" s="118"/>
      <c r="L26" s="21"/>
      <c r="M26" s="21"/>
      <c r="N26" s="21"/>
      <c r="O26" s="387"/>
      <c r="P26" s="403"/>
      <c r="Q26" s="403"/>
      <c r="R26" s="403"/>
      <c r="S26" s="403"/>
      <c r="T26" s="403"/>
      <c r="U26" s="387"/>
      <c r="Z26" s="102"/>
      <c r="AA26" s="102"/>
      <c r="AB26" s="102"/>
    </row>
    <row r="27" spans="1:28">
      <c r="A27" s="387"/>
      <c r="B27" s="5"/>
      <c r="C27" s="207"/>
      <c r="D27" s="179"/>
      <c r="E27" s="3"/>
      <c r="F27" s="3"/>
      <c r="G27" s="3"/>
      <c r="H27" s="447"/>
      <c r="I27" s="387"/>
      <c r="J27" s="387"/>
      <c r="K27" s="387"/>
      <c r="L27" s="387"/>
      <c r="M27" s="387"/>
      <c r="N27" s="387"/>
      <c r="O27" s="401"/>
      <c r="P27" s="403"/>
      <c r="Q27" s="403"/>
      <c r="R27" s="403"/>
      <c r="S27" s="403"/>
      <c r="T27" s="403"/>
      <c r="U27" s="387"/>
    </row>
    <row r="28" spans="1:28">
      <c r="A28" s="387"/>
      <c r="B28" s="15">
        <v>6</v>
      </c>
      <c r="C28" s="537" t="s">
        <v>287</v>
      </c>
      <c r="D28" s="538">
        <v>10073.67</v>
      </c>
      <c r="E28" s="538">
        <f>SUM(D28*(1-0.25))</f>
        <v>7555.2525000000005</v>
      </c>
      <c r="F28" s="538">
        <f>SUM(D28*(1-0.5))</f>
        <v>5036.835</v>
      </c>
      <c r="G28" s="538">
        <f>SUM(D28*(1-0.75))</f>
        <v>2518.4175</v>
      </c>
      <c r="H28" s="539">
        <f>SUM(D28*(1-0.9))</f>
        <v>1007.3669999999997</v>
      </c>
      <c r="I28" s="387"/>
      <c r="J28" s="962" t="s">
        <v>807</v>
      </c>
      <c r="K28" s="963"/>
      <c r="L28" s="963"/>
      <c r="M28" s="963"/>
      <c r="N28" s="964"/>
      <c r="O28" s="531"/>
      <c r="P28" s="403"/>
      <c r="Q28" s="403"/>
      <c r="R28" s="403"/>
      <c r="S28" s="403"/>
      <c r="T28" s="403"/>
      <c r="U28" s="387"/>
      <c r="Y28" s="14"/>
      <c r="Z28" s="214"/>
    </row>
    <row r="29" spans="1:28">
      <c r="A29" s="387"/>
      <c r="B29" s="5"/>
      <c r="C29" s="207"/>
      <c r="D29" s="179"/>
      <c r="E29" s="3"/>
      <c r="F29" s="3"/>
      <c r="G29" s="3"/>
      <c r="H29" s="447"/>
      <c r="I29" s="387"/>
      <c r="J29" s="208"/>
      <c r="K29" s="209"/>
      <c r="L29" s="209"/>
      <c r="M29" s="209"/>
      <c r="N29" s="210"/>
      <c r="O29" s="401"/>
      <c r="P29" s="403"/>
      <c r="Q29" s="403"/>
      <c r="R29" s="403"/>
      <c r="S29" s="403"/>
      <c r="T29" s="403"/>
      <c r="U29" s="387"/>
      <c r="Y29" s="14"/>
      <c r="Z29" s="214"/>
    </row>
    <row r="30" spans="1:28">
      <c r="A30" s="387"/>
      <c r="B30" s="15">
        <v>7</v>
      </c>
      <c r="C30" s="540" t="s">
        <v>290</v>
      </c>
      <c r="D30" s="538">
        <v>12823</v>
      </c>
      <c r="E30" s="538">
        <f>SUM(D30*(1-0.25))</f>
        <v>9617.25</v>
      </c>
      <c r="F30" s="538">
        <f>SUM(D30*(1-0.5))</f>
        <v>6411.5</v>
      </c>
      <c r="G30" s="538">
        <f>SUM(D30*(1-0.75))</f>
        <v>3205.75</v>
      </c>
      <c r="H30" s="539">
        <f>SUM(D30*(1-0.9))</f>
        <v>1282.2999999999997</v>
      </c>
      <c r="I30" s="387"/>
      <c r="J30" s="211" t="s">
        <v>67</v>
      </c>
      <c r="K30" s="211" t="s">
        <v>683</v>
      </c>
      <c r="L30" s="211" t="s">
        <v>676</v>
      </c>
      <c r="M30" s="211" t="s">
        <v>677</v>
      </c>
      <c r="N30" s="211" t="s">
        <v>805</v>
      </c>
      <c r="O30" s="531"/>
      <c r="P30" s="403"/>
      <c r="Q30" s="403"/>
      <c r="R30" s="403"/>
      <c r="S30" s="403"/>
      <c r="T30" s="403"/>
      <c r="U30" s="508"/>
      <c r="V30" s="116"/>
      <c r="Y30" s="14"/>
      <c r="Z30" s="214"/>
    </row>
    <row r="31" spans="1:28">
      <c r="A31" s="387"/>
      <c r="B31" s="7"/>
      <c r="C31" s="8"/>
      <c r="D31" s="8"/>
      <c r="E31" s="8"/>
      <c r="F31" s="8"/>
      <c r="G31" s="8"/>
      <c r="H31" s="9"/>
      <c r="I31" s="387"/>
      <c r="J31" s="17"/>
      <c r="K31" s="17"/>
      <c r="L31" s="17"/>
      <c r="M31" s="17"/>
      <c r="N31" s="17"/>
      <c r="O31" s="401"/>
      <c r="P31" s="403"/>
      <c r="Q31" s="403"/>
      <c r="R31" s="403"/>
      <c r="S31" s="403"/>
      <c r="T31" s="403"/>
      <c r="U31" s="387"/>
    </row>
    <row r="32" spans="1:28">
      <c r="A32" s="387"/>
      <c r="B32" s="398"/>
      <c r="C32" s="529"/>
      <c r="D32" s="400"/>
      <c r="E32" s="388"/>
      <c r="F32" s="387"/>
      <c r="G32" s="387"/>
      <c r="H32" s="387"/>
      <c r="I32" s="387"/>
      <c r="J32" s="20" t="s">
        <v>808</v>
      </c>
      <c r="K32" s="21">
        <v>4620</v>
      </c>
      <c r="L32" s="21">
        <v>5304</v>
      </c>
      <c r="M32" s="21">
        <v>6984</v>
      </c>
      <c r="N32" s="19">
        <f>AVERAGE(K32:M32)</f>
        <v>5636</v>
      </c>
      <c r="O32" s="387"/>
      <c r="P32" s="403"/>
      <c r="Q32" s="403"/>
      <c r="R32" s="403"/>
      <c r="S32" s="403"/>
      <c r="T32" s="403"/>
      <c r="U32" s="398"/>
      <c r="V32" s="102"/>
      <c r="Y32" s="102"/>
      <c r="Z32" s="12"/>
    </row>
    <row r="33" spans="1:28" ht="16.5" customHeight="1">
      <c r="A33" s="387"/>
      <c r="B33" s="398"/>
      <c r="C33" s="529"/>
      <c r="D33" s="387"/>
      <c r="E33" s="388"/>
      <c r="F33" s="388"/>
      <c r="G33" s="388"/>
      <c r="H33" s="388"/>
      <c r="I33" s="387"/>
      <c r="J33" s="20"/>
      <c r="K33" s="118"/>
      <c r="L33" s="21"/>
      <c r="M33" s="21"/>
      <c r="N33" s="21"/>
      <c r="O33" s="400"/>
      <c r="P33" s="403"/>
      <c r="Q33" s="403"/>
      <c r="R33" s="403"/>
      <c r="S33" s="403"/>
      <c r="T33" s="403"/>
      <c r="U33" s="387"/>
    </row>
    <row r="34" spans="1:28">
      <c r="A34" s="387"/>
      <c r="B34" s="398"/>
      <c r="C34" s="399"/>
      <c r="D34" s="399"/>
      <c r="E34" s="930"/>
      <c r="F34" s="399"/>
      <c r="G34" s="930"/>
      <c r="H34" s="399"/>
      <c r="I34" s="387"/>
      <c r="J34" s="387"/>
      <c r="K34" s="387"/>
      <c r="L34" s="387"/>
      <c r="M34" s="387"/>
      <c r="N34" s="387"/>
      <c r="O34" s="387"/>
      <c r="P34" s="403"/>
      <c r="Q34" s="403"/>
      <c r="R34" s="403"/>
      <c r="S34" s="403"/>
      <c r="T34" s="403"/>
      <c r="U34" s="387"/>
      <c r="Y34" s="116"/>
      <c r="Z34" s="116"/>
      <c r="AA34" s="116"/>
      <c r="AB34" s="116"/>
    </row>
    <row r="35" spans="1:28">
      <c r="A35" s="387"/>
      <c r="B35" s="398"/>
      <c r="C35" s="529"/>
      <c r="D35" s="400"/>
      <c r="E35" s="387"/>
      <c r="F35" s="388"/>
      <c r="G35" s="388"/>
      <c r="H35" s="388"/>
      <c r="I35" s="387"/>
      <c r="J35" s="962" t="s">
        <v>809</v>
      </c>
      <c r="K35" s="963"/>
      <c r="L35" s="963"/>
      <c r="M35" s="963"/>
      <c r="N35" s="964"/>
      <c r="O35" s="387"/>
      <c r="P35" s="387"/>
      <c r="Q35" s="387"/>
      <c r="R35" s="387"/>
      <c r="S35" s="387"/>
      <c r="T35" s="387"/>
      <c r="U35" s="387"/>
    </row>
    <row r="36" spans="1:28">
      <c r="A36" s="387"/>
      <c r="B36" s="398"/>
      <c r="C36" s="529"/>
      <c r="D36" s="400"/>
      <c r="E36" s="401"/>
      <c r="F36" s="388"/>
      <c r="G36" s="388"/>
      <c r="H36" s="388"/>
      <c r="I36" s="387"/>
      <c r="J36" s="208"/>
      <c r="K36" s="209"/>
      <c r="L36" s="209"/>
      <c r="M36" s="209"/>
      <c r="N36" s="210"/>
      <c r="O36" s="531"/>
      <c r="P36" s="387"/>
      <c r="Q36" s="387"/>
      <c r="R36" s="387"/>
      <c r="S36" s="387"/>
      <c r="T36" s="387"/>
      <c r="U36" s="387"/>
      <c r="Z36" s="102"/>
      <c r="AA36" s="102"/>
      <c r="AB36" s="102"/>
    </row>
    <row r="37" spans="1:28" ht="17.25" customHeight="1">
      <c r="A37" s="387"/>
      <c r="B37" s="398"/>
      <c r="C37" s="529"/>
      <c r="D37" s="400"/>
      <c r="E37" s="387"/>
      <c r="F37" s="388"/>
      <c r="G37" s="388"/>
      <c r="H37" s="388"/>
      <c r="I37" s="387"/>
      <c r="J37" s="211" t="s">
        <v>67</v>
      </c>
      <c r="K37" s="205" t="s">
        <v>683</v>
      </c>
      <c r="L37" s="205" t="s">
        <v>676</v>
      </c>
      <c r="M37" s="205" t="s">
        <v>677</v>
      </c>
      <c r="N37" s="205" t="s">
        <v>805</v>
      </c>
      <c r="O37" s="400"/>
      <c r="P37" s="387"/>
      <c r="Q37" s="387"/>
      <c r="R37" s="387"/>
      <c r="S37" s="387"/>
      <c r="T37" s="387"/>
      <c r="U37" s="387"/>
    </row>
    <row r="38" spans="1:28">
      <c r="A38" s="387"/>
      <c r="B38" s="398"/>
      <c r="C38" s="529"/>
      <c r="D38" s="400"/>
      <c r="E38" s="401"/>
      <c r="F38" s="388"/>
      <c r="G38" s="388"/>
      <c r="H38" s="388"/>
      <c r="I38" s="387"/>
      <c r="J38" s="17"/>
      <c r="K38" s="17"/>
      <c r="L38" s="17"/>
      <c r="M38" s="17"/>
      <c r="N38" s="17"/>
      <c r="O38" s="387"/>
      <c r="P38" s="387"/>
      <c r="Q38" s="387"/>
      <c r="R38" s="387"/>
      <c r="S38" s="387"/>
      <c r="T38" s="387"/>
      <c r="U38" s="387"/>
      <c r="Y38" s="14"/>
      <c r="Z38" s="214"/>
    </row>
    <row r="39" spans="1:28">
      <c r="A39" s="387"/>
      <c r="B39" s="398"/>
      <c r="C39" s="529"/>
      <c r="D39" s="400"/>
      <c r="E39" s="387"/>
      <c r="F39" s="388"/>
      <c r="G39" s="388"/>
      <c r="H39" s="388"/>
      <c r="I39" s="387"/>
      <c r="J39" s="22" t="s">
        <v>810</v>
      </c>
      <c r="K39" s="21">
        <v>2100</v>
      </c>
      <c r="L39" s="21">
        <v>3750</v>
      </c>
      <c r="M39" s="21">
        <v>2614.5</v>
      </c>
      <c r="N39" s="19">
        <f>AVERAGE(K39:M39)</f>
        <v>2821.5</v>
      </c>
      <c r="O39" s="387"/>
      <c r="P39" s="387"/>
      <c r="Q39" s="387"/>
      <c r="R39" s="387"/>
      <c r="S39" s="387"/>
      <c r="T39" s="387"/>
      <c r="U39" s="387"/>
      <c r="Y39" s="14"/>
      <c r="Z39" s="214"/>
    </row>
    <row r="40" spans="1:28">
      <c r="A40" s="387"/>
      <c r="B40" s="388"/>
      <c r="C40" s="388"/>
      <c r="D40" s="388"/>
      <c r="E40" s="387"/>
      <c r="F40" s="388"/>
      <c r="G40" s="388"/>
      <c r="H40" s="388"/>
      <c r="I40" s="387"/>
      <c r="J40" s="20"/>
      <c r="K40" s="118"/>
      <c r="L40" s="21"/>
      <c r="M40" s="21"/>
      <c r="N40" s="21"/>
      <c r="O40" s="387"/>
      <c r="P40" s="387"/>
      <c r="Q40" s="387"/>
      <c r="R40" s="387"/>
      <c r="S40" s="387"/>
      <c r="T40" s="387"/>
      <c r="U40" s="508"/>
      <c r="V40" s="116"/>
      <c r="W40" s="116"/>
      <c r="Y40" s="14"/>
      <c r="Z40" s="214"/>
    </row>
    <row r="41" spans="1:28">
      <c r="A41" s="387"/>
      <c r="B41" s="387"/>
      <c r="C41" s="387"/>
      <c r="D41" s="387"/>
      <c r="E41" s="387"/>
      <c r="F41" s="388"/>
      <c r="G41" s="388"/>
      <c r="H41" s="388"/>
      <c r="I41" s="387"/>
      <c r="J41" s="387"/>
      <c r="K41" s="387"/>
      <c r="L41" s="387"/>
      <c r="M41" s="387"/>
      <c r="N41" s="387"/>
      <c r="O41" s="387"/>
      <c r="P41" s="387"/>
      <c r="Q41" s="387"/>
      <c r="R41" s="387"/>
      <c r="S41" s="387"/>
      <c r="T41" s="387"/>
      <c r="U41" s="387"/>
    </row>
    <row r="42" spans="1:28">
      <c r="A42" s="387"/>
      <c r="B42" s="399"/>
      <c r="C42" s="528"/>
      <c r="D42" s="407"/>
      <c r="E42" s="407"/>
      <c r="F42" s="407"/>
      <c r="G42" s="407"/>
      <c r="H42" s="407"/>
      <c r="I42" s="404"/>
      <c r="J42" s="962" t="s">
        <v>811</v>
      </c>
      <c r="K42" s="963"/>
      <c r="L42" s="963"/>
      <c r="M42" s="963"/>
      <c r="N42" s="964"/>
      <c r="O42" s="387"/>
      <c r="P42" s="387"/>
      <c r="Q42" s="387"/>
      <c r="R42" s="387"/>
      <c r="S42" s="387"/>
      <c r="T42" s="387"/>
      <c r="U42" s="517"/>
      <c r="V42" s="24"/>
      <c r="Y42" s="102"/>
      <c r="Z42" s="12"/>
    </row>
    <row r="43" spans="1:28">
      <c r="A43" s="387"/>
      <c r="B43" s="399"/>
      <c r="C43" s="528"/>
      <c r="D43" s="407"/>
      <c r="E43" s="407"/>
      <c r="F43" s="407"/>
      <c r="G43" s="407"/>
      <c r="H43" s="407"/>
      <c r="I43" s="404"/>
      <c r="J43" s="208"/>
      <c r="K43" s="209"/>
      <c r="L43" s="209"/>
      <c r="M43" s="209"/>
      <c r="N43" s="210"/>
      <c r="O43" s="393"/>
      <c r="P43" s="393"/>
      <c r="Q43" s="393"/>
      <c r="R43" s="393"/>
      <c r="S43" s="393"/>
      <c r="T43" s="393"/>
      <c r="U43" s="387"/>
    </row>
    <row r="44" spans="1:28">
      <c r="A44" s="387"/>
      <c r="B44" s="399"/>
      <c r="C44" s="528"/>
      <c r="D44" s="407"/>
      <c r="E44" s="407"/>
      <c r="F44" s="407"/>
      <c r="G44" s="407"/>
      <c r="H44" s="407"/>
      <c r="I44" s="404"/>
      <c r="J44" s="211" t="s">
        <v>67</v>
      </c>
      <c r="K44" s="205" t="s">
        <v>683</v>
      </c>
      <c r="L44" s="205" t="s">
        <v>676</v>
      </c>
      <c r="M44" s="205" t="s">
        <v>677</v>
      </c>
      <c r="N44" s="205" t="s">
        <v>708</v>
      </c>
      <c r="O44" s="387"/>
      <c r="P44" s="387"/>
      <c r="Q44" s="387"/>
      <c r="R44" s="387"/>
      <c r="S44" s="387"/>
      <c r="T44" s="387"/>
      <c r="U44" s="532"/>
      <c r="Y44" s="217"/>
      <c r="Z44" s="217"/>
      <c r="AA44" s="217"/>
      <c r="AB44" s="217"/>
    </row>
    <row r="45" spans="1:28" ht="14.25" customHeight="1">
      <c r="A45" s="387"/>
      <c r="B45" s="399"/>
      <c r="C45" s="528"/>
      <c r="D45" s="407"/>
      <c r="E45" s="407"/>
      <c r="F45" s="407"/>
      <c r="G45" s="407"/>
      <c r="H45" s="407"/>
      <c r="I45" s="404"/>
      <c r="J45" s="17"/>
      <c r="K45" s="17"/>
      <c r="L45" s="17"/>
      <c r="M45" s="21"/>
      <c r="N45" s="21"/>
      <c r="O45" s="387"/>
      <c r="P45" s="387"/>
      <c r="Q45" s="387"/>
      <c r="R45" s="387"/>
      <c r="S45" s="387"/>
      <c r="T45" s="387"/>
      <c r="U45" s="387"/>
    </row>
    <row r="46" spans="1:28">
      <c r="A46" s="387"/>
      <c r="B46" s="399"/>
      <c r="C46" s="528"/>
      <c r="D46" s="407"/>
      <c r="E46" s="407"/>
      <c r="F46" s="407"/>
      <c r="G46" s="407"/>
      <c r="H46" s="407"/>
      <c r="I46" s="404"/>
      <c r="J46" s="20" t="s">
        <v>812</v>
      </c>
      <c r="K46" s="21">
        <v>3726.32</v>
      </c>
      <c r="L46" s="21">
        <v>5984</v>
      </c>
      <c r="M46" s="21">
        <v>2413.9499999999998</v>
      </c>
      <c r="N46" s="19">
        <f>AVERAGE(K46:M46)</f>
        <v>4041.4233333333336</v>
      </c>
      <c r="O46" s="387"/>
      <c r="P46" s="387"/>
      <c r="Q46" s="387"/>
      <c r="R46" s="387"/>
      <c r="S46" s="387"/>
      <c r="T46" s="387"/>
      <c r="U46" s="533"/>
      <c r="Z46" s="102"/>
      <c r="AA46" s="102"/>
      <c r="AB46" s="102"/>
    </row>
    <row r="47" spans="1:28" ht="14.25" customHeight="1">
      <c r="A47" s="387"/>
      <c r="B47" s="399"/>
      <c r="C47" s="528"/>
      <c r="D47" s="407"/>
      <c r="E47" s="407"/>
      <c r="F47" s="407"/>
      <c r="G47" s="407"/>
      <c r="H47" s="407"/>
      <c r="I47" s="404"/>
      <c r="J47" s="20"/>
      <c r="K47" s="17"/>
      <c r="L47" s="21"/>
      <c r="M47" s="21"/>
      <c r="N47" s="21"/>
      <c r="O47" s="387"/>
      <c r="P47" s="387"/>
      <c r="Q47" s="387"/>
      <c r="R47" s="387"/>
      <c r="S47" s="387"/>
      <c r="T47" s="387"/>
      <c r="U47" s="401"/>
    </row>
    <row r="48" spans="1:28">
      <c r="A48" s="387"/>
      <c r="B48" s="399"/>
      <c r="C48" s="528"/>
      <c r="D48" s="407"/>
      <c r="E48" s="407"/>
      <c r="F48" s="407"/>
      <c r="G48" s="407"/>
      <c r="H48" s="407"/>
      <c r="I48" s="404"/>
      <c r="J48" s="387"/>
      <c r="K48" s="387"/>
      <c r="L48" s="387"/>
      <c r="M48" s="387"/>
      <c r="N48" s="387"/>
      <c r="O48" s="387"/>
      <c r="P48" s="387"/>
      <c r="Q48" s="387"/>
      <c r="R48" s="387"/>
      <c r="S48" s="387"/>
      <c r="T48" s="387"/>
      <c r="U48" s="533"/>
      <c r="Y48" s="14"/>
      <c r="Z48" s="214"/>
    </row>
    <row r="49" spans="1:28" ht="14.25" customHeight="1">
      <c r="A49" s="387"/>
      <c r="B49" s="399"/>
      <c r="C49" s="528"/>
      <c r="D49" s="407"/>
      <c r="E49" s="407"/>
      <c r="F49" s="407"/>
      <c r="G49" s="407"/>
      <c r="H49" s="407"/>
      <c r="I49" s="404"/>
      <c r="J49" s="962" t="s">
        <v>813</v>
      </c>
      <c r="K49" s="963"/>
      <c r="L49" s="963"/>
      <c r="M49" s="963"/>
      <c r="N49" s="964"/>
      <c r="O49" s="387"/>
      <c r="P49" s="387"/>
      <c r="Q49" s="387"/>
      <c r="R49" s="387"/>
      <c r="S49" s="387"/>
      <c r="T49" s="387"/>
      <c r="U49" s="401"/>
      <c r="Y49" s="14"/>
      <c r="Z49" s="214"/>
    </row>
    <row r="50" spans="1:28">
      <c r="A50" s="387"/>
      <c r="B50" s="399"/>
      <c r="C50" s="528"/>
      <c r="D50" s="407"/>
      <c r="E50" s="407"/>
      <c r="F50" s="407"/>
      <c r="G50" s="407"/>
      <c r="H50" s="407"/>
      <c r="I50" s="404"/>
      <c r="J50" s="208"/>
      <c r="K50" s="209"/>
      <c r="L50" s="209"/>
      <c r="M50" s="209"/>
      <c r="N50" s="210"/>
      <c r="O50" s="387"/>
      <c r="P50" s="387"/>
      <c r="Q50" s="387"/>
      <c r="R50" s="398"/>
      <c r="S50" s="398"/>
      <c r="T50" s="398"/>
      <c r="U50" s="400"/>
      <c r="V50" s="12"/>
      <c r="Y50" s="14"/>
      <c r="Z50" s="214"/>
    </row>
    <row r="51" spans="1:28">
      <c r="A51" s="387"/>
      <c r="B51" s="399"/>
      <c r="C51" s="528"/>
      <c r="D51" s="407"/>
      <c r="E51" s="407"/>
      <c r="F51" s="407"/>
      <c r="G51" s="407"/>
      <c r="H51" s="407"/>
      <c r="I51" s="404"/>
      <c r="J51" s="211" t="s">
        <v>67</v>
      </c>
      <c r="K51" s="205" t="s">
        <v>683</v>
      </c>
      <c r="L51" s="205" t="s">
        <v>676</v>
      </c>
      <c r="M51" s="205" t="s">
        <v>677</v>
      </c>
      <c r="N51" s="205" t="s">
        <v>805</v>
      </c>
      <c r="O51" s="387"/>
      <c r="P51" s="387"/>
      <c r="Q51" s="401"/>
      <c r="R51" s="401"/>
      <c r="S51" s="401"/>
      <c r="T51" s="401"/>
      <c r="U51" s="401"/>
      <c r="V51" s="11"/>
      <c r="W51" s="14"/>
    </row>
    <row r="52" spans="1:28">
      <c r="A52" s="387"/>
      <c r="B52" s="399"/>
      <c r="C52" s="528"/>
      <c r="D52" s="407"/>
      <c r="E52" s="407"/>
      <c r="F52" s="407"/>
      <c r="G52" s="407"/>
      <c r="H52" s="407"/>
      <c r="I52" s="404"/>
      <c r="J52" s="21"/>
      <c r="K52" s="17"/>
      <c r="L52" s="21"/>
      <c r="M52" s="107"/>
      <c r="N52" s="107"/>
      <c r="O52" s="387"/>
      <c r="P52" s="387"/>
      <c r="Q52" s="401"/>
      <c r="R52" s="401"/>
      <c r="S52" s="401"/>
      <c r="T52" s="401"/>
      <c r="U52" s="401"/>
      <c r="V52" s="11"/>
      <c r="W52" s="14"/>
      <c r="Y52" s="102"/>
      <c r="Z52" s="12"/>
    </row>
    <row r="53" spans="1:28">
      <c r="A53" s="387"/>
      <c r="B53" s="399"/>
      <c r="C53" s="528"/>
      <c r="D53" s="407"/>
      <c r="E53" s="407"/>
      <c r="F53" s="407"/>
      <c r="G53" s="407"/>
      <c r="H53" s="407"/>
      <c r="I53" s="404"/>
      <c r="J53" s="20" t="s">
        <v>814</v>
      </c>
      <c r="K53" s="21">
        <v>8770</v>
      </c>
      <c r="L53" s="21">
        <v>10351</v>
      </c>
      <c r="M53" s="21">
        <v>11100</v>
      </c>
      <c r="N53" s="19">
        <f>AVERAGE(K53:M53)</f>
        <v>10073.666666666666</v>
      </c>
      <c r="O53" s="387"/>
      <c r="P53" s="387"/>
      <c r="Q53" s="401"/>
      <c r="R53" s="401"/>
      <c r="S53" s="401"/>
      <c r="T53" s="401"/>
      <c r="U53" s="401"/>
      <c r="V53" s="11"/>
      <c r="W53" s="14"/>
      <c r="AA53" s="12"/>
      <c r="AB53" s="12"/>
    </row>
    <row r="54" spans="1:28">
      <c r="A54" s="387"/>
      <c r="B54" s="399"/>
      <c r="C54" s="528"/>
      <c r="D54" s="407"/>
      <c r="E54" s="407"/>
      <c r="F54" s="407"/>
      <c r="G54" s="407"/>
      <c r="H54" s="407"/>
      <c r="I54" s="404"/>
      <c r="J54" s="20"/>
      <c r="K54" s="17"/>
      <c r="L54" s="21"/>
      <c r="M54" s="21"/>
      <c r="N54" s="21"/>
      <c r="O54" s="387"/>
      <c r="P54" s="387"/>
      <c r="Q54" s="387"/>
      <c r="R54" s="387"/>
      <c r="S54" s="387"/>
      <c r="T54" s="387"/>
      <c r="U54" s="387"/>
      <c r="V54" s="11"/>
      <c r="W54" s="213"/>
    </row>
    <row r="55" spans="1:28">
      <c r="A55" s="387"/>
      <c r="B55" s="399"/>
      <c r="C55" s="528"/>
      <c r="D55" s="407"/>
      <c r="E55" s="407"/>
      <c r="F55" s="407"/>
      <c r="G55" s="407"/>
      <c r="H55" s="407"/>
      <c r="I55" s="404"/>
      <c r="J55" s="401"/>
      <c r="K55" s="401"/>
      <c r="L55" s="401"/>
      <c r="M55" s="401"/>
      <c r="N55" s="401"/>
      <c r="O55" s="387"/>
      <c r="P55" s="387"/>
      <c r="Q55" s="387"/>
      <c r="R55" s="387"/>
      <c r="S55" s="387"/>
      <c r="T55" s="387"/>
      <c r="U55" s="387"/>
      <c r="V55" s="11"/>
      <c r="W55" s="214"/>
      <c r="Y55" s="11"/>
      <c r="Z55" s="11"/>
      <c r="AA55" s="11"/>
      <c r="AB55" s="12"/>
    </row>
    <row r="56" spans="1:28">
      <c r="A56" s="387"/>
      <c r="B56" s="399"/>
      <c r="C56" s="528"/>
      <c r="D56" s="407"/>
      <c r="E56" s="407"/>
      <c r="F56" s="407"/>
      <c r="G56" s="407"/>
      <c r="H56" s="407"/>
      <c r="I56" s="404"/>
      <c r="J56" s="962" t="s">
        <v>815</v>
      </c>
      <c r="K56" s="963"/>
      <c r="L56" s="963"/>
      <c r="M56" s="963"/>
      <c r="N56" s="964"/>
      <c r="O56" s="387"/>
      <c r="P56" s="387"/>
      <c r="Q56" s="387"/>
      <c r="R56" s="387"/>
      <c r="S56" s="387"/>
      <c r="T56" s="387"/>
      <c r="U56" s="387"/>
      <c r="V56" s="11"/>
    </row>
    <row r="57" spans="1:28">
      <c r="A57" s="387"/>
      <c r="B57" s="399"/>
      <c r="C57" s="528"/>
      <c r="D57" s="407"/>
      <c r="E57" s="407"/>
      <c r="F57" s="407"/>
      <c r="G57" s="407"/>
      <c r="H57" s="407"/>
      <c r="I57" s="404"/>
      <c r="J57" s="208"/>
      <c r="K57" s="209"/>
      <c r="L57" s="209"/>
      <c r="M57" s="209"/>
      <c r="N57" s="210"/>
      <c r="O57" s="387"/>
      <c r="P57" s="387"/>
      <c r="Q57" s="387"/>
      <c r="R57" s="387"/>
      <c r="S57" s="387"/>
      <c r="T57" s="387"/>
      <c r="U57" s="387"/>
      <c r="V57" s="11"/>
    </row>
    <row r="58" spans="1:28">
      <c r="A58" s="387"/>
      <c r="B58" s="399"/>
      <c r="C58" s="528"/>
      <c r="D58" s="407"/>
      <c r="E58" s="407"/>
      <c r="F58" s="407"/>
      <c r="G58" s="407"/>
      <c r="H58" s="407"/>
      <c r="I58" s="404"/>
      <c r="J58" s="211" t="s">
        <v>67</v>
      </c>
      <c r="K58" s="205" t="s">
        <v>683</v>
      </c>
      <c r="L58" s="205" t="s">
        <v>676</v>
      </c>
      <c r="M58" s="205" t="s">
        <v>677</v>
      </c>
      <c r="N58" s="205" t="s">
        <v>805</v>
      </c>
      <c r="O58" s="387"/>
      <c r="P58" s="387"/>
      <c r="Q58" s="387"/>
      <c r="R58" s="387"/>
      <c r="S58" s="387"/>
      <c r="T58" s="387"/>
      <c r="U58" s="387"/>
      <c r="V58" s="11"/>
    </row>
    <row r="59" spans="1:28" ht="18.75" customHeight="1">
      <c r="A59" s="387"/>
      <c r="B59" s="399"/>
      <c r="C59" s="528"/>
      <c r="D59" s="407"/>
      <c r="E59" s="407"/>
      <c r="F59" s="407"/>
      <c r="G59" s="407"/>
      <c r="H59" s="407"/>
      <c r="I59" s="404"/>
      <c r="J59" s="17"/>
      <c r="K59" s="17"/>
      <c r="L59" s="17"/>
      <c r="M59" s="17"/>
      <c r="N59" s="17"/>
      <c r="O59" s="387"/>
      <c r="P59" s="387"/>
      <c r="Q59" s="387"/>
      <c r="R59" s="387"/>
      <c r="S59" s="387"/>
      <c r="T59" s="387"/>
      <c r="U59" s="387"/>
      <c r="V59" s="11"/>
    </row>
    <row r="60" spans="1:28">
      <c r="A60" s="387"/>
      <c r="B60" s="399"/>
      <c r="C60" s="528"/>
      <c r="D60" s="407"/>
      <c r="E60" s="407"/>
      <c r="F60" s="407"/>
      <c r="G60" s="407"/>
      <c r="H60" s="407"/>
      <c r="I60" s="404"/>
      <c r="J60" s="20" t="s">
        <v>816</v>
      </c>
      <c r="K60" s="21">
        <v>13212</v>
      </c>
      <c r="L60" s="21">
        <v>10100</v>
      </c>
      <c r="M60" s="21">
        <v>15157</v>
      </c>
      <c r="N60" s="19">
        <f>AVERAGE(K60:M60)</f>
        <v>12823</v>
      </c>
      <c r="O60" s="387"/>
      <c r="P60" s="387"/>
      <c r="Q60" s="387"/>
      <c r="R60" s="387"/>
      <c r="S60" s="387"/>
      <c r="T60" s="387"/>
      <c r="U60" s="387"/>
    </row>
    <row r="61" spans="1:28">
      <c r="A61" s="387"/>
      <c r="B61" s="399"/>
      <c r="C61" s="528"/>
      <c r="D61" s="407"/>
      <c r="E61" s="407"/>
      <c r="F61" s="407"/>
      <c r="G61" s="407"/>
      <c r="H61" s="407"/>
      <c r="I61" s="404"/>
      <c r="J61" s="205"/>
      <c r="K61" s="19"/>
      <c r="L61" s="19"/>
      <c r="M61" s="19"/>
      <c r="N61" s="19"/>
      <c r="O61" s="387"/>
      <c r="P61" s="387"/>
      <c r="Q61" s="387"/>
      <c r="R61" s="387"/>
      <c r="S61" s="387"/>
      <c r="T61" s="387"/>
      <c r="U61" s="387"/>
    </row>
    <row r="62" spans="1:28">
      <c r="A62" s="387"/>
      <c r="B62" s="399"/>
      <c r="C62" s="528"/>
      <c r="D62" s="407"/>
      <c r="E62" s="407"/>
      <c r="F62" s="407"/>
      <c r="G62" s="407"/>
      <c r="H62" s="407"/>
      <c r="I62" s="404"/>
      <c r="J62" s="404"/>
      <c r="K62" s="404"/>
      <c r="L62" s="404"/>
      <c r="M62" s="404"/>
      <c r="N62" s="404"/>
      <c r="O62" s="404"/>
      <c r="P62" s="404"/>
      <c r="Q62" s="404"/>
      <c r="R62" s="404"/>
      <c r="S62" s="404"/>
      <c r="T62" s="404"/>
      <c r="U62" s="404"/>
    </row>
    <row r="63" spans="1:28">
      <c r="A63" s="387"/>
      <c r="B63" s="399"/>
      <c r="C63" s="528"/>
      <c r="D63" s="407"/>
      <c r="E63" s="407"/>
      <c r="F63" s="407"/>
      <c r="G63" s="407"/>
      <c r="H63" s="407"/>
      <c r="I63" s="404"/>
      <c r="J63" s="404"/>
      <c r="K63" s="404"/>
      <c r="L63" s="404"/>
      <c r="M63" s="404"/>
      <c r="N63" s="404"/>
      <c r="O63" s="404"/>
      <c r="P63" s="404"/>
      <c r="Q63" s="404"/>
      <c r="R63" s="404"/>
      <c r="S63" s="404"/>
      <c r="T63" s="404"/>
      <c r="U63" s="404"/>
    </row>
    <row r="64" spans="1:28">
      <c r="A64" s="387"/>
      <c r="B64" s="399"/>
      <c r="C64" s="528"/>
      <c r="D64" s="407"/>
      <c r="E64" s="407"/>
      <c r="F64" s="407"/>
      <c r="G64" s="407"/>
      <c r="H64" s="407"/>
      <c r="I64" s="404"/>
      <c r="J64" s="404"/>
      <c r="K64" s="404"/>
      <c r="L64" s="404"/>
      <c r="M64" s="404"/>
      <c r="N64" s="404"/>
      <c r="O64" s="404"/>
      <c r="P64" s="404"/>
      <c r="Q64" s="404"/>
      <c r="R64" s="404"/>
      <c r="S64" s="404"/>
      <c r="T64" s="404"/>
      <c r="U64" s="404"/>
    </row>
    <row r="65" spans="1:28">
      <c r="A65" s="387"/>
      <c r="B65" s="399"/>
      <c r="C65" s="528"/>
      <c r="D65" s="407"/>
      <c r="E65" s="407"/>
      <c r="F65" s="407"/>
      <c r="G65" s="407"/>
      <c r="H65" s="407"/>
      <c r="I65" s="404"/>
      <c r="J65" s="404"/>
      <c r="K65" s="404"/>
      <c r="L65" s="404"/>
      <c r="M65" s="404"/>
      <c r="N65" s="404"/>
      <c r="O65" s="404"/>
      <c r="P65" s="404"/>
      <c r="Q65" s="404"/>
      <c r="R65" s="404"/>
      <c r="S65" s="404"/>
      <c r="T65" s="404"/>
      <c r="U65" s="404"/>
    </row>
    <row r="66" spans="1:28">
      <c r="A66" s="387"/>
      <c r="B66" s="399"/>
      <c r="C66" s="528"/>
      <c r="D66" s="407"/>
      <c r="E66" s="407"/>
      <c r="F66" s="407"/>
      <c r="G66" s="407"/>
      <c r="H66" s="407"/>
      <c r="I66" s="404"/>
      <c r="J66" s="404"/>
      <c r="K66" s="404"/>
      <c r="L66" s="404"/>
      <c r="M66" s="404"/>
      <c r="N66" s="404"/>
      <c r="O66" s="404"/>
      <c r="P66" s="404"/>
      <c r="Q66" s="404"/>
      <c r="R66" s="404"/>
      <c r="S66" s="404"/>
      <c r="T66" s="404"/>
      <c r="U66" s="404"/>
    </row>
    <row r="67" spans="1:28">
      <c r="A67" s="387"/>
      <c r="B67" s="399"/>
      <c r="C67" s="528"/>
      <c r="D67" s="407"/>
      <c r="E67" s="407"/>
      <c r="F67" s="407"/>
      <c r="G67" s="407"/>
      <c r="H67" s="407"/>
      <c r="I67" s="404"/>
      <c r="J67" s="404"/>
      <c r="K67" s="404"/>
      <c r="L67" s="404"/>
      <c r="M67" s="404"/>
      <c r="N67" s="404"/>
      <c r="O67" s="404"/>
      <c r="P67" s="404"/>
      <c r="Q67" s="404"/>
      <c r="R67" s="404"/>
      <c r="S67" s="404"/>
      <c r="T67" s="404"/>
      <c r="U67" s="404"/>
      <c r="AA67" s="12"/>
      <c r="AB67" s="12"/>
    </row>
    <row r="68" spans="1:28" hidden="1">
      <c r="A68" s="387"/>
      <c r="B68" s="399"/>
      <c r="C68" s="528"/>
      <c r="D68" s="407"/>
      <c r="E68" s="407"/>
      <c r="F68" s="407"/>
      <c r="G68" s="407"/>
      <c r="H68" s="407"/>
      <c r="I68" s="404"/>
      <c r="J68" s="404"/>
      <c r="K68" s="404"/>
      <c r="L68" s="404"/>
      <c r="M68" s="404"/>
      <c r="N68" s="404"/>
      <c r="O68" s="404"/>
      <c r="P68" s="404"/>
      <c r="Q68" s="404"/>
      <c r="R68" s="404"/>
      <c r="S68" s="404"/>
      <c r="T68" s="404"/>
      <c r="U68" s="404"/>
      <c r="V68" s="12"/>
      <c r="W68" s="24"/>
    </row>
    <row r="69" spans="1:28" hidden="1">
      <c r="B69" s="94"/>
      <c r="C69" s="192"/>
      <c r="D69" s="206"/>
      <c r="E69" s="206"/>
      <c r="F69" s="206"/>
      <c r="G69" s="206"/>
      <c r="H69" s="206"/>
      <c r="I69" s="193"/>
      <c r="J69" s="195"/>
      <c r="K69" s="194"/>
      <c r="L69" s="194"/>
      <c r="M69" s="94"/>
      <c r="N69" s="94"/>
      <c r="O69" s="172"/>
      <c r="P69" s="172"/>
    </row>
    <row r="70" spans="1:28" hidden="1">
      <c r="B70" s="94"/>
      <c r="C70" s="192"/>
      <c r="D70" s="206"/>
      <c r="E70" s="206"/>
      <c r="F70" s="206"/>
      <c r="G70" s="206"/>
      <c r="H70" s="206"/>
      <c r="I70" s="193"/>
      <c r="J70" s="194"/>
      <c r="K70" s="194"/>
      <c r="L70" s="194"/>
      <c r="M70" s="94"/>
      <c r="N70" s="94"/>
      <c r="O70" s="172"/>
      <c r="P70" s="172"/>
    </row>
    <row r="71" spans="1:28" hidden="1">
      <c r="B71" s="94"/>
      <c r="C71" s="192"/>
      <c r="D71" s="206"/>
      <c r="E71" s="206"/>
      <c r="F71" s="206"/>
      <c r="G71" s="206"/>
      <c r="H71" s="206"/>
      <c r="I71" s="193"/>
      <c r="J71" s="195"/>
      <c r="K71" s="194"/>
      <c r="L71" s="194"/>
      <c r="M71" s="94"/>
      <c r="N71" s="94"/>
      <c r="O71" s="172"/>
      <c r="P71" s="172"/>
    </row>
    <row r="72" spans="1:28" hidden="1">
      <c r="B72" s="94"/>
      <c r="C72" s="192"/>
      <c r="D72" s="206"/>
      <c r="E72" s="206"/>
      <c r="F72" s="206"/>
      <c r="G72" s="206"/>
      <c r="H72" s="206"/>
      <c r="I72" s="193"/>
      <c r="J72" s="194"/>
      <c r="K72" s="194"/>
      <c r="L72" s="194"/>
      <c r="M72" s="94"/>
      <c r="N72" s="94"/>
      <c r="O72" s="172"/>
      <c r="P72" s="172"/>
    </row>
    <row r="73" spans="1:28" hidden="1">
      <c r="B73" s="94"/>
      <c r="C73" s="192"/>
      <c r="D73" s="206"/>
      <c r="E73" s="206"/>
      <c r="F73" s="206"/>
      <c r="G73" s="206"/>
      <c r="H73" s="206"/>
      <c r="I73" s="193"/>
      <c r="J73" s="195"/>
      <c r="K73" s="194"/>
      <c r="L73" s="194"/>
      <c r="M73" s="94"/>
      <c r="N73" s="94"/>
      <c r="O73" s="172"/>
      <c r="P73" s="172"/>
    </row>
    <row r="74" spans="1:28" hidden="1">
      <c r="B74" s="94"/>
      <c r="C74" s="192"/>
      <c r="D74" s="206"/>
      <c r="E74" s="206"/>
      <c r="F74" s="206"/>
      <c r="G74" s="206"/>
      <c r="H74" s="206"/>
      <c r="I74" s="193"/>
      <c r="J74" s="194"/>
      <c r="K74" s="194"/>
      <c r="L74" s="194"/>
      <c r="M74" s="94"/>
      <c r="N74" s="94"/>
      <c r="O74" s="172"/>
      <c r="P74" s="172"/>
    </row>
    <row r="75" spans="1:28" hidden="1">
      <c r="B75" s="94"/>
      <c r="C75" s="192"/>
      <c r="D75" s="206"/>
      <c r="E75" s="206"/>
      <c r="F75" s="206"/>
      <c r="G75" s="206"/>
      <c r="H75" s="206"/>
      <c r="I75" s="193"/>
      <c r="J75" s="195"/>
      <c r="K75" s="194"/>
      <c r="L75" s="194"/>
      <c r="M75" s="94"/>
      <c r="N75" s="94"/>
      <c r="O75" s="172"/>
      <c r="P75" s="172"/>
    </row>
    <row r="76" spans="1:28" hidden="1">
      <c r="B76" s="94"/>
      <c r="C76" s="192"/>
      <c r="D76" s="206"/>
      <c r="E76" s="206"/>
      <c r="F76" s="206"/>
      <c r="G76" s="206"/>
      <c r="H76" s="206"/>
      <c r="I76" s="193"/>
      <c r="J76" s="194"/>
      <c r="K76" s="194"/>
      <c r="L76" s="194"/>
      <c r="M76" s="94"/>
      <c r="N76" s="94"/>
      <c r="O76" s="172"/>
      <c r="P76" s="172"/>
    </row>
    <row r="77" spans="1:28" hidden="1">
      <c r="B77" s="94"/>
      <c r="C77" s="192"/>
      <c r="D77" s="206"/>
      <c r="E77" s="206"/>
      <c r="F77" s="206"/>
      <c r="G77" s="206"/>
      <c r="H77" s="206"/>
      <c r="I77" s="193"/>
      <c r="J77" s="195"/>
      <c r="K77" s="194"/>
      <c r="L77" s="194"/>
      <c r="M77" s="94"/>
      <c r="N77" s="94"/>
      <c r="O77" s="172"/>
      <c r="P77" s="172"/>
    </row>
    <row r="78" spans="1:28" hidden="1">
      <c r="B78" s="94"/>
      <c r="C78" s="192"/>
      <c r="D78" s="206"/>
      <c r="E78" s="206"/>
      <c r="F78" s="206"/>
      <c r="G78" s="206"/>
      <c r="H78" s="206"/>
      <c r="I78" s="193"/>
      <c r="J78" s="194"/>
      <c r="K78" s="194"/>
      <c r="L78" s="194"/>
      <c r="M78" s="94"/>
      <c r="N78" s="94"/>
      <c r="O78" s="172"/>
      <c r="P78" s="172"/>
    </row>
    <row r="79" spans="1:28" hidden="1">
      <c r="B79" s="94"/>
      <c r="C79" s="192"/>
      <c r="D79" s="206"/>
      <c r="E79" s="206"/>
      <c r="F79" s="206"/>
      <c r="G79" s="206"/>
      <c r="H79" s="206"/>
      <c r="I79" s="193"/>
      <c r="J79" s="195"/>
      <c r="K79" s="194"/>
      <c r="L79" s="194"/>
      <c r="M79" s="94"/>
      <c r="N79" s="94"/>
      <c r="O79" s="172"/>
      <c r="P79" s="172"/>
    </row>
    <row r="80" spans="1:28" hidden="1">
      <c r="B80" s="94"/>
      <c r="C80" s="192"/>
      <c r="D80" s="206"/>
      <c r="E80" s="206"/>
      <c r="F80" s="206"/>
      <c r="G80" s="206"/>
      <c r="H80" s="206"/>
      <c r="I80" s="193"/>
      <c r="J80" s="194"/>
      <c r="K80" s="194"/>
      <c r="L80" s="194"/>
      <c r="M80" s="94"/>
      <c r="N80" s="94"/>
      <c r="O80" s="172"/>
      <c r="P80" s="172"/>
    </row>
    <row r="81" spans="2:16" hidden="1">
      <c r="B81" s="94"/>
      <c r="C81" s="192"/>
      <c r="D81" s="206"/>
      <c r="E81" s="206"/>
      <c r="F81" s="206"/>
      <c r="G81" s="206"/>
      <c r="H81" s="206"/>
      <c r="I81" s="193"/>
      <c r="J81" s="195"/>
      <c r="K81" s="194"/>
      <c r="L81" s="194"/>
      <c r="M81" s="94"/>
      <c r="N81" s="94"/>
      <c r="O81" s="172"/>
      <c r="P81" s="172"/>
    </row>
    <row r="82" spans="2:16" hidden="1">
      <c r="B82" s="94"/>
      <c r="C82" s="192"/>
      <c r="D82" s="206"/>
      <c r="E82" s="206"/>
      <c r="F82" s="206"/>
      <c r="G82" s="206"/>
      <c r="H82" s="206"/>
      <c r="I82" s="193"/>
      <c r="J82" s="194"/>
      <c r="K82" s="194"/>
      <c r="L82" s="194"/>
      <c r="M82" s="94"/>
      <c r="N82" s="94"/>
      <c r="O82" s="172"/>
      <c r="P82" s="172"/>
    </row>
    <row r="83" spans="2:16" hidden="1">
      <c r="B83" s="94"/>
      <c r="C83" s="192"/>
      <c r="D83" s="206"/>
      <c r="E83" s="206"/>
      <c r="F83" s="206"/>
      <c r="G83" s="206"/>
      <c r="H83" s="206"/>
      <c r="I83" s="193"/>
      <c r="J83" s="195"/>
      <c r="K83" s="194"/>
      <c r="L83" s="194"/>
      <c r="M83" s="94"/>
      <c r="N83" s="94"/>
      <c r="O83" s="172"/>
      <c r="P83" s="172"/>
    </row>
    <row r="84" spans="2:16" hidden="1">
      <c r="B84" s="94"/>
      <c r="C84" s="192"/>
      <c r="D84" s="206"/>
      <c r="E84" s="206"/>
      <c r="F84" s="206"/>
      <c r="G84" s="206"/>
      <c r="H84" s="206"/>
      <c r="I84" s="193"/>
      <c r="J84" s="194"/>
      <c r="K84" s="194"/>
      <c r="L84" s="194"/>
      <c r="M84" s="94"/>
      <c r="N84" s="94"/>
      <c r="O84" s="172"/>
      <c r="P84" s="172"/>
    </row>
    <row r="85" spans="2:16" hidden="1">
      <c r="B85" s="94"/>
      <c r="C85" s="192"/>
      <c r="D85" s="206"/>
      <c r="E85" s="206"/>
      <c r="F85" s="206"/>
      <c r="G85" s="206"/>
      <c r="H85" s="206"/>
      <c r="I85" s="193"/>
      <c r="J85" s="195"/>
      <c r="K85" s="194"/>
      <c r="L85" s="194"/>
      <c r="M85" s="94"/>
      <c r="N85" s="94"/>
      <c r="O85" s="172"/>
      <c r="P85" s="172"/>
    </row>
    <row r="86" spans="2:16" hidden="1">
      <c r="B86" s="94"/>
      <c r="C86" s="192"/>
      <c r="D86" s="206"/>
      <c r="E86" s="206"/>
      <c r="F86" s="206"/>
      <c r="G86" s="206"/>
      <c r="H86" s="206"/>
      <c r="I86" s="193"/>
      <c r="J86" s="194"/>
      <c r="K86" s="194"/>
      <c r="L86" s="194"/>
      <c r="M86" s="94"/>
      <c r="N86" s="94"/>
      <c r="O86" s="172"/>
      <c r="P86" s="172"/>
    </row>
    <row r="87" spans="2:16" hidden="1">
      <c r="B87" s="94"/>
      <c r="C87" s="192"/>
      <c r="D87" s="206"/>
      <c r="E87" s="206"/>
      <c r="F87" s="206"/>
      <c r="G87" s="206"/>
      <c r="H87" s="206"/>
      <c r="I87" s="193"/>
      <c r="J87" s="195"/>
      <c r="K87" s="194"/>
      <c r="L87" s="194"/>
      <c r="M87" s="94"/>
      <c r="N87" s="94"/>
      <c r="O87" s="172"/>
      <c r="P87" s="172"/>
    </row>
    <row r="88" spans="2:16" hidden="1">
      <c r="B88" s="94"/>
      <c r="C88" s="192"/>
      <c r="D88" s="206"/>
      <c r="E88" s="206"/>
      <c r="F88" s="206"/>
      <c r="G88" s="206"/>
      <c r="H88" s="206"/>
      <c r="I88" s="193"/>
      <c r="J88" s="194"/>
      <c r="K88" s="194"/>
      <c r="L88" s="194"/>
      <c r="M88" s="94"/>
      <c r="N88" s="94"/>
      <c r="O88" s="172"/>
      <c r="P88" s="172"/>
    </row>
    <row r="89" spans="2:16" hidden="1">
      <c r="B89" s="94"/>
      <c r="C89" s="192"/>
      <c r="D89" s="206"/>
      <c r="E89" s="206"/>
      <c r="F89" s="206"/>
      <c r="G89" s="206"/>
      <c r="H89" s="206"/>
      <c r="I89" s="193"/>
      <c r="J89" s="195"/>
      <c r="K89" s="194"/>
      <c r="L89" s="194"/>
      <c r="M89" s="94"/>
      <c r="N89" s="94"/>
      <c r="O89" s="172"/>
      <c r="P89" s="172"/>
    </row>
    <row r="90" spans="2:16" hidden="1">
      <c r="B90" s="94"/>
      <c r="C90" s="192"/>
      <c r="D90" s="206"/>
      <c r="E90" s="206"/>
      <c r="F90" s="206"/>
      <c r="G90" s="206"/>
      <c r="H90" s="206"/>
      <c r="I90" s="193"/>
      <c r="J90" s="194"/>
      <c r="K90" s="194"/>
      <c r="L90" s="194"/>
      <c r="M90" s="94"/>
      <c r="N90" s="94"/>
      <c r="O90" s="172"/>
      <c r="P90" s="172"/>
    </row>
    <row r="91" spans="2:16" hidden="1">
      <c r="B91" s="94"/>
      <c r="C91" s="192"/>
      <c r="D91" s="206"/>
      <c r="E91" s="206"/>
      <c r="F91" s="206"/>
      <c r="G91" s="206"/>
      <c r="H91" s="206"/>
      <c r="I91" s="193"/>
      <c r="J91" s="195"/>
      <c r="K91" s="194"/>
      <c r="L91" s="194"/>
      <c r="M91" s="94"/>
      <c r="N91" s="94"/>
      <c r="O91" s="172"/>
      <c r="P91" s="172"/>
    </row>
    <row r="92" spans="2:16" hidden="1">
      <c r="B92" s="94"/>
      <c r="C92" s="192"/>
      <c r="D92" s="206"/>
      <c r="E92" s="206"/>
      <c r="F92" s="206"/>
      <c r="G92" s="206"/>
      <c r="H92" s="206"/>
      <c r="I92" s="193"/>
      <c r="J92" s="194"/>
      <c r="K92" s="194"/>
      <c r="L92" s="194"/>
      <c r="M92" s="94"/>
      <c r="N92" s="94"/>
      <c r="O92" s="172"/>
      <c r="P92" s="172"/>
    </row>
    <row r="93" spans="2:16" hidden="1">
      <c r="B93" s="94"/>
      <c r="C93" s="192"/>
      <c r="D93" s="206"/>
      <c r="E93" s="206"/>
      <c r="F93" s="206"/>
      <c r="G93" s="206"/>
      <c r="H93" s="206"/>
      <c r="I93" s="193"/>
      <c r="J93" s="195"/>
      <c r="K93" s="194"/>
      <c r="L93" s="194"/>
      <c r="M93" s="94"/>
      <c r="N93" s="94"/>
      <c r="O93" s="172"/>
      <c r="P93" s="172"/>
    </row>
    <row r="94" spans="2:16" hidden="1">
      <c r="B94" s="94"/>
      <c r="C94" s="192"/>
      <c r="D94" s="206"/>
      <c r="E94" s="206"/>
      <c r="F94" s="206"/>
      <c r="G94" s="206"/>
      <c r="H94" s="206"/>
      <c r="I94" s="193"/>
      <c r="J94" s="194"/>
      <c r="K94" s="194"/>
      <c r="L94" s="194"/>
      <c r="M94" s="94"/>
      <c r="N94" s="94"/>
      <c r="O94" s="172"/>
      <c r="P94" s="172"/>
    </row>
    <row r="95" spans="2:16" hidden="1">
      <c r="B95" s="94"/>
      <c r="C95" s="192"/>
      <c r="D95" s="206"/>
      <c r="E95" s="206"/>
      <c r="F95" s="206"/>
      <c r="G95" s="206"/>
      <c r="H95" s="206"/>
      <c r="I95" s="193"/>
      <c r="J95" s="195"/>
      <c r="K95" s="194"/>
      <c r="L95" s="194"/>
      <c r="M95" s="94"/>
      <c r="N95" s="94"/>
      <c r="O95" s="172"/>
      <c r="P95" s="172"/>
    </row>
    <row r="96" spans="2:16" hidden="1">
      <c r="B96" s="206"/>
      <c r="C96" s="196"/>
      <c r="D96" s="206"/>
      <c r="E96" s="94"/>
      <c r="F96" s="94"/>
      <c r="G96" s="94"/>
      <c r="H96" s="94"/>
      <c r="I96" s="193"/>
      <c r="J96" s="194"/>
      <c r="K96" s="194"/>
      <c r="L96" s="194"/>
      <c r="M96" s="94"/>
      <c r="N96" s="94"/>
      <c r="O96" s="172"/>
      <c r="P96" s="172"/>
    </row>
    <row r="97" spans="1:21" hidden="1">
      <c r="B97" s="206"/>
      <c r="C97" s="196"/>
      <c r="D97" s="206"/>
      <c r="E97" s="94"/>
      <c r="F97" s="94"/>
      <c r="G97" s="94"/>
      <c r="H97" s="94"/>
      <c r="I97" s="94"/>
      <c r="J97" s="114"/>
      <c r="K97" s="114"/>
      <c r="L97" s="114"/>
      <c r="M97" s="94"/>
      <c r="N97" s="94"/>
      <c r="O97" s="172"/>
      <c r="P97" s="172"/>
    </row>
    <row r="98" spans="1:21" hidden="1">
      <c r="B98" s="206"/>
      <c r="C98" s="196"/>
      <c r="D98" s="206"/>
      <c r="E98" s="94"/>
      <c r="F98" s="94"/>
      <c r="G98" s="94"/>
      <c r="H98" s="94"/>
      <c r="I98" s="193"/>
      <c r="J98" s="194"/>
      <c r="K98" s="194"/>
      <c r="L98" s="194"/>
      <c r="M98" s="94"/>
      <c r="N98" s="94"/>
      <c r="O98" s="172"/>
      <c r="P98" s="172"/>
    </row>
    <row r="99" spans="1:21" s="14" customFormat="1" hidden="1">
      <c r="A99" s="4"/>
      <c r="B99" s="94"/>
      <c r="C99" s="192"/>
      <c r="D99" s="206"/>
      <c r="E99" s="206"/>
      <c r="F99" s="206"/>
      <c r="G99" s="206"/>
      <c r="H99" s="206"/>
      <c r="I99" s="206"/>
      <c r="J99" s="114"/>
      <c r="K99" s="114"/>
      <c r="L99" s="114"/>
      <c r="U99" s="207"/>
    </row>
    <row r="100" spans="1:21" s="14" customFormat="1" hidden="1">
      <c r="A100" s="4"/>
      <c r="B100" s="94"/>
      <c r="C100" s="192"/>
      <c r="D100" s="206"/>
      <c r="E100" s="206"/>
      <c r="F100" s="206"/>
      <c r="G100" s="206"/>
      <c r="H100" s="206"/>
      <c r="I100" s="193"/>
      <c r="J100" s="194"/>
      <c r="K100" s="194"/>
      <c r="L100" s="194"/>
      <c r="U100" s="207"/>
    </row>
    <row r="101" spans="1:21" s="14" customFormat="1" hidden="1">
      <c r="A101" s="4"/>
      <c r="B101" s="94"/>
      <c r="C101" s="192"/>
      <c r="D101" s="206"/>
      <c r="E101" s="206"/>
      <c r="F101" s="206"/>
      <c r="G101" s="206"/>
      <c r="H101" s="206"/>
      <c r="I101" s="193"/>
      <c r="J101" s="195"/>
      <c r="K101" s="195"/>
      <c r="L101" s="194"/>
      <c r="U101" s="207"/>
    </row>
    <row r="102" spans="1:21" s="14" customFormat="1" hidden="1">
      <c r="A102" s="4"/>
      <c r="B102" s="94"/>
      <c r="C102" s="192"/>
      <c r="D102" s="206"/>
      <c r="E102" s="206"/>
      <c r="F102" s="206"/>
      <c r="G102" s="206"/>
      <c r="H102" s="206"/>
      <c r="I102" s="193"/>
      <c r="J102" s="194"/>
      <c r="K102" s="194"/>
      <c r="L102" s="194"/>
      <c r="U102" s="207"/>
    </row>
    <row r="103" spans="1:21" s="14" customFormat="1" hidden="1">
      <c r="A103" s="4"/>
      <c r="B103" s="94"/>
      <c r="C103" s="192"/>
      <c r="D103" s="206"/>
      <c r="E103" s="206"/>
      <c r="F103" s="206"/>
      <c r="G103" s="206"/>
      <c r="H103" s="206"/>
      <c r="I103" s="193"/>
      <c r="J103" s="195"/>
      <c r="K103" s="195"/>
      <c r="L103" s="195"/>
      <c r="U103" s="207"/>
    </row>
    <row r="104" spans="1:21" s="14" customFormat="1" hidden="1">
      <c r="A104" s="4"/>
      <c r="B104" s="94"/>
      <c r="C104" s="192"/>
      <c r="D104" s="206"/>
      <c r="E104" s="206"/>
      <c r="F104" s="206"/>
      <c r="G104" s="206"/>
      <c r="H104" s="206"/>
      <c r="I104" s="193"/>
      <c r="J104" s="194"/>
      <c r="K104" s="194"/>
      <c r="L104" s="194"/>
      <c r="U104" s="207"/>
    </row>
    <row r="105" spans="1:21" s="14" customFormat="1" hidden="1">
      <c r="A105" s="4"/>
      <c r="B105" s="94"/>
      <c r="C105" s="192"/>
      <c r="D105" s="206"/>
      <c r="E105" s="206"/>
      <c r="F105" s="206"/>
      <c r="G105" s="206"/>
      <c r="H105" s="206"/>
      <c r="I105" s="193"/>
      <c r="J105" s="195"/>
      <c r="K105" s="194"/>
      <c r="L105" s="194"/>
      <c r="U105" s="207"/>
    </row>
    <row r="106" spans="1:21" s="14" customFormat="1" hidden="1">
      <c r="A106" s="4"/>
      <c r="B106" s="94"/>
      <c r="C106" s="192"/>
      <c r="D106" s="206"/>
      <c r="E106" s="206"/>
      <c r="F106" s="206"/>
      <c r="G106" s="206"/>
      <c r="H106" s="206"/>
      <c r="I106" s="193"/>
      <c r="J106" s="194"/>
      <c r="K106" s="194"/>
      <c r="L106" s="194"/>
      <c r="U106" s="207"/>
    </row>
    <row r="107" spans="1:21" s="14" customFormat="1" hidden="1">
      <c r="A107" s="4"/>
      <c r="B107" s="94"/>
      <c r="C107" s="192"/>
      <c r="D107" s="206"/>
      <c r="E107" s="206"/>
      <c r="F107" s="206"/>
      <c r="G107" s="206"/>
      <c r="H107" s="206"/>
      <c r="I107" s="193"/>
      <c r="J107" s="195"/>
      <c r="K107" s="194"/>
      <c r="L107" s="194"/>
      <c r="U107" s="207"/>
    </row>
    <row r="108" spans="1:21" s="14" customFormat="1" hidden="1">
      <c r="A108" s="4"/>
      <c r="B108" s="94"/>
      <c r="C108" s="192"/>
      <c r="D108" s="206"/>
      <c r="E108" s="206"/>
      <c r="F108" s="206"/>
      <c r="G108" s="206"/>
      <c r="H108" s="206"/>
      <c r="I108" s="193"/>
      <c r="J108" s="194"/>
      <c r="K108" s="194"/>
      <c r="L108" s="194"/>
      <c r="U108" s="207"/>
    </row>
    <row r="109" spans="1:21" s="14" customFormat="1" hidden="1">
      <c r="A109" s="4"/>
      <c r="B109" s="94"/>
      <c r="C109" s="192"/>
      <c r="D109" s="206"/>
      <c r="E109" s="206"/>
      <c r="F109" s="206"/>
      <c r="G109" s="206"/>
      <c r="H109" s="206"/>
      <c r="I109" s="193"/>
      <c r="J109" s="195"/>
      <c r="K109" s="195"/>
      <c r="L109" s="195"/>
      <c r="U109" s="207"/>
    </row>
    <row r="110" spans="1:21" s="14" customFormat="1" hidden="1">
      <c r="A110" s="4"/>
      <c r="B110" s="94"/>
      <c r="C110" s="192"/>
      <c r="D110" s="206"/>
      <c r="E110" s="206"/>
      <c r="F110" s="206"/>
      <c r="G110" s="206"/>
      <c r="H110" s="206"/>
      <c r="I110" s="193"/>
      <c r="J110" s="194"/>
      <c r="K110" s="194"/>
      <c r="L110" s="194"/>
      <c r="U110" s="207"/>
    </row>
    <row r="111" spans="1:21" s="14" customFormat="1" hidden="1">
      <c r="A111" s="4"/>
      <c r="B111" s="94"/>
      <c r="C111" s="192"/>
      <c r="D111" s="206"/>
      <c r="E111" s="206"/>
      <c r="F111" s="206"/>
      <c r="G111" s="206"/>
      <c r="H111" s="206"/>
      <c r="I111" s="193"/>
      <c r="J111" s="195"/>
      <c r="K111" s="194"/>
      <c r="L111" s="194"/>
      <c r="U111" s="207"/>
    </row>
    <row r="112" spans="1:21" s="14" customFormat="1" hidden="1">
      <c r="A112" s="4"/>
      <c r="B112" s="94"/>
      <c r="C112" s="192"/>
      <c r="D112" s="206"/>
      <c r="E112" s="206"/>
      <c r="F112" s="206"/>
      <c r="G112" s="206"/>
      <c r="H112" s="206"/>
      <c r="I112" s="193"/>
      <c r="J112" s="194"/>
      <c r="K112" s="194"/>
      <c r="L112" s="194"/>
      <c r="U112" s="207"/>
    </row>
    <row r="113" spans="1:21" s="14" customFormat="1" hidden="1">
      <c r="A113" s="4"/>
      <c r="B113" s="94"/>
      <c r="C113" s="192"/>
      <c r="D113" s="206"/>
      <c r="E113" s="206"/>
      <c r="F113" s="206"/>
      <c r="G113" s="206"/>
      <c r="H113" s="206"/>
      <c r="I113" s="193"/>
      <c r="J113" s="195"/>
      <c r="K113" s="194"/>
      <c r="L113" s="194"/>
      <c r="U113" s="207"/>
    </row>
    <row r="114" spans="1:21" s="14" customFormat="1" hidden="1">
      <c r="A114" s="4"/>
      <c r="B114" s="94"/>
      <c r="C114" s="192"/>
      <c r="D114" s="206"/>
      <c r="E114" s="206"/>
      <c r="F114" s="206"/>
      <c r="G114" s="206"/>
      <c r="H114" s="206"/>
      <c r="I114" s="193"/>
      <c r="J114" s="194"/>
      <c r="K114" s="194"/>
      <c r="L114" s="194"/>
      <c r="U114" s="207"/>
    </row>
    <row r="115" spans="1:21" s="14" customFormat="1" hidden="1">
      <c r="A115" s="4"/>
      <c r="B115" s="94"/>
      <c r="C115" s="192"/>
      <c r="D115" s="206"/>
      <c r="E115" s="206"/>
      <c r="F115" s="206"/>
      <c r="G115" s="206"/>
      <c r="H115" s="206"/>
      <c r="I115" s="193"/>
      <c r="J115" s="195"/>
      <c r="K115" s="194"/>
      <c r="L115" s="194"/>
      <c r="U115" s="207"/>
    </row>
    <row r="116" spans="1:21" s="14" customFormat="1" hidden="1">
      <c r="A116" s="4"/>
      <c r="B116" s="94"/>
      <c r="C116" s="192"/>
      <c r="D116" s="206"/>
      <c r="E116" s="206"/>
      <c r="F116" s="206"/>
      <c r="G116" s="206"/>
      <c r="H116" s="206"/>
      <c r="I116" s="193"/>
      <c r="J116" s="194"/>
      <c r="K116" s="194"/>
      <c r="L116" s="194"/>
      <c r="U116" s="207"/>
    </row>
    <row r="117" spans="1:21" s="14" customFormat="1" hidden="1">
      <c r="A117" s="4"/>
      <c r="B117" s="94"/>
      <c r="C117" s="192"/>
      <c r="D117" s="206"/>
      <c r="E117" s="206"/>
      <c r="F117" s="206"/>
      <c r="G117" s="206"/>
      <c r="H117" s="206"/>
      <c r="I117" s="193"/>
      <c r="J117" s="195"/>
      <c r="K117" s="194"/>
      <c r="L117" s="194"/>
      <c r="U117" s="207"/>
    </row>
    <row r="118" spans="1:21" s="14" customFormat="1" hidden="1">
      <c r="A118" s="4"/>
      <c r="B118" s="94"/>
      <c r="C118" s="192"/>
      <c r="D118" s="206"/>
      <c r="E118" s="206"/>
      <c r="F118" s="206"/>
      <c r="G118" s="206"/>
      <c r="H118" s="206"/>
      <c r="I118" s="193"/>
      <c r="J118" s="194"/>
      <c r="K118" s="194"/>
      <c r="L118" s="194"/>
      <c r="U118" s="207"/>
    </row>
    <row r="119" spans="1:21" s="14" customFormat="1" hidden="1">
      <c r="A119" s="4"/>
      <c r="B119" s="94"/>
      <c r="C119" s="192"/>
      <c r="D119" s="206"/>
      <c r="E119" s="206"/>
      <c r="F119" s="206"/>
      <c r="G119" s="206"/>
      <c r="H119" s="206"/>
      <c r="I119" s="193"/>
      <c r="J119" s="195"/>
      <c r="K119" s="194"/>
      <c r="L119" s="194"/>
      <c r="U119" s="207"/>
    </row>
    <row r="120" spans="1:21" s="14" customFormat="1" hidden="1">
      <c r="A120" s="4"/>
      <c r="B120" s="94"/>
      <c r="C120" s="192"/>
      <c r="D120" s="206"/>
      <c r="E120" s="206"/>
      <c r="F120" s="206"/>
      <c r="G120" s="206"/>
      <c r="H120" s="206"/>
      <c r="I120" s="193"/>
      <c r="J120" s="194"/>
      <c r="K120" s="194"/>
      <c r="L120" s="194"/>
      <c r="U120" s="207"/>
    </row>
    <row r="121" spans="1:21" s="14" customFormat="1" hidden="1">
      <c r="A121" s="4"/>
      <c r="B121" s="94"/>
      <c r="C121" s="192"/>
      <c r="D121" s="206"/>
      <c r="E121" s="206"/>
      <c r="F121" s="206"/>
      <c r="G121" s="206"/>
      <c r="H121" s="206"/>
      <c r="I121" s="193"/>
      <c r="J121" s="195"/>
      <c r="K121" s="194"/>
      <c r="L121" s="194"/>
      <c r="U121" s="207"/>
    </row>
    <row r="122" spans="1:21" s="14" customFormat="1" hidden="1">
      <c r="A122" s="4"/>
      <c r="B122" s="94"/>
      <c r="C122" s="192"/>
      <c r="D122" s="206"/>
      <c r="E122" s="206"/>
      <c r="F122" s="206"/>
      <c r="G122" s="206"/>
      <c r="H122" s="206"/>
      <c r="I122" s="193"/>
      <c r="J122" s="194"/>
      <c r="K122" s="194"/>
      <c r="L122" s="194"/>
      <c r="U122" s="207"/>
    </row>
    <row r="123" spans="1:21" s="14" customFormat="1" hidden="1">
      <c r="A123" s="4"/>
      <c r="B123" s="94"/>
      <c r="C123" s="192"/>
      <c r="D123" s="206"/>
      <c r="E123" s="206"/>
      <c r="F123" s="206"/>
      <c r="G123" s="206"/>
      <c r="H123" s="206"/>
      <c r="I123" s="193"/>
      <c r="J123" s="195"/>
      <c r="K123" s="194"/>
      <c r="L123" s="194"/>
      <c r="U123" s="207"/>
    </row>
    <row r="124" spans="1:21" s="14" customFormat="1" hidden="1">
      <c r="A124" s="4"/>
      <c r="B124" s="94"/>
      <c r="C124" s="192"/>
      <c r="D124" s="206"/>
      <c r="E124" s="206"/>
      <c r="F124" s="206"/>
      <c r="G124" s="206"/>
      <c r="H124" s="206"/>
      <c r="I124" s="193"/>
      <c r="J124" s="194"/>
      <c r="K124" s="194"/>
      <c r="L124" s="194"/>
      <c r="U124" s="207"/>
    </row>
    <row r="125" spans="1:21" s="14" customFormat="1" hidden="1">
      <c r="A125" s="4"/>
      <c r="B125" s="94"/>
      <c r="C125" s="192"/>
      <c r="D125" s="206"/>
      <c r="E125" s="206"/>
      <c r="F125" s="206"/>
      <c r="G125" s="206"/>
      <c r="H125" s="206"/>
      <c r="I125" s="193"/>
      <c r="J125" s="195"/>
      <c r="K125" s="194"/>
      <c r="L125" s="194"/>
      <c r="U125" s="207"/>
    </row>
    <row r="126" spans="1:21" s="14" customFormat="1" hidden="1">
      <c r="A126" s="4"/>
      <c r="B126" s="94"/>
      <c r="C126" s="192"/>
      <c r="D126" s="206"/>
      <c r="E126" s="206"/>
      <c r="F126" s="206"/>
      <c r="G126" s="206"/>
      <c r="H126" s="206"/>
      <c r="I126" s="193"/>
      <c r="J126" s="194"/>
      <c r="K126" s="194"/>
      <c r="L126" s="194"/>
      <c r="U126" s="207"/>
    </row>
    <row r="127" spans="1:21" s="14" customFormat="1" hidden="1">
      <c r="A127" s="4"/>
      <c r="B127" s="94"/>
      <c r="C127" s="192"/>
      <c r="D127" s="206"/>
      <c r="E127" s="206"/>
      <c r="F127" s="206"/>
      <c r="G127" s="206"/>
      <c r="H127" s="206"/>
      <c r="I127" s="193"/>
      <c r="J127" s="195"/>
      <c r="K127" s="194"/>
      <c r="L127" s="194"/>
      <c r="U127" s="207"/>
    </row>
    <row r="128" spans="1:21" s="14" customFormat="1" hidden="1">
      <c r="A128" s="4"/>
      <c r="B128" s="94"/>
      <c r="C128" s="192"/>
      <c r="D128" s="206"/>
      <c r="E128" s="206"/>
      <c r="F128" s="206"/>
      <c r="G128" s="206"/>
      <c r="H128" s="206"/>
      <c r="I128" s="193"/>
      <c r="J128" s="194"/>
      <c r="K128" s="194"/>
      <c r="L128" s="194"/>
      <c r="U128" s="207"/>
    </row>
    <row r="129" spans="1:21" s="14" customFormat="1" hidden="1">
      <c r="A129" s="4"/>
      <c r="B129" s="94"/>
      <c r="C129" s="192"/>
      <c r="D129" s="206"/>
      <c r="E129" s="206"/>
      <c r="F129" s="206"/>
      <c r="G129" s="206"/>
      <c r="H129" s="206"/>
      <c r="I129" s="193"/>
      <c r="J129" s="195"/>
      <c r="K129" s="194"/>
      <c r="L129" s="194"/>
      <c r="U129" s="207"/>
    </row>
    <row r="130" spans="1:21" s="14" customFormat="1" hidden="1">
      <c r="A130" s="4"/>
      <c r="B130" s="94"/>
      <c r="C130" s="192"/>
      <c r="D130" s="206"/>
      <c r="E130" s="206"/>
      <c r="F130" s="206"/>
      <c r="G130" s="206"/>
      <c r="H130" s="206"/>
      <c r="I130" s="193"/>
      <c r="J130" s="194"/>
      <c r="K130" s="194"/>
      <c r="L130" s="194"/>
      <c r="U130" s="207"/>
    </row>
    <row r="131" spans="1:21" s="14" customFormat="1" hidden="1">
      <c r="A131" s="4"/>
      <c r="B131" s="94"/>
      <c r="C131" s="192"/>
      <c r="D131" s="206"/>
      <c r="E131" s="206"/>
      <c r="F131" s="206"/>
      <c r="G131" s="206"/>
      <c r="H131" s="206"/>
      <c r="I131" s="193"/>
      <c r="J131" s="195"/>
      <c r="K131" s="194"/>
      <c r="L131" s="194"/>
      <c r="U131" s="207"/>
    </row>
    <row r="132" spans="1:21" s="14" customFormat="1" hidden="1">
      <c r="A132" s="4"/>
      <c r="B132" s="94"/>
      <c r="C132" s="192"/>
      <c r="D132" s="206"/>
      <c r="E132" s="206"/>
      <c r="F132" s="206"/>
      <c r="G132" s="206"/>
      <c r="H132" s="206"/>
      <c r="I132" s="193"/>
      <c r="J132" s="194"/>
      <c r="K132" s="194"/>
      <c r="L132" s="194"/>
      <c r="U132" s="207"/>
    </row>
    <row r="133" spans="1:21" s="14" customFormat="1" hidden="1">
      <c r="A133" s="4"/>
      <c r="B133" s="94"/>
      <c r="C133" s="192"/>
      <c r="D133" s="206"/>
      <c r="E133" s="206"/>
      <c r="F133" s="206"/>
      <c r="G133" s="206"/>
      <c r="H133" s="206"/>
      <c r="I133" s="193"/>
      <c r="J133" s="195"/>
      <c r="K133" s="194"/>
      <c r="L133" s="194"/>
      <c r="U133" s="207"/>
    </row>
    <row r="134" spans="1:21" s="14" customFormat="1" hidden="1">
      <c r="A134" s="4"/>
      <c r="B134" s="94"/>
      <c r="C134" s="192"/>
      <c r="D134" s="206"/>
      <c r="E134" s="206"/>
      <c r="F134" s="206"/>
      <c r="G134" s="206"/>
      <c r="H134" s="206"/>
      <c r="I134" s="193"/>
      <c r="J134" s="194"/>
      <c r="K134" s="194"/>
      <c r="L134" s="194"/>
      <c r="U134" s="207"/>
    </row>
    <row r="135" spans="1:21" s="14" customFormat="1" hidden="1">
      <c r="A135" s="4"/>
      <c r="B135" s="94"/>
      <c r="C135" s="192"/>
      <c r="D135" s="206"/>
      <c r="E135" s="206"/>
      <c r="F135" s="206"/>
      <c r="G135" s="206"/>
      <c r="H135" s="206"/>
      <c r="I135" s="193"/>
      <c r="J135" s="195"/>
      <c r="K135" s="194"/>
      <c r="L135" s="194"/>
      <c r="U135" s="207"/>
    </row>
    <row r="136" spans="1:21" s="14" customFormat="1" hidden="1">
      <c r="A136" s="4"/>
      <c r="B136" s="94"/>
      <c r="C136" s="192"/>
      <c r="D136" s="206"/>
      <c r="E136" s="206"/>
      <c r="F136" s="206"/>
      <c r="G136" s="206"/>
      <c r="H136" s="206"/>
      <c r="I136" s="193"/>
      <c r="J136" s="194"/>
      <c r="K136" s="194"/>
      <c r="L136" s="194"/>
      <c r="U136" s="207"/>
    </row>
    <row r="137" spans="1:21" s="14" customFormat="1" hidden="1">
      <c r="A137" s="4"/>
      <c r="B137" s="94"/>
      <c r="C137" s="192"/>
      <c r="D137" s="206"/>
      <c r="E137" s="206"/>
      <c r="F137" s="206"/>
      <c r="G137" s="206"/>
      <c r="H137" s="206"/>
      <c r="I137" s="193"/>
      <c r="J137" s="195"/>
      <c r="K137" s="194"/>
      <c r="L137" s="194"/>
      <c r="U137" s="207"/>
    </row>
    <row r="138" spans="1:21" s="14" customFormat="1" hidden="1">
      <c r="A138" s="4"/>
      <c r="B138" s="94"/>
      <c r="C138" s="192"/>
      <c r="D138" s="206"/>
      <c r="E138" s="206"/>
      <c r="F138" s="206"/>
      <c r="G138" s="206"/>
      <c r="H138" s="206"/>
      <c r="I138" s="193"/>
      <c r="J138" s="194"/>
      <c r="K138" s="194"/>
      <c r="L138" s="194"/>
      <c r="U138" s="207"/>
    </row>
    <row r="139" spans="1:21" s="14" customFormat="1" hidden="1">
      <c r="A139" s="4"/>
      <c r="B139" s="94"/>
      <c r="C139" s="192"/>
      <c r="D139" s="206"/>
      <c r="E139" s="206"/>
      <c r="F139" s="206"/>
      <c r="G139" s="206"/>
      <c r="H139" s="206"/>
      <c r="I139" s="193"/>
      <c r="J139" s="195"/>
      <c r="K139" s="194"/>
      <c r="L139" s="194"/>
      <c r="U139" s="207"/>
    </row>
    <row r="140" spans="1:21" s="14" customFormat="1" hidden="1">
      <c r="A140" s="4"/>
      <c r="B140" s="94"/>
      <c r="C140" s="192"/>
      <c r="D140" s="206"/>
      <c r="E140" s="206"/>
      <c r="F140" s="206"/>
      <c r="G140" s="206"/>
      <c r="H140" s="206"/>
      <c r="I140" s="193"/>
      <c r="J140" s="194"/>
      <c r="K140" s="194"/>
      <c r="L140" s="194"/>
      <c r="U140" s="207"/>
    </row>
    <row r="141" spans="1:21" s="14" customFormat="1" hidden="1">
      <c r="A141" s="4"/>
      <c r="B141" s="94"/>
      <c r="C141" s="192"/>
      <c r="D141" s="206"/>
      <c r="E141" s="206"/>
      <c r="F141" s="206"/>
      <c r="G141" s="206"/>
      <c r="H141" s="206"/>
      <c r="I141" s="193"/>
      <c r="J141" s="195"/>
      <c r="K141" s="194"/>
      <c r="L141" s="194"/>
      <c r="U141" s="207"/>
    </row>
    <row r="142" spans="1:21" s="14" customFormat="1" hidden="1">
      <c r="A142" s="4"/>
      <c r="B142" s="94"/>
      <c r="C142" s="192"/>
      <c r="D142" s="206"/>
      <c r="E142" s="206"/>
      <c r="F142" s="206"/>
      <c r="G142" s="206"/>
      <c r="H142" s="206"/>
      <c r="I142" s="193"/>
      <c r="J142" s="194"/>
      <c r="K142" s="194"/>
      <c r="L142" s="194"/>
      <c r="U142" s="207"/>
    </row>
    <row r="143" spans="1:21" s="14" customFormat="1" hidden="1">
      <c r="A143" s="4"/>
      <c r="B143" s="94"/>
      <c r="C143" s="192"/>
      <c r="D143" s="206"/>
      <c r="E143" s="206"/>
      <c r="F143" s="206"/>
      <c r="G143" s="206"/>
      <c r="H143" s="206"/>
      <c r="I143" s="193"/>
      <c r="J143" s="195"/>
      <c r="K143" s="194"/>
      <c r="L143" s="194"/>
      <c r="U143" s="207"/>
    </row>
    <row r="144" spans="1:21" s="14" customFormat="1" hidden="1">
      <c r="A144" s="4"/>
      <c r="B144" s="94"/>
      <c r="C144" s="192"/>
      <c r="D144" s="206"/>
      <c r="E144" s="206"/>
      <c r="F144" s="206"/>
      <c r="G144" s="206"/>
      <c r="H144" s="206"/>
      <c r="I144" s="193"/>
      <c r="J144" s="194"/>
      <c r="K144" s="194"/>
      <c r="L144" s="194"/>
      <c r="U144" s="207"/>
    </row>
    <row r="145" spans="1:21" s="14" customFormat="1" hidden="1">
      <c r="A145" s="4"/>
      <c r="B145" s="94"/>
      <c r="C145" s="192"/>
      <c r="D145" s="206"/>
      <c r="E145" s="206"/>
      <c r="F145" s="206"/>
      <c r="G145" s="206"/>
      <c r="H145" s="206"/>
      <c r="I145" s="193"/>
      <c r="J145" s="195"/>
      <c r="K145" s="194"/>
      <c r="L145" s="194"/>
      <c r="U145" s="207"/>
    </row>
    <row r="146" spans="1:21" s="14" customFormat="1" hidden="1">
      <c r="A146" s="4"/>
      <c r="B146" s="94"/>
      <c r="C146" s="192"/>
      <c r="D146" s="206"/>
      <c r="E146" s="206"/>
      <c r="F146" s="206"/>
      <c r="G146" s="206"/>
      <c r="H146" s="206"/>
      <c r="I146" s="193"/>
      <c r="J146" s="194"/>
      <c r="K146" s="194"/>
      <c r="L146" s="194"/>
      <c r="U146" s="207"/>
    </row>
    <row r="147" spans="1:21" s="14" customFormat="1" hidden="1">
      <c r="A147" s="4"/>
      <c r="B147" s="94"/>
      <c r="C147" s="192"/>
      <c r="D147" s="206"/>
      <c r="E147" s="206"/>
      <c r="F147" s="206"/>
      <c r="G147" s="206"/>
      <c r="H147" s="206"/>
      <c r="I147" s="193"/>
      <c r="J147" s="195"/>
      <c r="K147" s="194"/>
      <c r="L147" s="194"/>
      <c r="U147" s="207"/>
    </row>
    <row r="148" spans="1:21" s="14" customFormat="1" hidden="1">
      <c r="A148" s="4"/>
      <c r="B148" s="94"/>
      <c r="C148" s="192"/>
      <c r="D148" s="206"/>
      <c r="E148" s="206"/>
      <c r="F148" s="206"/>
      <c r="G148" s="206"/>
      <c r="H148" s="206"/>
      <c r="I148" s="193"/>
      <c r="J148" s="194"/>
      <c r="K148" s="194"/>
      <c r="L148" s="194"/>
      <c r="U148" s="207"/>
    </row>
    <row r="149" spans="1:21" s="14" customFormat="1" hidden="1">
      <c r="A149" s="4"/>
      <c r="B149" s="94"/>
      <c r="C149" s="192"/>
      <c r="D149" s="206"/>
      <c r="E149" s="206"/>
      <c r="F149" s="206"/>
      <c r="G149" s="206"/>
      <c r="H149" s="206"/>
      <c r="I149" s="193"/>
      <c r="J149" s="195"/>
      <c r="K149" s="194"/>
      <c r="L149" s="194"/>
      <c r="U149" s="207"/>
    </row>
    <row r="150" spans="1:21" s="14" customFormat="1" hidden="1">
      <c r="A150" s="4"/>
      <c r="B150" s="94"/>
      <c r="C150" s="192"/>
      <c r="D150" s="206"/>
      <c r="E150" s="206"/>
      <c r="F150" s="206"/>
      <c r="G150" s="206"/>
      <c r="H150" s="206"/>
      <c r="I150" s="193"/>
      <c r="J150" s="194"/>
      <c r="K150" s="194"/>
      <c r="L150" s="194"/>
      <c r="U150" s="207"/>
    </row>
    <row r="151" spans="1:21" s="14" customFormat="1" hidden="1">
      <c r="A151" s="4"/>
      <c r="B151" s="94"/>
      <c r="C151" s="192"/>
      <c r="D151" s="206"/>
      <c r="E151" s="206"/>
      <c r="F151" s="206"/>
      <c r="G151" s="206"/>
      <c r="H151" s="206"/>
      <c r="I151" s="193"/>
      <c r="J151" s="195"/>
      <c r="K151" s="194"/>
      <c r="L151" s="194"/>
      <c r="U151" s="207"/>
    </row>
    <row r="152" spans="1:21" s="14" customFormat="1" hidden="1">
      <c r="A152" s="4"/>
      <c r="B152" s="94"/>
      <c r="C152" s="192"/>
      <c r="D152" s="206"/>
      <c r="E152" s="206"/>
      <c r="F152" s="206"/>
      <c r="G152" s="206"/>
      <c r="H152" s="206"/>
      <c r="I152" s="193"/>
      <c r="J152" s="194"/>
      <c r="K152" s="194"/>
      <c r="L152" s="194"/>
      <c r="U152" s="207"/>
    </row>
    <row r="153" spans="1:21" s="14" customFormat="1" hidden="1">
      <c r="A153" s="4"/>
      <c r="B153" s="94"/>
      <c r="D153" s="206"/>
      <c r="E153" s="206"/>
      <c r="F153" s="206"/>
      <c r="G153" s="206"/>
      <c r="H153" s="206"/>
      <c r="I153" s="206"/>
      <c r="J153" s="114"/>
      <c r="K153" s="114"/>
      <c r="L153" s="114"/>
      <c r="M153" s="194"/>
      <c r="N153" s="194"/>
      <c r="U153" s="207"/>
    </row>
    <row r="154" spans="1:21" s="14" customFormat="1" hidden="1">
      <c r="A154" s="4"/>
      <c r="B154" s="94"/>
      <c r="C154" s="192"/>
      <c r="D154" s="206"/>
      <c r="E154" s="206"/>
      <c r="F154" s="206"/>
      <c r="G154" s="206"/>
      <c r="H154" s="206"/>
      <c r="I154" s="193"/>
      <c r="J154" s="194"/>
      <c r="K154" s="194"/>
      <c r="L154" s="194"/>
      <c r="M154" s="194"/>
      <c r="N154" s="194"/>
      <c r="U154" s="207"/>
    </row>
    <row r="155" spans="1:21" s="14" customFormat="1" hidden="1">
      <c r="A155" s="4"/>
      <c r="B155" s="94"/>
      <c r="C155" s="192"/>
      <c r="D155" s="206"/>
      <c r="E155" s="206"/>
      <c r="F155" s="206"/>
      <c r="G155" s="206"/>
      <c r="H155" s="206"/>
      <c r="I155" s="206"/>
      <c r="J155" s="114"/>
      <c r="K155" s="114"/>
      <c r="L155" s="114"/>
      <c r="U155" s="207"/>
    </row>
    <row r="156" spans="1:21" s="14" customFormat="1" hidden="1">
      <c r="A156" s="4"/>
      <c r="B156" s="94"/>
      <c r="C156" s="192"/>
      <c r="D156" s="206"/>
      <c r="E156" s="206"/>
      <c r="F156" s="206"/>
      <c r="G156" s="206"/>
      <c r="H156" s="206"/>
      <c r="I156" s="193"/>
      <c r="J156" s="194"/>
      <c r="K156" s="194"/>
      <c r="L156" s="194"/>
      <c r="U156" s="207"/>
    </row>
    <row r="157" spans="1:21" s="14" customFormat="1" hidden="1">
      <c r="A157" s="4"/>
      <c r="B157" s="94"/>
      <c r="C157" s="192"/>
      <c r="D157" s="206"/>
      <c r="E157" s="206"/>
      <c r="F157" s="206"/>
      <c r="G157" s="206"/>
      <c r="H157" s="206"/>
      <c r="I157" s="193"/>
      <c r="J157" s="195"/>
      <c r="K157" s="194"/>
      <c r="L157" s="194"/>
      <c r="U157" s="207"/>
    </row>
    <row r="158" spans="1:21" s="14" customFormat="1" hidden="1">
      <c r="A158" s="4"/>
      <c r="B158" s="94"/>
      <c r="C158" s="192"/>
      <c r="D158" s="206"/>
      <c r="E158" s="206"/>
      <c r="F158" s="206"/>
      <c r="G158" s="206"/>
      <c r="H158" s="206"/>
      <c r="I158" s="193"/>
      <c r="J158" s="194"/>
      <c r="K158" s="194"/>
      <c r="L158" s="194"/>
      <c r="U158" s="207"/>
    </row>
    <row r="159" spans="1:21" s="14" customFormat="1" hidden="1">
      <c r="A159" s="4"/>
      <c r="B159" s="94"/>
      <c r="C159" s="192"/>
      <c r="D159" s="206"/>
      <c r="E159" s="206"/>
      <c r="F159" s="206"/>
      <c r="G159" s="206"/>
      <c r="H159" s="206"/>
      <c r="I159" s="193"/>
      <c r="J159" s="195"/>
      <c r="K159" s="195"/>
      <c r="L159" s="194"/>
      <c r="U159" s="207"/>
    </row>
    <row r="160" spans="1:21" s="14" customFormat="1" hidden="1">
      <c r="A160" s="4"/>
      <c r="B160" s="94"/>
      <c r="C160" s="192"/>
      <c r="D160" s="206"/>
      <c r="E160" s="206"/>
      <c r="F160" s="206"/>
      <c r="G160" s="206"/>
      <c r="H160" s="206"/>
      <c r="I160" s="193"/>
      <c r="J160" s="194"/>
      <c r="K160" s="194"/>
      <c r="L160" s="194"/>
      <c r="U160" s="207"/>
    </row>
    <row r="161" spans="1:21" s="14" customFormat="1" hidden="1">
      <c r="A161" s="4"/>
      <c r="B161" s="94"/>
      <c r="C161" s="192"/>
      <c r="D161" s="206"/>
      <c r="E161" s="206"/>
      <c r="F161" s="206"/>
      <c r="G161" s="206"/>
      <c r="H161" s="206"/>
      <c r="I161" s="193"/>
      <c r="J161" s="195"/>
      <c r="K161" s="114"/>
      <c r="L161" s="114"/>
      <c r="U161" s="207"/>
    </row>
    <row r="162" spans="1:21" s="14" customFormat="1" hidden="1">
      <c r="A162" s="4"/>
      <c r="B162" s="94"/>
      <c r="C162" s="192"/>
      <c r="D162" s="206"/>
      <c r="E162" s="206"/>
      <c r="F162" s="206"/>
      <c r="G162" s="206"/>
      <c r="H162" s="206"/>
      <c r="I162" s="193"/>
      <c r="J162" s="194"/>
      <c r="K162" s="194"/>
      <c r="L162" s="194"/>
      <c r="U162" s="207"/>
    </row>
    <row r="163" spans="1:21" s="14" customFormat="1" hidden="1">
      <c r="A163" s="4"/>
      <c r="B163" s="94"/>
      <c r="C163" s="192"/>
      <c r="D163" s="206"/>
      <c r="E163" s="206"/>
      <c r="F163" s="206"/>
      <c r="G163" s="206"/>
      <c r="H163" s="206"/>
      <c r="I163" s="193"/>
      <c r="J163" s="195"/>
      <c r="K163" s="195"/>
      <c r="L163" s="195"/>
      <c r="U163" s="207"/>
    </row>
    <row r="164" spans="1:21" s="14" customFormat="1" hidden="1">
      <c r="A164" s="4"/>
      <c r="B164" s="94"/>
      <c r="C164" s="192"/>
      <c r="D164" s="206"/>
      <c r="E164" s="206"/>
      <c r="F164" s="206"/>
      <c r="G164" s="206"/>
      <c r="H164" s="206"/>
      <c r="I164" s="193"/>
      <c r="J164" s="194"/>
      <c r="K164" s="194"/>
      <c r="L164" s="194"/>
      <c r="U164" s="207"/>
    </row>
    <row r="165" spans="1:21" s="14" customFormat="1" hidden="1">
      <c r="A165" s="4"/>
      <c r="B165" s="94"/>
      <c r="C165" s="192"/>
      <c r="D165" s="206"/>
      <c r="E165" s="206"/>
      <c r="F165" s="206"/>
      <c r="G165" s="206"/>
      <c r="H165" s="206"/>
      <c r="I165" s="193"/>
      <c r="J165" s="114"/>
      <c r="K165" s="114"/>
      <c r="L165" s="114"/>
      <c r="U165" s="207"/>
    </row>
    <row r="166" spans="1:21" s="14" customFormat="1" hidden="1">
      <c r="A166" s="4"/>
      <c r="B166" s="94"/>
      <c r="C166" s="192"/>
      <c r="D166" s="206"/>
      <c r="E166" s="206"/>
      <c r="F166" s="206"/>
      <c r="G166" s="206"/>
      <c r="H166" s="206"/>
      <c r="I166" s="193"/>
      <c r="J166" s="194"/>
      <c r="K166" s="194"/>
      <c r="L166" s="194"/>
      <c r="U166" s="207"/>
    </row>
    <row r="167" spans="1:21" s="14" customFormat="1" hidden="1">
      <c r="A167" s="4"/>
      <c r="B167" s="94"/>
      <c r="C167" s="192"/>
      <c r="D167" s="206"/>
      <c r="E167" s="206"/>
      <c r="F167" s="206"/>
      <c r="G167" s="206"/>
      <c r="H167" s="206"/>
      <c r="I167" s="193"/>
      <c r="J167" s="195"/>
      <c r="K167" s="195"/>
      <c r="L167" s="195"/>
      <c r="U167" s="207"/>
    </row>
    <row r="168" spans="1:21" s="14" customFormat="1" hidden="1">
      <c r="A168" s="4"/>
      <c r="B168" s="94"/>
      <c r="C168" s="192"/>
      <c r="D168" s="206"/>
      <c r="E168" s="206"/>
      <c r="F168" s="206"/>
      <c r="G168" s="206"/>
      <c r="H168" s="206"/>
      <c r="I168" s="193"/>
      <c r="J168" s="194"/>
      <c r="K168" s="194"/>
      <c r="L168" s="194"/>
      <c r="U168" s="207"/>
    </row>
    <row r="169" spans="1:21" s="14" customFormat="1" hidden="1">
      <c r="A169" s="4"/>
      <c r="B169" s="94"/>
      <c r="C169" s="192"/>
      <c r="D169" s="206"/>
      <c r="E169" s="206"/>
      <c r="F169" s="206"/>
      <c r="G169" s="206"/>
      <c r="H169" s="206"/>
      <c r="I169" s="193"/>
      <c r="J169" s="195"/>
      <c r="K169" s="114"/>
      <c r="L169" s="114"/>
      <c r="U169" s="207"/>
    </row>
    <row r="170" spans="1:21" s="14" customFormat="1" hidden="1">
      <c r="A170" s="4"/>
      <c r="B170" s="94"/>
      <c r="C170" s="192"/>
      <c r="D170" s="206"/>
      <c r="E170" s="206"/>
      <c r="F170" s="206"/>
      <c r="G170" s="206"/>
      <c r="H170" s="206"/>
      <c r="I170" s="193"/>
      <c r="J170" s="194"/>
      <c r="K170" s="194"/>
      <c r="L170" s="194"/>
      <c r="U170" s="207"/>
    </row>
    <row r="171" spans="1:21" s="14" customFormat="1" hidden="1">
      <c r="A171" s="4"/>
      <c r="B171" s="94"/>
      <c r="C171" s="192"/>
      <c r="D171" s="206"/>
      <c r="E171" s="206"/>
      <c r="F171" s="206"/>
      <c r="G171" s="206"/>
      <c r="H171" s="206"/>
      <c r="I171" s="193"/>
      <c r="J171" s="195"/>
      <c r="K171" s="114"/>
      <c r="U171" s="207"/>
    </row>
    <row r="172" spans="1:21" s="14" customFormat="1" hidden="1">
      <c r="A172" s="4"/>
      <c r="B172" s="94"/>
      <c r="C172" s="192"/>
      <c r="D172" s="206"/>
      <c r="E172" s="206"/>
      <c r="F172" s="206"/>
      <c r="G172" s="206"/>
      <c r="H172" s="206"/>
      <c r="I172" s="193"/>
      <c r="J172" s="194"/>
      <c r="K172" s="194"/>
      <c r="U172" s="207"/>
    </row>
    <row r="173" spans="1:21" s="14" customFormat="1" hidden="1">
      <c r="A173" s="4"/>
      <c r="B173" s="94"/>
      <c r="D173" s="206"/>
      <c r="E173" s="206"/>
      <c r="F173" s="206"/>
      <c r="G173" s="206"/>
      <c r="H173" s="206"/>
      <c r="I173" s="193"/>
      <c r="J173" s="195"/>
      <c r="K173" s="114"/>
      <c r="L173" s="114"/>
      <c r="U173" s="207"/>
    </row>
    <row r="174" spans="1:21" s="14" customFormat="1" hidden="1">
      <c r="A174" s="4"/>
      <c r="B174" s="94"/>
      <c r="D174" s="206"/>
      <c r="E174" s="206"/>
      <c r="F174" s="206"/>
      <c r="G174" s="206"/>
      <c r="H174" s="206"/>
      <c r="I174" s="193"/>
      <c r="J174" s="194"/>
      <c r="K174" s="194"/>
      <c r="L174" s="194"/>
      <c r="U174" s="207"/>
    </row>
    <row r="175" spans="1:21" s="14" customFormat="1" hidden="1">
      <c r="A175" s="4"/>
      <c r="B175" s="947"/>
      <c r="C175" s="947"/>
      <c r="D175" s="947"/>
      <c r="E175" s="947"/>
      <c r="F175" s="947"/>
      <c r="G175" s="947"/>
      <c r="H175" s="947"/>
      <c r="I175" s="947"/>
      <c r="J175" s="947"/>
      <c r="K175" s="947"/>
      <c r="L175" s="947"/>
      <c r="M175" s="947"/>
      <c r="N175" s="947"/>
      <c r="O175" s="947"/>
      <c r="P175" s="947"/>
      <c r="U175" s="207"/>
    </row>
    <row r="176" spans="1:21" s="14" customFormat="1" hidden="1">
      <c r="A176" s="4"/>
      <c r="B176" s="94"/>
      <c r="D176" s="206"/>
      <c r="E176" s="206"/>
      <c r="F176" s="206"/>
      <c r="G176" s="206"/>
      <c r="H176" s="206"/>
      <c r="I176" s="193"/>
      <c r="J176" s="194"/>
      <c r="K176" s="194"/>
      <c r="L176" s="194"/>
      <c r="U176" s="207"/>
    </row>
    <row r="177" spans="1:21" s="14" customFormat="1" hidden="1">
      <c r="A177" s="4"/>
      <c r="B177" s="94"/>
      <c r="D177" s="206"/>
      <c r="E177" s="206"/>
      <c r="F177" s="206"/>
      <c r="G177" s="206"/>
      <c r="H177" s="206"/>
      <c r="I177" s="193"/>
      <c r="J177" s="195"/>
      <c r="K177" s="194"/>
      <c r="L177" s="194"/>
      <c r="U177" s="207"/>
    </row>
    <row r="178" spans="1:21" s="14" customFormat="1" hidden="1">
      <c r="A178" s="4"/>
      <c r="B178" s="94"/>
      <c r="C178" s="192"/>
      <c r="D178" s="206"/>
      <c r="E178" s="206"/>
      <c r="F178" s="206"/>
      <c r="G178" s="206"/>
      <c r="H178" s="206"/>
      <c r="I178" s="193"/>
      <c r="J178" s="194"/>
      <c r="K178" s="194"/>
      <c r="L178" s="194"/>
      <c r="U178" s="207"/>
    </row>
    <row r="179" spans="1:21" s="14" customFormat="1" hidden="1">
      <c r="A179" s="4"/>
      <c r="B179" s="94"/>
      <c r="C179" s="192"/>
      <c r="D179" s="206"/>
      <c r="E179" s="206"/>
      <c r="F179" s="206"/>
      <c r="G179" s="206"/>
      <c r="H179" s="206"/>
      <c r="I179" s="193"/>
      <c r="J179" s="195"/>
      <c r="K179" s="194"/>
      <c r="L179" s="194"/>
      <c r="U179" s="207"/>
    </row>
    <row r="180" spans="1:21" s="14" customFormat="1" hidden="1">
      <c r="A180" s="4"/>
      <c r="B180" s="94"/>
      <c r="C180" s="192"/>
      <c r="D180" s="206"/>
      <c r="E180" s="206"/>
      <c r="F180" s="206"/>
      <c r="G180" s="206"/>
      <c r="H180" s="206"/>
      <c r="I180" s="193"/>
      <c r="J180" s="194"/>
      <c r="K180" s="194"/>
      <c r="L180" s="194"/>
      <c r="U180" s="207"/>
    </row>
    <row r="181" spans="1:21" s="14" customFormat="1" hidden="1">
      <c r="A181" s="4"/>
      <c r="B181" s="94"/>
      <c r="C181" s="192"/>
      <c r="D181" s="206"/>
      <c r="E181" s="206"/>
      <c r="F181" s="206"/>
      <c r="G181" s="206"/>
      <c r="H181" s="206"/>
      <c r="I181" s="193"/>
      <c r="J181" s="195"/>
      <c r="K181" s="194"/>
      <c r="L181" s="194"/>
      <c r="U181" s="207"/>
    </row>
    <row r="182" spans="1:21" s="14" customFormat="1" hidden="1">
      <c r="A182" s="4"/>
      <c r="B182" s="94"/>
      <c r="C182" s="192"/>
      <c r="D182" s="206"/>
      <c r="E182" s="206"/>
      <c r="F182" s="206"/>
      <c r="G182" s="206"/>
      <c r="H182" s="206"/>
      <c r="I182" s="193"/>
      <c r="J182" s="194"/>
      <c r="K182" s="194"/>
      <c r="L182" s="194"/>
      <c r="U182" s="207"/>
    </row>
    <row r="183" spans="1:21" s="14" customFormat="1" hidden="1">
      <c r="A183" s="4"/>
      <c r="B183" s="94"/>
      <c r="C183" s="192"/>
      <c r="D183" s="206"/>
      <c r="E183" s="206"/>
      <c r="F183" s="206"/>
      <c r="G183" s="206"/>
      <c r="H183" s="206"/>
      <c r="I183" s="193"/>
      <c r="J183" s="195"/>
      <c r="K183" s="194"/>
      <c r="L183" s="194"/>
      <c r="U183" s="207"/>
    </row>
    <row r="184" spans="1:21" s="14" customFormat="1" hidden="1">
      <c r="A184" s="4"/>
      <c r="B184" s="94"/>
      <c r="C184" s="192"/>
      <c r="D184" s="206"/>
      <c r="E184" s="206"/>
      <c r="F184" s="206"/>
      <c r="G184" s="206"/>
      <c r="H184" s="206"/>
      <c r="I184" s="193"/>
      <c r="J184" s="194"/>
      <c r="K184" s="194"/>
      <c r="L184" s="194"/>
      <c r="U184" s="207"/>
    </row>
    <row r="185" spans="1:21" s="14" customFormat="1" hidden="1">
      <c r="A185" s="4"/>
      <c r="B185" s="94"/>
      <c r="C185" s="192"/>
      <c r="D185" s="206"/>
      <c r="E185" s="206"/>
      <c r="F185" s="206"/>
      <c r="G185" s="206"/>
      <c r="H185" s="206"/>
      <c r="I185" s="193"/>
      <c r="J185" s="195"/>
      <c r="K185" s="194"/>
      <c r="L185" s="194"/>
      <c r="U185" s="207"/>
    </row>
    <row r="186" spans="1:21" s="14" customFormat="1" hidden="1">
      <c r="A186" s="4"/>
      <c r="B186" s="94"/>
      <c r="C186" s="192"/>
      <c r="D186" s="206"/>
      <c r="E186" s="206"/>
      <c r="F186" s="206"/>
      <c r="G186" s="206"/>
      <c r="H186" s="206"/>
      <c r="I186" s="193"/>
      <c r="J186" s="194"/>
      <c r="K186" s="194"/>
      <c r="L186" s="194"/>
      <c r="U186" s="207"/>
    </row>
    <row r="187" spans="1:21" s="14" customFormat="1" hidden="1">
      <c r="A187" s="4"/>
      <c r="B187" s="94"/>
      <c r="C187" s="192"/>
      <c r="D187" s="206"/>
      <c r="E187" s="206"/>
      <c r="F187" s="206"/>
      <c r="G187" s="206"/>
      <c r="H187" s="206"/>
      <c r="I187" s="193"/>
      <c r="J187" s="195"/>
      <c r="K187" s="194"/>
      <c r="L187" s="194"/>
      <c r="U187" s="207"/>
    </row>
    <row r="188" spans="1:21" s="14" customFormat="1" hidden="1">
      <c r="A188" s="4"/>
      <c r="B188" s="94"/>
      <c r="C188" s="192"/>
      <c r="D188" s="206"/>
      <c r="E188" s="206"/>
      <c r="F188" s="206"/>
      <c r="G188" s="206"/>
      <c r="H188" s="206"/>
      <c r="I188" s="193"/>
      <c r="J188" s="194"/>
      <c r="K188" s="194"/>
      <c r="L188" s="194"/>
      <c r="U188" s="207"/>
    </row>
    <row r="189" spans="1:21" s="14" customFormat="1" hidden="1">
      <c r="A189" s="4"/>
      <c r="B189" s="94"/>
      <c r="C189" s="192"/>
      <c r="D189" s="206"/>
      <c r="E189" s="206"/>
      <c r="F189" s="206"/>
      <c r="G189" s="206"/>
      <c r="H189" s="206"/>
      <c r="I189" s="193"/>
      <c r="J189" s="195"/>
      <c r="K189" s="194"/>
      <c r="L189" s="194"/>
      <c r="U189" s="207"/>
    </row>
    <row r="190" spans="1:21" s="14" customFormat="1" hidden="1">
      <c r="A190" s="4"/>
      <c r="B190" s="94"/>
      <c r="C190" s="192"/>
      <c r="D190" s="206"/>
      <c r="E190" s="206"/>
      <c r="F190" s="206"/>
      <c r="G190" s="206"/>
      <c r="H190" s="206"/>
      <c r="I190" s="193"/>
      <c r="J190" s="194"/>
      <c r="K190" s="194"/>
      <c r="L190" s="194"/>
      <c r="U190" s="207"/>
    </row>
    <row r="191" spans="1:21" s="14" customFormat="1" hidden="1">
      <c r="A191" s="4"/>
      <c r="B191" s="94"/>
      <c r="D191" s="206"/>
      <c r="E191" s="206"/>
      <c r="F191" s="206"/>
      <c r="G191" s="206"/>
      <c r="H191" s="206"/>
      <c r="I191" s="193"/>
      <c r="J191" s="195"/>
      <c r="K191" s="195"/>
      <c r="U191" s="207"/>
    </row>
    <row r="192" spans="1:21" s="14" customFormat="1" hidden="1">
      <c r="A192" s="4"/>
      <c r="B192" s="94"/>
      <c r="C192" s="192"/>
      <c r="D192" s="206"/>
      <c r="E192" s="206"/>
      <c r="F192" s="206"/>
      <c r="G192" s="206"/>
      <c r="H192" s="206"/>
      <c r="I192" s="193"/>
      <c r="J192" s="194"/>
      <c r="K192" s="194"/>
      <c r="U192" s="207"/>
    </row>
    <row r="193" spans="1:21" s="14" customFormat="1" hidden="1">
      <c r="A193" s="4"/>
      <c r="B193" s="94"/>
      <c r="C193" s="192"/>
      <c r="D193" s="206"/>
      <c r="E193" s="206"/>
      <c r="F193" s="206"/>
      <c r="G193" s="206"/>
      <c r="H193" s="206"/>
      <c r="I193" s="193"/>
      <c r="J193" s="195"/>
      <c r="K193" s="195"/>
      <c r="U193" s="207"/>
    </row>
    <row r="194" spans="1:21" s="14" customFormat="1" hidden="1">
      <c r="A194" s="4"/>
      <c r="B194" s="94"/>
      <c r="C194" s="192"/>
      <c r="D194" s="206"/>
      <c r="E194" s="206"/>
      <c r="F194" s="206"/>
      <c r="G194" s="206"/>
      <c r="H194" s="206"/>
      <c r="I194" s="193"/>
      <c r="J194" s="194"/>
      <c r="K194" s="194"/>
      <c r="U194" s="207"/>
    </row>
    <row r="195" spans="1:21" s="14" customFormat="1" hidden="1">
      <c r="A195" s="4"/>
      <c r="B195" s="94"/>
      <c r="C195" s="192"/>
      <c r="D195" s="206"/>
      <c r="E195" s="206"/>
      <c r="F195" s="206"/>
      <c r="G195" s="206"/>
      <c r="H195" s="206"/>
      <c r="I195" s="193"/>
      <c r="J195" s="195"/>
      <c r="K195" s="195"/>
      <c r="U195" s="207"/>
    </row>
    <row r="196" spans="1:21" s="14" customFormat="1" hidden="1">
      <c r="A196" s="4"/>
      <c r="B196" s="94"/>
      <c r="C196" s="192"/>
      <c r="D196" s="206"/>
      <c r="E196" s="206"/>
      <c r="F196" s="206"/>
      <c r="G196" s="206"/>
      <c r="H196" s="206"/>
      <c r="I196" s="193"/>
      <c r="J196" s="194"/>
      <c r="K196" s="194"/>
      <c r="U196" s="207"/>
    </row>
    <row r="197" spans="1:21" s="14" customFormat="1" hidden="1">
      <c r="A197" s="4"/>
      <c r="B197" s="94"/>
      <c r="C197" s="192"/>
      <c r="D197" s="206"/>
      <c r="E197" s="206"/>
      <c r="F197" s="206"/>
      <c r="G197" s="206"/>
      <c r="H197" s="206"/>
      <c r="I197" s="193"/>
      <c r="J197" s="195"/>
      <c r="K197" s="195"/>
      <c r="L197" s="114"/>
      <c r="U197" s="207"/>
    </row>
    <row r="198" spans="1:21" s="14" customFormat="1" hidden="1">
      <c r="A198" s="4"/>
      <c r="B198" s="94"/>
      <c r="C198" s="192"/>
      <c r="D198" s="206"/>
      <c r="E198" s="206"/>
      <c r="F198" s="206"/>
      <c r="G198" s="206"/>
      <c r="H198" s="206"/>
      <c r="I198" s="193"/>
      <c r="J198" s="194"/>
      <c r="K198" s="194"/>
      <c r="L198" s="194"/>
      <c r="M198" s="197"/>
      <c r="N198" s="197"/>
      <c r="U198" s="207"/>
    </row>
    <row r="199" spans="1:21" s="14" customFormat="1" hidden="1">
      <c r="A199" s="4"/>
      <c r="B199" s="94"/>
      <c r="C199" s="192"/>
      <c r="D199" s="206"/>
      <c r="E199" s="206"/>
      <c r="F199" s="206"/>
      <c r="G199" s="206"/>
      <c r="H199" s="206"/>
      <c r="I199" s="193"/>
      <c r="J199" s="195"/>
      <c r="K199" s="114"/>
      <c r="U199" s="207"/>
    </row>
    <row r="200" spans="1:21" s="14" customFormat="1" hidden="1">
      <c r="A200" s="4"/>
      <c r="B200" s="94"/>
      <c r="C200" s="192"/>
      <c r="D200" s="206"/>
      <c r="E200" s="206"/>
      <c r="F200" s="206"/>
      <c r="G200" s="206"/>
      <c r="H200" s="206"/>
      <c r="I200" s="193"/>
      <c r="J200" s="194"/>
      <c r="K200" s="194"/>
      <c r="U200" s="207"/>
    </row>
    <row r="201" spans="1:21" s="14" customFormat="1" hidden="1">
      <c r="A201" s="4"/>
      <c r="B201" s="94"/>
      <c r="C201" s="192"/>
      <c r="D201" s="206"/>
      <c r="E201" s="206"/>
      <c r="F201" s="206"/>
      <c r="G201" s="206"/>
      <c r="H201" s="206"/>
      <c r="I201" s="193"/>
      <c r="J201" s="195"/>
      <c r="K201" s="195"/>
      <c r="L201" s="114"/>
      <c r="U201" s="207"/>
    </row>
    <row r="202" spans="1:21" s="14" customFormat="1" hidden="1">
      <c r="A202" s="4"/>
      <c r="B202" s="94"/>
      <c r="C202" s="192"/>
      <c r="D202" s="206"/>
      <c r="E202" s="206"/>
      <c r="F202" s="206"/>
      <c r="G202" s="206"/>
      <c r="H202" s="206"/>
      <c r="I202" s="193"/>
      <c r="J202" s="194"/>
      <c r="K202" s="194"/>
      <c r="L202" s="194"/>
      <c r="U202" s="207"/>
    </row>
    <row r="203" spans="1:21" s="14" customFormat="1" hidden="1">
      <c r="A203" s="4"/>
      <c r="B203" s="94"/>
      <c r="D203" s="206"/>
      <c r="E203" s="206"/>
      <c r="F203" s="206"/>
      <c r="G203" s="206"/>
      <c r="H203" s="206"/>
      <c r="I203" s="193"/>
      <c r="J203" s="195"/>
      <c r="K203" s="195"/>
      <c r="L203" s="195"/>
      <c r="U203" s="207"/>
    </row>
    <row r="204" spans="1:21" s="14" customFormat="1" hidden="1">
      <c r="A204" s="4"/>
      <c r="B204" s="94"/>
      <c r="C204" s="192"/>
      <c r="D204" s="206"/>
      <c r="E204" s="206"/>
      <c r="F204" s="206"/>
      <c r="G204" s="206"/>
      <c r="H204" s="206"/>
      <c r="I204" s="193"/>
      <c r="J204" s="194"/>
      <c r="K204" s="194"/>
      <c r="L204" s="194"/>
      <c r="U204" s="207"/>
    </row>
    <row r="205" spans="1:21" s="14" customFormat="1" hidden="1">
      <c r="A205" s="4"/>
      <c r="B205" s="94"/>
      <c r="C205" s="192"/>
      <c r="D205" s="206"/>
      <c r="E205" s="206"/>
      <c r="F205" s="206"/>
      <c r="G205" s="206"/>
      <c r="H205" s="206"/>
      <c r="I205" s="193"/>
      <c r="J205" s="195"/>
      <c r="K205" s="194"/>
      <c r="L205" s="194"/>
      <c r="U205" s="207"/>
    </row>
    <row r="206" spans="1:21" s="14" customFormat="1" hidden="1">
      <c r="A206" s="4"/>
      <c r="B206" s="94"/>
      <c r="C206" s="192"/>
      <c r="D206" s="206"/>
      <c r="E206" s="206"/>
      <c r="F206" s="206"/>
      <c r="G206" s="206"/>
      <c r="H206" s="206"/>
      <c r="I206" s="193"/>
      <c r="J206" s="194"/>
      <c r="K206" s="194"/>
      <c r="L206" s="194"/>
      <c r="U206" s="207"/>
    </row>
    <row r="207" spans="1:21" s="14" customFormat="1" hidden="1">
      <c r="A207" s="4"/>
      <c r="B207" s="94"/>
      <c r="D207" s="206"/>
      <c r="E207" s="206"/>
      <c r="F207" s="206"/>
      <c r="G207" s="206"/>
      <c r="H207" s="206"/>
      <c r="I207" s="193"/>
      <c r="J207" s="195"/>
      <c r="K207" s="195"/>
      <c r="L207" s="114"/>
      <c r="U207" s="207"/>
    </row>
    <row r="208" spans="1:21" s="14" customFormat="1" hidden="1">
      <c r="A208" s="4"/>
      <c r="B208" s="94"/>
      <c r="C208" s="192"/>
      <c r="D208" s="206"/>
      <c r="E208" s="206"/>
      <c r="F208" s="206"/>
      <c r="G208" s="206"/>
      <c r="H208" s="206"/>
      <c r="I208" s="193"/>
      <c r="J208" s="194"/>
      <c r="K208" s="194"/>
      <c r="L208" s="194"/>
      <c r="U208" s="207"/>
    </row>
    <row r="209" spans="1:21" s="14" customFormat="1" hidden="1">
      <c r="A209" s="4"/>
      <c r="B209" s="94"/>
      <c r="C209" s="192"/>
      <c r="D209" s="206"/>
      <c r="E209" s="206"/>
      <c r="F209" s="206"/>
      <c r="G209" s="206"/>
      <c r="H209" s="206"/>
      <c r="I209" s="193"/>
      <c r="J209" s="195"/>
      <c r="K209" s="195"/>
      <c r="L209" s="114"/>
      <c r="U209" s="207"/>
    </row>
    <row r="210" spans="1:21" s="14" customFormat="1" hidden="1">
      <c r="A210" s="4"/>
      <c r="B210" s="94"/>
      <c r="C210" s="192"/>
      <c r="D210" s="206"/>
      <c r="E210" s="206"/>
      <c r="F210" s="206"/>
      <c r="G210" s="206"/>
      <c r="H210" s="206"/>
      <c r="I210" s="193"/>
      <c r="J210" s="194"/>
      <c r="K210" s="194"/>
      <c r="L210" s="194"/>
      <c r="U210" s="207"/>
    </row>
    <row r="211" spans="1:21" s="14" customFormat="1" hidden="1">
      <c r="A211" s="4"/>
      <c r="B211" s="94"/>
      <c r="C211" s="192"/>
      <c r="D211" s="206"/>
      <c r="E211" s="206"/>
      <c r="F211" s="206"/>
      <c r="G211" s="206"/>
      <c r="H211" s="206"/>
      <c r="I211" s="193"/>
      <c r="J211" s="195"/>
      <c r="K211" s="195"/>
      <c r="L211" s="114"/>
      <c r="U211" s="207"/>
    </row>
    <row r="212" spans="1:21" s="14" customFormat="1" hidden="1">
      <c r="A212" s="4"/>
      <c r="B212" s="94"/>
      <c r="C212" s="192"/>
      <c r="D212" s="206"/>
      <c r="E212" s="206"/>
      <c r="F212" s="206"/>
      <c r="G212" s="206"/>
      <c r="H212" s="206"/>
      <c r="I212" s="193"/>
      <c r="J212" s="194"/>
      <c r="K212" s="194"/>
      <c r="L212" s="194"/>
      <c r="U212" s="207"/>
    </row>
    <row r="213" spans="1:21" s="14" customFormat="1" hidden="1">
      <c r="A213" s="4"/>
      <c r="B213" s="94"/>
      <c r="C213" s="192"/>
      <c r="D213" s="206"/>
      <c r="E213" s="206"/>
      <c r="F213" s="206"/>
      <c r="G213" s="206"/>
      <c r="H213" s="206"/>
      <c r="I213" s="193"/>
      <c r="J213" s="195"/>
      <c r="K213" s="195"/>
      <c r="L213" s="114"/>
      <c r="U213" s="207"/>
    </row>
    <row r="214" spans="1:21" s="14" customFormat="1" hidden="1">
      <c r="A214" s="4"/>
      <c r="B214" s="94"/>
      <c r="C214" s="192"/>
      <c r="D214" s="206"/>
      <c r="E214" s="206"/>
      <c r="F214" s="206"/>
      <c r="G214" s="206"/>
      <c r="H214" s="206"/>
      <c r="I214" s="193"/>
      <c r="J214" s="194"/>
      <c r="K214" s="194"/>
      <c r="L214" s="194"/>
      <c r="U214" s="207"/>
    </row>
    <row r="215" spans="1:21" s="14" customFormat="1" hidden="1">
      <c r="A215" s="4"/>
      <c r="B215" s="94"/>
      <c r="C215" s="192"/>
      <c r="D215" s="206"/>
      <c r="E215" s="206"/>
      <c r="F215" s="206"/>
      <c r="G215" s="206"/>
      <c r="H215" s="206"/>
      <c r="I215" s="193"/>
      <c r="J215" s="195"/>
      <c r="K215" s="194"/>
      <c r="L215" s="194"/>
      <c r="U215" s="207"/>
    </row>
    <row r="216" spans="1:21" s="14" customFormat="1" hidden="1">
      <c r="A216" s="4"/>
      <c r="B216" s="94"/>
      <c r="C216" s="192"/>
      <c r="D216" s="206"/>
      <c r="E216" s="206"/>
      <c r="F216" s="206"/>
      <c r="G216" s="206"/>
      <c r="H216" s="206"/>
      <c r="I216" s="193"/>
      <c r="J216" s="194"/>
      <c r="K216" s="194"/>
      <c r="L216" s="194"/>
      <c r="U216" s="207"/>
    </row>
    <row r="217" spans="1:21" s="14" customFormat="1" hidden="1">
      <c r="A217" s="4"/>
      <c r="B217" s="94"/>
      <c r="C217" s="192"/>
      <c r="D217" s="206"/>
      <c r="E217" s="206"/>
      <c r="F217" s="206"/>
      <c r="G217" s="206"/>
      <c r="H217" s="206"/>
      <c r="I217" s="193"/>
      <c r="J217" s="195"/>
      <c r="K217" s="195"/>
      <c r="L217" s="114"/>
      <c r="U217" s="207"/>
    </row>
    <row r="218" spans="1:21" s="14" customFormat="1" hidden="1">
      <c r="A218" s="4"/>
      <c r="B218" s="94"/>
      <c r="C218" s="192"/>
      <c r="D218" s="206"/>
      <c r="E218" s="206"/>
      <c r="F218" s="206"/>
      <c r="G218" s="206"/>
      <c r="H218" s="206"/>
      <c r="I218" s="193"/>
      <c r="J218" s="194"/>
      <c r="K218" s="194"/>
      <c r="L218" s="194"/>
      <c r="U218" s="207"/>
    </row>
    <row r="219" spans="1:21" s="14" customFormat="1" hidden="1">
      <c r="A219" s="4"/>
      <c r="B219" s="94"/>
      <c r="C219" s="192"/>
      <c r="D219" s="206"/>
      <c r="E219" s="206"/>
      <c r="F219" s="206"/>
      <c r="G219" s="206"/>
      <c r="H219" s="206"/>
      <c r="I219" s="193"/>
      <c r="J219" s="195"/>
      <c r="K219" s="194"/>
      <c r="U219" s="207"/>
    </row>
    <row r="220" spans="1:21" s="14" customFormat="1" hidden="1">
      <c r="A220" s="4"/>
      <c r="B220" s="94"/>
      <c r="C220" s="192"/>
      <c r="D220" s="206"/>
      <c r="E220" s="206"/>
      <c r="F220" s="206"/>
      <c r="G220" s="206"/>
      <c r="H220" s="206"/>
      <c r="I220" s="193"/>
      <c r="J220" s="194"/>
      <c r="K220" s="194"/>
      <c r="U220" s="207"/>
    </row>
    <row r="221" spans="1:21" s="14" customFormat="1" hidden="1">
      <c r="A221" s="4"/>
      <c r="B221" s="94"/>
      <c r="C221" s="192"/>
      <c r="D221" s="206"/>
      <c r="E221" s="206"/>
      <c r="F221" s="206"/>
      <c r="G221" s="206"/>
      <c r="H221" s="206"/>
      <c r="I221" s="193"/>
      <c r="J221" s="195"/>
      <c r="K221" s="194"/>
      <c r="U221" s="207"/>
    </row>
    <row r="222" spans="1:21" s="14" customFormat="1" hidden="1">
      <c r="A222" s="4"/>
      <c r="B222" s="94"/>
      <c r="C222" s="192"/>
      <c r="D222" s="206"/>
      <c r="E222" s="206"/>
      <c r="F222" s="206"/>
      <c r="G222" s="206"/>
      <c r="H222" s="206"/>
      <c r="I222" s="193"/>
      <c r="J222" s="194"/>
      <c r="K222" s="194"/>
      <c r="U222" s="207"/>
    </row>
    <row r="223" spans="1:21" s="14" customFormat="1" hidden="1">
      <c r="A223" s="4"/>
      <c r="B223" s="94"/>
      <c r="C223" s="192"/>
      <c r="D223" s="206"/>
      <c r="E223" s="206"/>
      <c r="F223" s="206"/>
      <c r="G223" s="206"/>
      <c r="H223" s="206"/>
      <c r="I223" s="193"/>
      <c r="J223" s="195"/>
      <c r="K223" s="194"/>
      <c r="U223" s="207"/>
    </row>
    <row r="224" spans="1:21" s="14" customFormat="1" hidden="1">
      <c r="A224" s="4"/>
      <c r="B224" s="94"/>
      <c r="C224" s="192"/>
      <c r="D224" s="206"/>
      <c r="E224" s="206"/>
      <c r="F224" s="206"/>
      <c r="G224" s="206"/>
      <c r="H224" s="206"/>
      <c r="I224" s="193"/>
      <c r="J224" s="194"/>
      <c r="K224" s="194"/>
      <c r="U224" s="207"/>
    </row>
    <row r="225" spans="1:21" s="14" customFormat="1" hidden="1">
      <c r="A225" s="4"/>
      <c r="B225" s="94"/>
      <c r="C225" s="192"/>
      <c r="D225" s="206"/>
      <c r="E225" s="206"/>
      <c r="F225" s="206"/>
      <c r="G225" s="206"/>
      <c r="H225" s="206"/>
      <c r="I225" s="193"/>
      <c r="J225" s="195"/>
      <c r="K225" s="194"/>
      <c r="U225" s="207"/>
    </row>
    <row r="226" spans="1:21" s="14" customFormat="1" hidden="1">
      <c r="A226" s="4"/>
      <c r="B226" s="94"/>
      <c r="C226" s="192"/>
      <c r="D226" s="206"/>
      <c r="E226" s="206"/>
      <c r="F226" s="206"/>
      <c r="G226" s="206"/>
      <c r="H226" s="206"/>
      <c r="I226" s="193"/>
      <c r="J226" s="194"/>
      <c r="K226" s="194"/>
      <c r="U226" s="207"/>
    </row>
    <row r="227" spans="1:21" s="14" customFormat="1" hidden="1">
      <c r="A227" s="4"/>
      <c r="B227" s="94"/>
      <c r="D227" s="206"/>
      <c r="E227" s="206"/>
      <c r="F227" s="206"/>
      <c r="G227" s="206"/>
      <c r="H227" s="206"/>
      <c r="I227" s="193"/>
      <c r="J227" s="195"/>
      <c r="K227" s="194"/>
      <c r="U227" s="207"/>
    </row>
    <row r="228" spans="1:21" s="14" customFormat="1" hidden="1">
      <c r="A228" s="4"/>
      <c r="B228" s="94"/>
      <c r="C228" s="192"/>
      <c r="D228" s="206"/>
      <c r="E228" s="206"/>
      <c r="F228" s="206"/>
      <c r="G228" s="206"/>
      <c r="H228" s="206"/>
      <c r="I228" s="193"/>
      <c r="J228" s="194"/>
      <c r="K228" s="194"/>
      <c r="U228" s="207"/>
    </row>
    <row r="229" spans="1:21" s="14" customFormat="1" hidden="1">
      <c r="A229" s="4"/>
      <c r="B229" s="94"/>
      <c r="D229" s="206"/>
      <c r="E229" s="206"/>
      <c r="F229" s="206"/>
      <c r="G229" s="206"/>
      <c r="H229" s="206"/>
      <c r="I229" s="193"/>
      <c r="J229" s="195"/>
      <c r="K229" s="194"/>
      <c r="U229" s="207"/>
    </row>
    <row r="230" spans="1:21" s="14" customFormat="1" hidden="1">
      <c r="A230" s="4"/>
      <c r="B230" s="94"/>
      <c r="D230" s="206"/>
      <c r="E230" s="206"/>
      <c r="F230" s="206"/>
      <c r="G230" s="206"/>
      <c r="H230" s="206"/>
      <c r="I230" s="193"/>
      <c r="J230" s="194"/>
      <c r="K230" s="194"/>
      <c r="U230" s="207"/>
    </row>
    <row r="231" spans="1:21" s="14" customFormat="1" hidden="1">
      <c r="A231" s="4"/>
      <c r="B231" s="94"/>
      <c r="D231" s="206"/>
      <c r="E231" s="206"/>
      <c r="F231" s="206"/>
      <c r="G231" s="206"/>
      <c r="H231" s="206"/>
      <c r="I231" s="193"/>
      <c r="J231" s="195"/>
      <c r="K231" s="195"/>
      <c r="L231" s="114"/>
      <c r="U231" s="207"/>
    </row>
    <row r="232" spans="1:21" s="14" customFormat="1" hidden="1">
      <c r="A232" s="4"/>
      <c r="B232" s="94"/>
      <c r="D232" s="206"/>
      <c r="E232" s="206"/>
      <c r="F232" s="206"/>
      <c r="G232" s="206"/>
      <c r="H232" s="206"/>
      <c r="I232" s="193"/>
      <c r="J232" s="194"/>
      <c r="K232" s="194"/>
      <c r="L232" s="194"/>
      <c r="U232" s="207"/>
    </row>
    <row r="233" spans="1:21" s="14" customFormat="1" hidden="1">
      <c r="A233" s="4"/>
      <c r="B233" s="94"/>
      <c r="D233" s="206"/>
      <c r="E233" s="206"/>
      <c r="F233" s="206"/>
      <c r="G233" s="206"/>
      <c r="H233" s="206"/>
      <c r="I233" s="193"/>
      <c r="J233" s="195"/>
      <c r="K233" s="195"/>
      <c r="U233" s="207"/>
    </row>
    <row r="234" spans="1:21" s="14" customFormat="1" hidden="1">
      <c r="A234" s="4"/>
      <c r="B234" s="94"/>
      <c r="D234" s="206"/>
      <c r="E234" s="206"/>
      <c r="F234" s="206"/>
      <c r="G234" s="206"/>
      <c r="H234" s="206"/>
      <c r="I234" s="193"/>
      <c r="J234" s="194"/>
      <c r="K234" s="194"/>
      <c r="U234" s="207"/>
    </row>
    <row r="235" spans="1:21" s="14" customFormat="1" hidden="1">
      <c r="A235" s="4"/>
      <c r="B235" s="94"/>
      <c r="D235" s="206"/>
      <c r="E235" s="206"/>
      <c r="F235" s="206"/>
      <c r="G235" s="206"/>
      <c r="H235" s="206"/>
      <c r="I235" s="193"/>
      <c r="J235" s="195"/>
      <c r="K235" s="194"/>
      <c r="U235" s="207"/>
    </row>
    <row r="236" spans="1:21" s="14" customFormat="1" hidden="1">
      <c r="A236" s="4"/>
      <c r="B236" s="94"/>
      <c r="D236" s="206"/>
      <c r="E236" s="206"/>
      <c r="F236" s="206"/>
      <c r="G236" s="206"/>
      <c r="H236" s="206"/>
      <c r="I236" s="193"/>
      <c r="J236" s="194"/>
      <c r="K236" s="194"/>
      <c r="U236" s="207"/>
    </row>
    <row r="237" spans="1:21" s="14" customFormat="1" hidden="1">
      <c r="A237" s="4"/>
      <c r="B237" s="94"/>
      <c r="D237" s="206"/>
      <c r="E237" s="206"/>
      <c r="F237" s="206"/>
      <c r="G237" s="206"/>
      <c r="H237" s="206"/>
      <c r="I237" s="193"/>
      <c r="J237" s="195"/>
      <c r="K237" s="195"/>
      <c r="L237" s="114"/>
      <c r="U237" s="207"/>
    </row>
    <row r="238" spans="1:21" s="14" customFormat="1" hidden="1">
      <c r="A238" s="4"/>
      <c r="B238" s="94"/>
      <c r="D238" s="206"/>
      <c r="E238" s="206"/>
      <c r="F238" s="206"/>
      <c r="G238" s="206"/>
      <c r="H238" s="206"/>
      <c r="I238" s="193"/>
      <c r="J238" s="194"/>
      <c r="K238" s="194"/>
      <c r="L238" s="194"/>
      <c r="U238" s="207"/>
    </row>
    <row r="239" spans="1:21" s="14" customFormat="1" hidden="1">
      <c r="A239" s="4"/>
      <c r="B239" s="94"/>
      <c r="D239" s="206"/>
      <c r="E239" s="206"/>
      <c r="F239" s="206"/>
      <c r="G239" s="206"/>
      <c r="H239" s="206"/>
      <c r="I239" s="193"/>
      <c r="J239" s="195"/>
      <c r="K239" s="194"/>
      <c r="L239" s="194"/>
      <c r="U239" s="207"/>
    </row>
    <row r="240" spans="1:21" s="14" customFormat="1" hidden="1">
      <c r="A240" s="4"/>
      <c r="B240" s="94"/>
      <c r="D240" s="206"/>
      <c r="E240" s="206"/>
      <c r="F240" s="206"/>
      <c r="G240" s="206"/>
      <c r="H240" s="206"/>
      <c r="I240" s="193"/>
      <c r="J240" s="194"/>
      <c r="K240" s="194"/>
      <c r="L240" s="194"/>
      <c r="U240" s="207"/>
    </row>
    <row r="241" spans="1:21" s="14" customFormat="1" hidden="1">
      <c r="A241" s="4"/>
      <c r="B241" s="94"/>
      <c r="D241" s="206"/>
      <c r="E241" s="206"/>
      <c r="F241" s="206"/>
      <c r="G241" s="206"/>
      <c r="H241" s="206"/>
      <c r="I241" s="193"/>
      <c r="J241" s="195"/>
      <c r="K241" s="194"/>
      <c r="L241" s="194"/>
      <c r="U241" s="207"/>
    </row>
    <row r="242" spans="1:21" s="14" customFormat="1" hidden="1">
      <c r="A242" s="4"/>
      <c r="B242" s="94"/>
      <c r="D242" s="206"/>
      <c r="E242" s="206"/>
      <c r="F242" s="206"/>
      <c r="G242" s="206"/>
      <c r="H242" s="206"/>
      <c r="I242" s="193"/>
      <c r="J242" s="194"/>
      <c r="K242" s="194"/>
      <c r="L242" s="194"/>
      <c r="U242" s="207"/>
    </row>
    <row r="243" spans="1:21" s="14" customFormat="1" hidden="1">
      <c r="A243" s="4"/>
      <c r="B243" s="94"/>
      <c r="D243" s="206"/>
      <c r="E243" s="206"/>
      <c r="F243" s="206"/>
      <c r="G243" s="206"/>
      <c r="H243" s="206"/>
      <c r="I243" s="193"/>
      <c r="J243" s="195"/>
      <c r="K243" s="194"/>
      <c r="L243" s="194"/>
      <c r="U243" s="207"/>
    </row>
    <row r="244" spans="1:21" s="14" customFormat="1" hidden="1">
      <c r="A244" s="4"/>
      <c r="B244" s="94"/>
      <c r="D244" s="206"/>
      <c r="E244" s="206"/>
      <c r="F244" s="206"/>
      <c r="G244" s="206"/>
      <c r="H244" s="206"/>
      <c r="I244" s="193"/>
      <c r="J244" s="194"/>
      <c r="K244" s="194"/>
      <c r="L244" s="194"/>
      <c r="U244" s="207"/>
    </row>
    <row r="245" spans="1:21" s="14" customFormat="1" hidden="1">
      <c r="A245" s="4"/>
      <c r="B245" s="94"/>
      <c r="D245" s="206"/>
      <c r="E245" s="206"/>
      <c r="F245" s="206"/>
      <c r="G245" s="206"/>
      <c r="H245" s="206"/>
      <c r="I245" s="193"/>
      <c r="J245" s="195"/>
      <c r="K245" s="194"/>
      <c r="L245" s="194"/>
      <c r="U245" s="207"/>
    </row>
    <row r="246" spans="1:21" s="14" customFormat="1" hidden="1">
      <c r="A246" s="4"/>
      <c r="B246" s="94"/>
      <c r="D246" s="206"/>
      <c r="E246" s="206"/>
      <c r="F246" s="206"/>
      <c r="G246" s="206"/>
      <c r="H246" s="206"/>
      <c r="I246" s="193"/>
      <c r="J246" s="194"/>
      <c r="K246" s="194"/>
      <c r="L246" s="194"/>
      <c r="U246" s="207"/>
    </row>
    <row r="247" spans="1:21" s="14" customFormat="1" hidden="1">
      <c r="A247" s="4"/>
      <c r="B247" s="94"/>
      <c r="D247" s="206"/>
      <c r="E247" s="206"/>
      <c r="F247" s="206"/>
      <c r="G247" s="206"/>
      <c r="H247" s="206"/>
      <c r="I247" s="193"/>
      <c r="J247" s="195"/>
      <c r="K247" s="194"/>
      <c r="L247" s="194"/>
      <c r="U247" s="207"/>
    </row>
    <row r="248" spans="1:21" s="14" customFormat="1" hidden="1">
      <c r="A248" s="4"/>
      <c r="B248" s="94"/>
      <c r="D248" s="206"/>
      <c r="E248" s="206"/>
      <c r="F248" s="206"/>
      <c r="G248" s="206"/>
      <c r="H248" s="206"/>
      <c r="I248" s="193"/>
      <c r="J248" s="194"/>
      <c r="K248" s="194"/>
      <c r="L248" s="194"/>
      <c r="U248" s="207"/>
    </row>
    <row r="249" spans="1:21" s="14" customFormat="1" hidden="1">
      <c r="A249" s="4"/>
      <c r="B249" s="94"/>
      <c r="D249" s="206"/>
      <c r="E249" s="206"/>
      <c r="F249" s="206"/>
      <c r="G249" s="206"/>
      <c r="H249" s="206"/>
      <c r="I249" s="206"/>
      <c r="J249" s="114"/>
      <c r="K249" s="114"/>
      <c r="L249" s="114"/>
      <c r="U249" s="207"/>
    </row>
    <row r="250" spans="1:21" s="14" customFormat="1" hidden="1">
      <c r="A250" s="4"/>
      <c r="B250" s="94"/>
      <c r="C250" s="193"/>
      <c r="D250" s="206"/>
      <c r="E250" s="206"/>
      <c r="F250" s="206"/>
      <c r="G250" s="206"/>
      <c r="H250" s="206"/>
      <c r="I250" s="193"/>
      <c r="J250" s="194"/>
      <c r="K250" s="194"/>
      <c r="L250" s="194"/>
      <c r="M250" s="197"/>
      <c r="N250" s="197"/>
      <c r="U250" s="207"/>
    </row>
    <row r="251" spans="1:21" hidden="1">
      <c r="B251" s="94"/>
      <c r="D251" s="206"/>
      <c r="E251" s="206"/>
      <c r="F251" s="206"/>
      <c r="G251" s="206"/>
      <c r="H251" s="206"/>
      <c r="I251" s="206"/>
      <c r="J251" s="114"/>
      <c r="K251" s="114"/>
      <c r="L251" s="114"/>
      <c r="M251" s="14"/>
      <c r="N251" s="14"/>
      <c r="O251" s="14"/>
      <c r="P251" s="14"/>
    </row>
    <row r="252" spans="1:21" hidden="1">
      <c r="B252" s="94"/>
      <c r="C252" s="193"/>
      <c r="D252" s="206"/>
      <c r="E252" s="206"/>
      <c r="F252" s="206"/>
      <c r="G252" s="206"/>
      <c r="H252" s="206"/>
      <c r="I252" s="193"/>
      <c r="J252" s="194"/>
      <c r="K252" s="194"/>
      <c r="L252" s="194"/>
      <c r="M252" s="197"/>
      <c r="N252" s="197"/>
      <c r="O252" s="14"/>
      <c r="P252" s="14"/>
    </row>
    <row r="253" spans="1:21" hidden="1">
      <c r="B253" s="172"/>
      <c r="C253" s="193"/>
      <c r="D253" s="198"/>
      <c r="E253" s="198"/>
      <c r="F253" s="198"/>
      <c r="G253" s="198"/>
      <c r="H253" s="198"/>
      <c r="I253" s="193"/>
      <c r="J253" s="114"/>
      <c r="K253" s="114"/>
      <c r="L253" s="114"/>
      <c r="M253" s="102"/>
      <c r="N253" s="102"/>
      <c r="O253" s="14"/>
      <c r="P253" s="14"/>
    </row>
    <row r="254" spans="1:21" hidden="1">
      <c r="B254" s="94"/>
      <c r="C254" s="193"/>
      <c r="D254" s="206"/>
      <c r="E254" s="206"/>
      <c r="F254" s="206"/>
      <c r="G254" s="206"/>
      <c r="H254" s="206"/>
      <c r="I254" s="193"/>
      <c r="J254" s="194"/>
      <c r="K254" s="194"/>
      <c r="L254" s="194"/>
      <c r="M254" s="197"/>
      <c r="N254" s="197"/>
      <c r="O254" s="14"/>
      <c r="P254" s="14"/>
    </row>
    <row r="255" spans="1:21" hidden="1">
      <c r="B255" s="94"/>
      <c r="C255" s="193"/>
      <c r="D255" s="206"/>
      <c r="E255" s="206"/>
      <c r="F255" s="206"/>
      <c r="G255" s="206"/>
      <c r="H255" s="206"/>
      <c r="I255" s="193"/>
      <c r="J255" s="195"/>
      <c r="K255" s="114"/>
      <c r="L255" s="114"/>
      <c r="M255" s="197"/>
      <c r="N255" s="197"/>
      <c r="O255" s="14"/>
      <c r="P255" s="14"/>
    </row>
    <row r="256" spans="1:21" hidden="1">
      <c r="B256" s="94"/>
      <c r="C256" s="193"/>
      <c r="D256" s="206"/>
      <c r="E256" s="206"/>
      <c r="F256" s="206"/>
      <c r="G256" s="206"/>
      <c r="H256" s="206"/>
      <c r="I256" s="193"/>
      <c r="J256" s="194"/>
      <c r="K256" s="194"/>
      <c r="L256" s="194"/>
      <c r="M256" s="197"/>
      <c r="N256" s="197"/>
      <c r="O256" s="14"/>
      <c r="P256" s="14"/>
    </row>
    <row r="257" spans="2:16" hidden="1">
      <c r="B257" s="94"/>
      <c r="C257" s="193"/>
      <c r="D257" s="206"/>
      <c r="E257" s="206"/>
      <c r="F257" s="206"/>
      <c r="G257" s="206"/>
      <c r="H257" s="206"/>
      <c r="I257" s="193"/>
      <c r="J257" s="195"/>
      <c r="K257" s="195"/>
      <c r="L257" s="195"/>
      <c r="M257" s="197"/>
      <c r="N257" s="197"/>
      <c r="O257" s="14"/>
      <c r="P257" s="14"/>
    </row>
    <row r="258" spans="2:16" hidden="1">
      <c r="B258" s="94"/>
      <c r="C258" s="193"/>
      <c r="D258" s="206"/>
      <c r="E258" s="206"/>
      <c r="F258" s="206"/>
      <c r="G258" s="206"/>
      <c r="H258" s="206"/>
      <c r="I258" s="193"/>
      <c r="J258" s="194"/>
      <c r="K258" s="194"/>
      <c r="L258" s="194"/>
      <c r="M258" s="197"/>
      <c r="N258" s="197"/>
      <c r="O258" s="14"/>
      <c r="P258" s="14"/>
    </row>
    <row r="259" spans="2:16" hidden="1">
      <c r="B259" s="94"/>
      <c r="C259" s="193"/>
      <c r="D259" s="206"/>
      <c r="E259" s="206"/>
      <c r="F259" s="206"/>
      <c r="G259" s="206"/>
      <c r="H259" s="206"/>
      <c r="I259" s="193"/>
      <c r="J259" s="195"/>
      <c r="K259" s="114"/>
      <c r="L259" s="114"/>
      <c r="M259" s="197"/>
      <c r="N259" s="197"/>
      <c r="O259" s="14"/>
      <c r="P259" s="14"/>
    </row>
    <row r="260" spans="2:16" hidden="1">
      <c r="B260" s="94"/>
      <c r="C260" s="193"/>
      <c r="D260" s="206"/>
      <c r="E260" s="206"/>
      <c r="F260" s="206"/>
      <c r="G260" s="206"/>
      <c r="H260" s="206"/>
      <c r="I260" s="193"/>
      <c r="J260" s="194"/>
      <c r="K260" s="194"/>
      <c r="L260" s="194"/>
      <c r="M260" s="197"/>
      <c r="N260" s="197"/>
      <c r="O260" s="14"/>
      <c r="P260" s="14"/>
    </row>
    <row r="261" spans="2:16" hidden="1">
      <c r="B261" s="94"/>
      <c r="C261" s="193"/>
      <c r="D261" s="206"/>
      <c r="E261" s="206"/>
      <c r="F261" s="206"/>
      <c r="G261" s="206"/>
      <c r="H261" s="206"/>
      <c r="I261" s="193"/>
      <c r="J261" s="195"/>
      <c r="K261" s="195"/>
      <c r="L261" s="195"/>
      <c r="M261" s="197"/>
      <c r="N261" s="197"/>
      <c r="O261" s="14"/>
      <c r="P261" s="14"/>
    </row>
    <row r="262" spans="2:16" hidden="1">
      <c r="B262" s="94"/>
      <c r="C262" s="193"/>
      <c r="D262" s="206"/>
      <c r="E262" s="206"/>
      <c r="F262" s="206"/>
      <c r="G262" s="206"/>
      <c r="H262" s="206"/>
      <c r="I262" s="193"/>
      <c r="J262" s="194"/>
      <c r="K262" s="194"/>
      <c r="L262" s="194"/>
      <c r="M262" s="197"/>
      <c r="N262" s="197"/>
      <c r="O262" s="14"/>
      <c r="P262" s="14"/>
    </row>
    <row r="263" spans="2:16" hidden="1">
      <c r="B263" s="94"/>
      <c r="C263" s="193"/>
      <c r="D263" s="206"/>
      <c r="E263" s="206"/>
      <c r="F263" s="206"/>
      <c r="G263" s="206"/>
      <c r="H263" s="206"/>
      <c r="I263" s="193"/>
      <c r="J263" s="195"/>
      <c r="K263" s="114"/>
      <c r="L263" s="114"/>
      <c r="M263" s="197"/>
      <c r="N263" s="197"/>
      <c r="O263" s="14"/>
      <c r="P263" s="14"/>
    </row>
    <row r="264" spans="2:16" hidden="1">
      <c r="B264" s="94"/>
      <c r="C264" s="193"/>
      <c r="D264" s="206"/>
      <c r="E264" s="206"/>
      <c r="F264" s="206"/>
      <c r="G264" s="206"/>
      <c r="H264" s="206"/>
      <c r="I264" s="193"/>
      <c r="J264" s="194"/>
      <c r="K264" s="194"/>
      <c r="L264" s="194"/>
      <c r="M264" s="197"/>
      <c r="N264" s="197"/>
      <c r="O264" s="14"/>
      <c r="P264" s="14"/>
    </row>
    <row r="265" spans="2:16" hidden="1">
      <c r="B265" s="94"/>
      <c r="C265" s="193"/>
      <c r="D265" s="206"/>
      <c r="E265" s="206"/>
      <c r="F265" s="206"/>
      <c r="G265" s="206"/>
      <c r="H265" s="206"/>
      <c r="I265" s="193"/>
      <c r="J265" s="195"/>
      <c r="K265" s="114"/>
      <c r="L265" s="114"/>
      <c r="M265" s="197"/>
      <c r="N265" s="197"/>
      <c r="O265" s="14"/>
      <c r="P265" s="14"/>
    </row>
    <row r="266" spans="2:16" hidden="1">
      <c r="B266" s="94"/>
      <c r="C266" s="193"/>
      <c r="D266" s="206"/>
      <c r="E266" s="206"/>
      <c r="F266" s="206"/>
      <c r="G266" s="206"/>
      <c r="H266" s="206"/>
      <c r="I266" s="193"/>
      <c r="J266" s="194"/>
      <c r="K266" s="194"/>
      <c r="L266" s="194"/>
      <c r="M266" s="197"/>
      <c r="N266" s="197"/>
      <c r="O266" s="14"/>
      <c r="P266" s="14"/>
    </row>
    <row r="267" spans="2:16" hidden="1">
      <c r="B267" s="94"/>
      <c r="C267" s="193"/>
      <c r="D267" s="206"/>
      <c r="E267" s="206"/>
      <c r="F267" s="206"/>
      <c r="G267" s="206"/>
      <c r="H267" s="206"/>
      <c r="I267" s="193"/>
      <c r="J267" s="195"/>
      <c r="K267" s="195"/>
      <c r="L267" s="114"/>
      <c r="M267" s="197"/>
      <c r="N267" s="197"/>
      <c r="O267" s="14"/>
      <c r="P267" s="14"/>
    </row>
    <row r="268" spans="2:16" hidden="1">
      <c r="B268" s="94"/>
      <c r="C268" s="193"/>
      <c r="D268" s="206"/>
      <c r="E268" s="206"/>
      <c r="F268" s="206"/>
      <c r="G268" s="206"/>
      <c r="H268" s="206"/>
      <c r="I268" s="193"/>
      <c r="J268" s="194"/>
      <c r="K268" s="194"/>
      <c r="L268" s="194"/>
      <c r="M268" s="197"/>
      <c r="N268" s="197"/>
      <c r="O268" s="14"/>
      <c r="P268" s="14"/>
    </row>
    <row r="269" spans="2:16" hidden="1">
      <c r="B269" s="94"/>
      <c r="C269" s="193"/>
      <c r="D269" s="206"/>
      <c r="E269" s="206"/>
      <c r="F269" s="206"/>
      <c r="G269" s="206"/>
      <c r="H269" s="206"/>
      <c r="I269" s="193"/>
      <c r="J269" s="195"/>
      <c r="K269" s="195"/>
      <c r="L269" s="194"/>
      <c r="M269" s="197"/>
      <c r="N269" s="197"/>
      <c r="O269" s="14"/>
      <c r="P269" s="14"/>
    </row>
    <row r="270" spans="2:16" hidden="1">
      <c r="B270" s="94"/>
      <c r="C270" s="193"/>
      <c r="D270" s="206"/>
      <c r="E270" s="206"/>
      <c r="F270" s="206"/>
      <c r="G270" s="206"/>
      <c r="H270" s="206"/>
      <c r="I270" s="193"/>
      <c r="J270" s="194"/>
      <c r="K270" s="194"/>
      <c r="L270" s="194"/>
      <c r="M270" s="197"/>
      <c r="N270" s="197"/>
      <c r="O270" s="14"/>
      <c r="P270" s="14"/>
    </row>
    <row r="271" spans="2:16" hidden="1">
      <c r="B271" s="94"/>
      <c r="C271" s="193"/>
      <c r="D271" s="206"/>
      <c r="E271" s="206"/>
      <c r="F271" s="206"/>
      <c r="G271" s="206"/>
      <c r="H271" s="206"/>
      <c r="I271" s="193"/>
      <c r="J271" s="195"/>
      <c r="K271" s="195"/>
      <c r="L271" s="114"/>
      <c r="M271" s="197"/>
      <c r="N271" s="197"/>
      <c r="O271" s="14"/>
      <c r="P271" s="14"/>
    </row>
    <row r="272" spans="2:16" hidden="1">
      <c r="B272" s="94"/>
      <c r="C272" s="193"/>
      <c r="D272" s="206"/>
      <c r="E272" s="206"/>
      <c r="F272" s="206"/>
      <c r="G272" s="206"/>
      <c r="H272" s="206"/>
      <c r="I272" s="193"/>
      <c r="J272" s="194"/>
      <c r="K272" s="194"/>
      <c r="L272" s="194"/>
      <c r="M272" s="197"/>
      <c r="N272" s="197"/>
      <c r="O272" s="14"/>
      <c r="P272" s="14"/>
    </row>
    <row r="273" spans="2:16" hidden="1">
      <c r="B273" s="94"/>
      <c r="C273" s="193"/>
      <c r="D273" s="206"/>
      <c r="E273" s="206"/>
      <c r="F273" s="206"/>
      <c r="G273" s="206"/>
      <c r="H273" s="206"/>
      <c r="I273" s="193"/>
      <c r="J273" s="195"/>
      <c r="K273" s="114"/>
      <c r="L273" s="114"/>
      <c r="M273" s="197"/>
      <c r="N273" s="197"/>
      <c r="O273" s="14"/>
      <c r="P273" s="14"/>
    </row>
    <row r="274" spans="2:16" hidden="1">
      <c r="B274" s="94"/>
      <c r="C274" s="193"/>
      <c r="D274" s="206"/>
      <c r="E274" s="206"/>
      <c r="F274" s="206"/>
      <c r="G274" s="206"/>
      <c r="H274" s="206"/>
      <c r="I274" s="193"/>
      <c r="J274" s="194"/>
      <c r="K274" s="194"/>
      <c r="L274" s="194"/>
      <c r="M274" s="194"/>
      <c r="N274" s="194"/>
      <c r="O274" s="14"/>
      <c r="P274" s="14"/>
    </row>
    <row r="275" spans="2:16" hidden="1">
      <c r="B275" s="94"/>
      <c r="C275" s="193"/>
      <c r="D275" s="206"/>
      <c r="E275" s="206"/>
      <c r="F275" s="206"/>
      <c r="G275" s="206"/>
      <c r="H275" s="206"/>
      <c r="I275" s="193"/>
      <c r="J275" s="195"/>
      <c r="K275" s="195"/>
      <c r="L275" s="114"/>
      <c r="M275" s="197"/>
      <c r="N275" s="197"/>
      <c r="O275" s="14"/>
      <c r="P275" s="14"/>
    </row>
    <row r="276" spans="2:16" hidden="1">
      <c r="B276" s="94"/>
      <c r="C276" s="193"/>
      <c r="D276" s="206"/>
      <c r="E276" s="206"/>
      <c r="F276" s="206"/>
      <c r="G276" s="206"/>
      <c r="H276" s="206"/>
      <c r="I276" s="193"/>
      <c r="J276" s="194"/>
      <c r="K276" s="194"/>
      <c r="L276" s="194"/>
      <c r="M276" s="197"/>
      <c r="N276" s="197"/>
      <c r="O276" s="14"/>
      <c r="P276" s="14"/>
    </row>
    <row r="277" spans="2:16" hidden="1">
      <c r="B277" s="94"/>
      <c r="C277" s="193"/>
      <c r="D277" s="206"/>
      <c r="E277" s="206"/>
      <c r="F277" s="206"/>
      <c r="G277" s="206"/>
      <c r="H277" s="206"/>
      <c r="I277" s="193"/>
      <c r="J277" s="195"/>
      <c r="K277" s="195"/>
      <c r="L277" s="114"/>
      <c r="M277" s="197"/>
      <c r="N277" s="197"/>
      <c r="O277" s="14"/>
      <c r="P277" s="14"/>
    </row>
    <row r="278" spans="2:16" hidden="1">
      <c r="B278" s="94"/>
      <c r="C278" s="193"/>
      <c r="D278" s="206"/>
      <c r="E278" s="206"/>
      <c r="F278" s="206"/>
      <c r="G278" s="206"/>
      <c r="H278" s="206"/>
      <c r="I278" s="193"/>
      <c r="J278" s="194"/>
      <c r="K278" s="194"/>
      <c r="L278" s="194"/>
      <c r="M278" s="197"/>
      <c r="N278" s="197"/>
      <c r="O278" s="14"/>
      <c r="P278" s="14"/>
    </row>
    <row r="279" spans="2:16" hidden="1">
      <c r="B279" s="94"/>
      <c r="C279" s="193"/>
      <c r="D279" s="206"/>
      <c r="E279" s="206"/>
      <c r="F279" s="206"/>
      <c r="G279" s="206"/>
      <c r="H279" s="206"/>
      <c r="I279" s="193"/>
      <c r="J279" s="195"/>
      <c r="K279" s="114"/>
      <c r="L279" s="114"/>
      <c r="M279" s="197"/>
      <c r="N279" s="197"/>
      <c r="O279" s="14"/>
      <c r="P279" s="14"/>
    </row>
    <row r="280" spans="2:16" hidden="1">
      <c r="B280" s="94"/>
      <c r="C280" s="193"/>
      <c r="D280" s="206"/>
      <c r="E280" s="206"/>
      <c r="F280" s="206"/>
      <c r="G280" s="206"/>
      <c r="H280" s="206"/>
      <c r="I280" s="193"/>
      <c r="J280" s="194"/>
      <c r="K280" s="194"/>
      <c r="L280" s="194"/>
      <c r="M280" s="197"/>
      <c r="N280" s="197"/>
      <c r="O280" s="14"/>
      <c r="P280" s="14"/>
    </row>
    <row r="281" spans="2:16" hidden="1">
      <c r="B281" s="94"/>
      <c r="C281" s="193"/>
      <c r="D281" s="206"/>
      <c r="E281" s="206"/>
      <c r="F281" s="206"/>
      <c r="G281" s="206"/>
      <c r="H281" s="206"/>
      <c r="I281" s="193"/>
      <c r="J281" s="195"/>
      <c r="K281" s="195"/>
      <c r="L281" s="195"/>
      <c r="M281" s="197"/>
      <c r="N281" s="197"/>
      <c r="O281" s="14"/>
      <c r="P281" s="14"/>
    </row>
    <row r="282" spans="2:16" hidden="1">
      <c r="B282" s="94"/>
      <c r="C282" s="193"/>
      <c r="D282" s="206"/>
      <c r="E282" s="206"/>
      <c r="F282" s="206"/>
      <c r="G282" s="206"/>
      <c r="H282" s="206"/>
      <c r="I282" s="193"/>
      <c r="J282" s="194"/>
      <c r="K282" s="194"/>
      <c r="L282" s="194"/>
      <c r="M282" s="197"/>
      <c r="N282" s="197"/>
      <c r="O282" s="14"/>
      <c r="P282" s="14"/>
    </row>
    <row r="283" spans="2:16" hidden="1">
      <c r="B283" s="94"/>
      <c r="C283" s="193"/>
      <c r="D283" s="206"/>
      <c r="E283" s="206"/>
      <c r="F283" s="206"/>
      <c r="G283" s="206"/>
      <c r="H283" s="206"/>
      <c r="I283" s="193"/>
      <c r="J283" s="195"/>
      <c r="K283" s="194"/>
      <c r="L283" s="194"/>
      <c r="M283" s="197"/>
      <c r="N283" s="197"/>
      <c r="O283" s="14"/>
      <c r="P283" s="14"/>
    </row>
    <row r="284" spans="2:16" hidden="1">
      <c r="B284" s="94"/>
      <c r="C284" s="193"/>
      <c r="D284" s="206"/>
      <c r="E284" s="206"/>
      <c r="F284" s="206"/>
      <c r="G284" s="206"/>
      <c r="H284" s="206"/>
      <c r="I284" s="193"/>
      <c r="J284" s="194"/>
      <c r="K284" s="194"/>
      <c r="L284" s="194"/>
      <c r="M284" s="197"/>
      <c r="N284" s="197"/>
      <c r="O284" s="14"/>
      <c r="P284" s="14"/>
    </row>
    <row r="285" spans="2:16" hidden="1">
      <c r="B285" s="94"/>
      <c r="C285" s="193"/>
      <c r="D285" s="206"/>
      <c r="E285" s="206"/>
      <c r="F285" s="206"/>
      <c r="G285" s="206"/>
      <c r="H285" s="206"/>
      <c r="I285" s="193"/>
      <c r="J285" s="195"/>
      <c r="K285" s="195"/>
      <c r="L285" s="195"/>
      <c r="M285" s="197"/>
      <c r="N285" s="197"/>
      <c r="O285" s="14"/>
      <c r="P285" s="14"/>
    </row>
    <row r="286" spans="2:16" hidden="1">
      <c r="B286" s="94"/>
      <c r="C286" s="193"/>
      <c r="D286" s="206"/>
      <c r="E286" s="206"/>
      <c r="F286" s="206"/>
      <c r="G286" s="206"/>
      <c r="H286" s="206"/>
      <c r="I286" s="193"/>
      <c r="J286" s="194"/>
      <c r="K286" s="194"/>
      <c r="L286" s="194"/>
      <c r="M286" s="197"/>
      <c r="N286" s="197"/>
      <c r="O286" s="14"/>
      <c r="P286" s="14"/>
    </row>
    <row r="287" spans="2:16" hidden="1">
      <c r="B287" s="94"/>
      <c r="C287" s="193"/>
      <c r="D287" s="206"/>
      <c r="E287" s="206"/>
      <c r="F287" s="206"/>
      <c r="G287" s="206"/>
      <c r="H287" s="206"/>
      <c r="I287" s="193"/>
      <c r="J287" s="195"/>
      <c r="K287" s="195"/>
      <c r="L287" s="114"/>
      <c r="M287" s="197"/>
      <c r="N287" s="197"/>
      <c r="O287" s="14"/>
      <c r="P287" s="14"/>
    </row>
    <row r="288" spans="2:16" hidden="1">
      <c r="B288" s="94"/>
      <c r="C288" s="193"/>
      <c r="D288" s="206"/>
      <c r="E288" s="206"/>
      <c r="F288" s="206"/>
      <c r="G288" s="206"/>
      <c r="H288" s="206"/>
      <c r="I288" s="193"/>
      <c r="J288" s="194"/>
      <c r="K288" s="194"/>
      <c r="L288" s="194"/>
      <c r="M288" s="197"/>
      <c r="N288" s="197"/>
      <c r="O288" s="14"/>
      <c r="P288" s="14"/>
    </row>
    <row r="289" spans="2:16" hidden="1">
      <c r="B289" s="94"/>
      <c r="C289" s="193"/>
      <c r="D289" s="206"/>
      <c r="E289" s="206"/>
      <c r="F289" s="206"/>
      <c r="G289" s="206"/>
      <c r="H289" s="206"/>
      <c r="I289" s="193"/>
      <c r="J289" s="195"/>
      <c r="K289" s="194"/>
      <c r="M289" s="197"/>
      <c r="N289" s="197"/>
      <c r="O289" s="14"/>
      <c r="P289" s="14"/>
    </row>
    <row r="290" spans="2:16" hidden="1">
      <c r="B290" s="94"/>
      <c r="C290" s="193"/>
      <c r="D290" s="206"/>
      <c r="E290" s="206"/>
      <c r="F290" s="206"/>
      <c r="G290" s="206"/>
      <c r="H290" s="206"/>
      <c r="I290" s="193"/>
      <c r="J290" s="194"/>
      <c r="K290" s="194"/>
      <c r="M290" s="197"/>
      <c r="N290" s="197"/>
      <c r="O290" s="14"/>
      <c r="P290" s="14"/>
    </row>
    <row r="291" spans="2:16" hidden="1">
      <c r="B291" s="94"/>
      <c r="C291" s="193"/>
      <c r="D291" s="206"/>
      <c r="E291" s="206"/>
      <c r="F291" s="206"/>
      <c r="G291" s="206"/>
      <c r="H291" s="206"/>
      <c r="I291" s="193"/>
      <c r="J291" s="195"/>
      <c r="K291" s="194"/>
      <c r="M291" s="197"/>
      <c r="N291" s="197"/>
      <c r="O291" s="14"/>
      <c r="P291" s="14"/>
    </row>
    <row r="292" spans="2:16" hidden="1">
      <c r="B292" s="94"/>
      <c r="C292" s="193"/>
      <c r="D292" s="206"/>
      <c r="E292" s="206"/>
      <c r="F292" s="206"/>
      <c r="G292" s="206"/>
      <c r="H292" s="206"/>
      <c r="I292" s="193"/>
      <c r="J292" s="194"/>
      <c r="K292" s="194"/>
      <c r="M292" s="197"/>
      <c r="N292" s="197"/>
      <c r="O292" s="14"/>
      <c r="P292" s="14"/>
    </row>
    <row r="293" spans="2:16" hidden="1">
      <c r="B293" s="94"/>
      <c r="C293" s="193"/>
      <c r="D293" s="206"/>
      <c r="E293" s="206"/>
      <c r="F293" s="206"/>
      <c r="G293" s="206"/>
      <c r="H293" s="206"/>
      <c r="I293" s="193"/>
      <c r="J293" s="195"/>
      <c r="K293" s="195"/>
      <c r="M293" s="197"/>
      <c r="N293" s="197"/>
      <c r="O293" s="14"/>
      <c r="P293" s="14"/>
    </row>
    <row r="294" spans="2:16" hidden="1">
      <c r="B294" s="94"/>
      <c r="C294" s="193"/>
      <c r="D294" s="206"/>
      <c r="E294" s="206"/>
      <c r="F294" s="206"/>
      <c r="G294" s="206"/>
      <c r="H294" s="206"/>
      <c r="I294" s="193"/>
      <c r="J294" s="194"/>
      <c r="K294" s="194"/>
      <c r="M294" s="197"/>
      <c r="N294" s="197"/>
      <c r="O294" s="14"/>
      <c r="P294" s="14"/>
    </row>
    <row r="295" spans="2:16" hidden="1">
      <c r="B295" s="94"/>
      <c r="C295" s="193"/>
      <c r="D295" s="206"/>
      <c r="E295" s="206"/>
      <c r="F295" s="206"/>
      <c r="G295" s="206"/>
      <c r="H295" s="206"/>
      <c r="I295" s="193"/>
      <c r="J295" s="195"/>
      <c r="K295" s="195"/>
      <c r="M295" s="197"/>
      <c r="N295" s="197"/>
      <c r="O295" s="14"/>
      <c r="P295" s="14"/>
    </row>
    <row r="296" spans="2:16" hidden="1">
      <c r="B296" s="94"/>
      <c r="C296" s="193"/>
      <c r="D296" s="206"/>
      <c r="E296" s="206"/>
      <c r="F296" s="206"/>
      <c r="G296" s="206"/>
      <c r="H296" s="206"/>
      <c r="I296" s="193"/>
      <c r="J296" s="194"/>
      <c r="K296" s="194"/>
      <c r="M296" s="197"/>
      <c r="N296" s="197"/>
      <c r="O296" s="14"/>
      <c r="P296" s="14"/>
    </row>
    <row r="297" spans="2:16" hidden="1">
      <c r="B297" s="94"/>
      <c r="C297" s="193"/>
      <c r="D297" s="206"/>
      <c r="E297" s="206"/>
      <c r="F297" s="206"/>
      <c r="G297" s="206"/>
      <c r="H297" s="206"/>
      <c r="I297" s="193"/>
      <c r="J297" s="195"/>
      <c r="K297" s="194"/>
      <c r="M297" s="197"/>
      <c r="N297" s="197"/>
      <c r="O297" s="14"/>
      <c r="P297" s="14"/>
    </row>
    <row r="298" spans="2:16" hidden="1">
      <c r="B298" s="94"/>
      <c r="C298" s="193"/>
      <c r="D298" s="206"/>
      <c r="E298" s="206"/>
      <c r="F298" s="206"/>
      <c r="G298" s="206"/>
      <c r="H298" s="206"/>
      <c r="I298" s="193"/>
      <c r="J298" s="194"/>
      <c r="K298" s="194"/>
      <c r="M298" s="197"/>
      <c r="N298" s="197"/>
      <c r="O298" s="14"/>
      <c r="P298" s="14"/>
    </row>
    <row r="299" spans="2:16" hidden="1">
      <c r="B299" s="94"/>
      <c r="C299" s="193"/>
      <c r="D299" s="206"/>
      <c r="E299" s="206"/>
      <c r="F299" s="206"/>
      <c r="G299" s="206"/>
      <c r="H299" s="206"/>
      <c r="I299" s="193"/>
      <c r="J299" s="195"/>
      <c r="K299" s="114"/>
      <c r="M299" s="197"/>
      <c r="N299" s="197"/>
      <c r="O299" s="14"/>
      <c r="P299" s="14"/>
    </row>
    <row r="300" spans="2:16" hidden="1">
      <c r="B300" s="94"/>
      <c r="C300" s="193"/>
      <c r="D300" s="206"/>
      <c r="E300" s="206"/>
      <c r="F300" s="206"/>
      <c r="G300" s="206"/>
      <c r="H300" s="206"/>
      <c r="I300" s="193"/>
      <c r="J300" s="194"/>
      <c r="K300" s="194"/>
      <c r="M300" s="197"/>
      <c r="N300" s="197"/>
      <c r="O300" s="14"/>
      <c r="P300" s="14"/>
    </row>
    <row r="301" spans="2:16" hidden="1">
      <c r="B301" s="94"/>
      <c r="C301" s="193"/>
      <c r="D301" s="206"/>
      <c r="E301" s="206"/>
      <c r="F301" s="206"/>
      <c r="G301" s="206"/>
      <c r="H301" s="206"/>
      <c r="I301" s="206"/>
      <c r="J301" s="195"/>
      <c r="K301" s="114"/>
      <c r="L301" s="114"/>
      <c r="M301" s="197"/>
      <c r="N301" s="197"/>
      <c r="O301" s="14"/>
      <c r="P301" s="14"/>
    </row>
    <row r="302" spans="2:16" hidden="1">
      <c r="B302" s="94"/>
      <c r="C302" s="193"/>
      <c r="D302" s="206"/>
      <c r="E302" s="206"/>
      <c r="F302" s="206"/>
      <c r="G302" s="206"/>
      <c r="H302" s="206"/>
      <c r="I302" s="206"/>
      <c r="J302" s="194"/>
      <c r="K302" s="194"/>
      <c r="L302" s="194"/>
      <c r="M302" s="197"/>
      <c r="N302" s="197"/>
      <c r="O302" s="14"/>
      <c r="P302" s="14"/>
    </row>
    <row r="303" spans="2:16" hidden="1">
      <c r="B303" s="94"/>
      <c r="C303" s="193"/>
      <c r="D303" s="206"/>
      <c r="E303" s="206"/>
      <c r="F303" s="206"/>
      <c r="G303" s="206"/>
      <c r="H303" s="206"/>
      <c r="I303" s="206"/>
      <c r="J303" s="195"/>
      <c r="K303" s="114"/>
      <c r="M303" s="197"/>
      <c r="N303" s="197"/>
      <c r="O303" s="14"/>
      <c r="P303" s="14"/>
    </row>
    <row r="304" spans="2:16" hidden="1">
      <c r="B304" s="94"/>
      <c r="C304" s="193"/>
      <c r="D304" s="206"/>
      <c r="E304" s="206"/>
      <c r="F304" s="206"/>
      <c r="G304" s="206"/>
      <c r="H304" s="206"/>
      <c r="I304" s="206"/>
      <c r="J304" s="194"/>
      <c r="K304" s="194"/>
      <c r="M304" s="197"/>
      <c r="N304" s="197"/>
      <c r="O304" s="14"/>
      <c r="P304" s="14"/>
    </row>
    <row r="305" spans="2:16" hidden="1">
      <c r="B305" s="172"/>
      <c r="D305" s="198"/>
      <c r="E305" s="198"/>
      <c r="F305" s="198"/>
      <c r="G305" s="198"/>
      <c r="H305" s="198"/>
      <c r="I305" s="198"/>
      <c r="J305" s="114"/>
      <c r="K305" s="14"/>
      <c r="M305" s="102"/>
      <c r="N305" s="102"/>
      <c r="O305" s="14"/>
      <c r="P305" s="14"/>
    </row>
    <row r="306" spans="2:16" hidden="1">
      <c r="B306" s="1"/>
      <c r="C306" s="193"/>
      <c r="D306" s="206"/>
      <c r="E306" s="206"/>
      <c r="F306" s="206"/>
      <c r="G306" s="206"/>
      <c r="H306" s="206"/>
      <c r="I306" s="193"/>
      <c r="J306" s="194"/>
      <c r="K306" s="14"/>
      <c r="M306" s="197"/>
      <c r="N306" s="197"/>
      <c r="O306" s="14"/>
      <c r="P306" s="14"/>
    </row>
    <row r="307" spans="2:16" hidden="1">
      <c r="B307" s="1"/>
      <c r="C307" s="193"/>
      <c r="D307" s="206"/>
      <c r="E307" s="206"/>
      <c r="F307" s="206"/>
      <c r="G307" s="206"/>
      <c r="H307" s="206"/>
      <c r="I307" s="193"/>
      <c r="J307" s="195"/>
      <c r="K307" s="14"/>
      <c r="M307" s="197"/>
      <c r="N307" s="197"/>
      <c r="O307" s="14"/>
      <c r="P307" s="14"/>
    </row>
    <row r="308" spans="2:16" hidden="1">
      <c r="B308" s="1"/>
      <c r="C308" s="193"/>
      <c r="D308" s="206"/>
      <c r="E308" s="206"/>
      <c r="F308" s="206"/>
      <c r="G308" s="206"/>
      <c r="H308" s="206"/>
      <c r="I308" s="193"/>
      <c r="J308" s="194"/>
      <c r="K308" s="14"/>
      <c r="M308" s="197"/>
      <c r="N308" s="197"/>
      <c r="O308" s="14"/>
      <c r="P308" s="14"/>
    </row>
    <row r="309" spans="2:16" hidden="1">
      <c r="B309" s="1"/>
      <c r="C309" s="193"/>
      <c r="D309" s="206"/>
      <c r="E309" s="206"/>
      <c r="F309" s="206"/>
      <c r="G309" s="206"/>
      <c r="H309" s="206"/>
      <c r="I309" s="193"/>
      <c r="J309" s="195"/>
      <c r="K309" s="14"/>
      <c r="M309" s="197"/>
      <c r="N309" s="197"/>
      <c r="O309" s="14"/>
      <c r="P309" s="14"/>
    </row>
    <row r="310" spans="2:16" hidden="1">
      <c r="B310" s="1"/>
      <c r="C310" s="193"/>
      <c r="D310" s="206"/>
      <c r="E310" s="206"/>
      <c r="F310" s="206"/>
      <c r="G310" s="206"/>
      <c r="H310" s="206"/>
      <c r="I310" s="193"/>
      <c r="J310" s="194"/>
      <c r="K310" s="14"/>
      <c r="M310" s="197"/>
      <c r="N310" s="197"/>
      <c r="O310" s="14"/>
      <c r="P310" s="14"/>
    </row>
    <row r="311" spans="2:16" hidden="1">
      <c r="B311" s="1"/>
      <c r="C311" s="193"/>
      <c r="D311" s="206"/>
      <c r="E311" s="206"/>
      <c r="F311" s="206"/>
      <c r="G311" s="206"/>
      <c r="H311" s="206"/>
      <c r="I311" s="193"/>
      <c r="J311" s="195"/>
      <c r="K311" s="14"/>
      <c r="M311" s="197"/>
      <c r="N311" s="197"/>
      <c r="O311" s="14"/>
      <c r="P311" s="14"/>
    </row>
    <row r="312" spans="2:16" hidden="1">
      <c r="B312" s="1"/>
      <c r="C312" s="193"/>
      <c r="D312" s="206"/>
      <c r="E312" s="206"/>
      <c r="F312" s="206"/>
      <c r="G312" s="206"/>
      <c r="H312" s="206"/>
      <c r="I312" s="193"/>
      <c r="J312" s="194"/>
      <c r="K312" s="14"/>
      <c r="M312" s="197"/>
      <c r="N312" s="197"/>
      <c r="O312" s="14"/>
      <c r="P312" s="14"/>
    </row>
    <row r="313" spans="2:16" hidden="1">
      <c r="B313" s="1"/>
      <c r="C313" s="193"/>
      <c r="D313" s="206"/>
      <c r="E313" s="206"/>
      <c r="F313" s="206"/>
      <c r="G313" s="206"/>
      <c r="H313" s="206"/>
      <c r="I313" s="193"/>
      <c r="J313" s="195"/>
      <c r="K313" s="14"/>
      <c r="M313" s="197"/>
      <c r="N313" s="197"/>
      <c r="O313" s="14"/>
      <c r="P313" s="14"/>
    </row>
    <row r="314" spans="2:16" hidden="1">
      <c r="B314" s="1"/>
      <c r="C314" s="193"/>
      <c r="D314" s="206"/>
      <c r="E314" s="206"/>
      <c r="F314" s="206"/>
      <c r="G314" s="206"/>
      <c r="H314" s="206"/>
      <c r="I314" s="193"/>
      <c r="J314" s="194"/>
      <c r="K314" s="14"/>
      <c r="M314" s="197"/>
      <c r="N314" s="197"/>
      <c r="O314" s="14"/>
      <c r="P314" s="14"/>
    </row>
    <row r="315" spans="2:16" hidden="1">
      <c r="B315" s="1"/>
      <c r="C315" s="193"/>
      <c r="D315" s="206"/>
      <c r="E315" s="206"/>
      <c r="F315" s="206"/>
      <c r="G315" s="206"/>
      <c r="H315" s="206"/>
      <c r="I315" s="206"/>
      <c r="J315" s="195"/>
      <c r="K315" s="114"/>
      <c r="L315" s="114"/>
      <c r="M315" s="102"/>
      <c r="N315" s="102"/>
      <c r="O315" s="14"/>
      <c r="P315" s="14"/>
    </row>
    <row r="316" spans="2:16" hidden="1">
      <c r="B316" s="1"/>
      <c r="C316" s="193"/>
      <c r="D316" s="1"/>
      <c r="E316" s="1"/>
      <c r="F316" s="1"/>
      <c r="G316" s="1"/>
      <c r="H316" s="1"/>
      <c r="I316" s="193"/>
      <c r="J316" s="194"/>
      <c r="K316" s="194"/>
      <c r="L316" s="194"/>
      <c r="M316" s="197"/>
      <c r="N316" s="197"/>
      <c r="O316" s="14"/>
      <c r="P316" s="14"/>
    </row>
    <row r="317" spans="2:16" hidden="1">
      <c r="B317" s="1"/>
      <c r="C317" s="193"/>
      <c r="D317" s="1"/>
      <c r="E317" s="1"/>
      <c r="F317" s="1"/>
      <c r="G317" s="1"/>
      <c r="H317" s="1"/>
      <c r="I317" s="193"/>
      <c r="J317" s="195"/>
      <c r="K317" s="194"/>
      <c r="M317" s="197"/>
      <c r="N317" s="197"/>
      <c r="O317" s="14"/>
      <c r="P317" s="14"/>
    </row>
    <row r="318" spans="2:16" hidden="1">
      <c r="B318" s="1"/>
      <c r="C318" s="193"/>
      <c r="D318" s="1"/>
      <c r="E318" s="1"/>
      <c r="F318" s="1"/>
      <c r="G318" s="1"/>
      <c r="H318" s="1"/>
      <c r="I318" s="193"/>
      <c r="J318" s="194"/>
      <c r="K318" s="194"/>
      <c r="M318" s="197"/>
      <c r="N318" s="197"/>
      <c r="O318" s="14"/>
      <c r="P318" s="14"/>
    </row>
    <row r="319" spans="2:16" hidden="1">
      <c r="B319" s="1"/>
      <c r="C319" s="193"/>
      <c r="D319" s="1"/>
      <c r="E319" s="1"/>
      <c r="F319" s="1"/>
      <c r="G319" s="1"/>
      <c r="H319" s="1"/>
      <c r="I319" s="193"/>
      <c r="J319" s="195"/>
      <c r="K319" s="194"/>
      <c r="M319" s="197"/>
      <c r="N319" s="197"/>
      <c r="O319" s="14"/>
      <c r="P319" s="14"/>
    </row>
    <row r="320" spans="2:16" hidden="1">
      <c r="B320" s="1"/>
      <c r="C320" s="193"/>
      <c r="D320" s="1"/>
      <c r="E320" s="1"/>
      <c r="F320" s="1"/>
      <c r="G320" s="1"/>
      <c r="H320" s="1"/>
      <c r="I320" s="193"/>
      <c r="J320" s="194"/>
      <c r="K320" s="194"/>
      <c r="M320" s="197"/>
      <c r="N320" s="197"/>
      <c r="O320" s="14"/>
      <c r="P320" s="14"/>
    </row>
    <row r="321" spans="2:16" hidden="1">
      <c r="B321" s="1"/>
      <c r="C321" s="193"/>
      <c r="D321" s="1"/>
      <c r="E321" s="1"/>
      <c r="F321" s="1"/>
      <c r="G321" s="1"/>
      <c r="H321" s="1"/>
      <c r="I321" s="193"/>
      <c r="J321" s="195"/>
      <c r="K321" s="195"/>
      <c r="L321" s="114"/>
      <c r="M321" s="197"/>
      <c r="N321" s="197"/>
      <c r="O321" s="14"/>
      <c r="P321" s="14"/>
    </row>
    <row r="322" spans="2:16" hidden="1">
      <c r="B322" s="1"/>
      <c r="C322" s="193"/>
      <c r="D322" s="1"/>
      <c r="E322" s="1"/>
      <c r="F322" s="1"/>
      <c r="G322" s="1"/>
      <c r="H322" s="1"/>
      <c r="I322" s="193"/>
      <c r="J322" s="194"/>
      <c r="K322" s="194"/>
      <c r="L322" s="194"/>
      <c r="M322" s="197"/>
      <c r="N322" s="197"/>
      <c r="O322" s="14"/>
      <c r="P322" s="14"/>
    </row>
    <row r="323" spans="2:16" hidden="1">
      <c r="B323" s="1"/>
      <c r="C323" s="193"/>
      <c r="D323" s="1"/>
      <c r="E323" s="1"/>
      <c r="F323" s="1"/>
      <c r="G323" s="1"/>
      <c r="H323" s="1"/>
      <c r="I323" s="193"/>
      <c r="J323" s="195"/>
      <c r="K323" s="195"/>
      <c r="M323" s="197"/>
      <c r="N323" s="197"/>
      <c r="O323" s="14"/>
      <c r="P323" s="14"/>
    </row>
    <row r="324" spans="2:16" hidden="1">
      <c r="B324" s="1"/>
      <c r="C324" s="193"/>
      <c r="D324" s="1"/>
      <c r="E324" s="1"/>
      <c r="F324" s="1"/>
      <c r="G324" s="1"/>
      <c r="H324" s="1"/>
      <c r="I324" s="193"/>
      <c r="J324" s="194"/>
      <c r="K324" s="194"/>
      <c r="M324" s="197"/>
      <c r="N324" s="197"/>
      <c r="O324" s="14"/>
      <c r="P324" s="14"/>
    </row>
    <row r="325" spans="2:16" hidden="1">
      <c r="B325" s="1"/>
      <c r="C325" s="193"/>
      <c r="D325" s="1"/>
      <c r="E325" s="1"/>
      <c r="F325" s="1"/>
      <c r="G325" s="1"/>
      <c r="H325" s="1"/>
      <c r="I325" s="193"/>
      <c r="J325" s="195"/>
      <c r="K325" s="194"/>
      <c r="M325" s="197"/>
      <c r="N325" s="197"/>
      <c r="O325" s="14"/>
      <c r="P325" s="14"/>
    </row>
    <row r="326" spans="2:16" hidden="1">
      <c r="B326" s="1"/>
      <c r="C326" s="193"/>
      <c r="D326" s="1"/>
      <c r="E326" s="1"/>
      <c r="F326" s="1"/>
      <c r="G326" s="1"/>
      <c r="H326" s="1"/>
      <c r="I326" s="193"/>
      <c r="J326" s="194"/>
      <c r="K326" s="194"/>
      <c r="M326" s="197"/>
      <c r="N326" s="197"/>
      <c r="O326" s="14"/>
      <c r="P326" s="14"/>
    </row>
    <row r="327" spans="2:16" hidden="1">
      <c r="B327" s="1"/>
      <c r="C327" s="193"/>
      <c r="D327" s="1"/>
      <c r="E327" s="1"/>
      <c r="F327" s="1"/>
      <c r="G327" s="1"/>
      <c r="H327" s="1"/>
      <c r="I327" s="193"/>
      <c r="J327" s="195"/>
      <c r="K327" s="194"/>
      <c r="M327" s="197"/>
      <c r="N327" s="197"/>
      <c r="O327" s="14"/>
      <c r="P327" s="14"/>
    </row>
    <row r="328" spans="2:16" hidden="1">
      <c r="B328" s="1"/>
      <c r="C328" s="193"/>
      <c r="D328" s="1"/>
      <c r="E328" s="1"/>
      <c r="F328" s="1"/>
      <c r="G328" s="1"/>
      <c r="H328" s="1"/>
      <c r="I328" s="193"/>
      <c r="J328" s="194"/>
      <c r="K328" s="194"/>
      <c r="M328" s="197"/>
      <c r="N328" s="197"/>
      <c r="O328" s="14"/>
      <c r="P328" s="14"/>
    </row>
    <row r="329" spans="2:16" hidden="1">
      <c r="B329" s="1"/>
      <c r="C329" s="193"/>
      <c r="D329" s="1"/>
      <c r="E329" s="1"/>
      <c r="F329" s="1"/>
      <c r="G329" s="1"/>
      <c r="H329" s="1"/>
      <c r="I329" s="193"/>
      <c r="J329" s="195"/>
      <c r="K329" s="194"/>
      <c r="M329" s="197"/>
      <c r="N329" s="197"/>
      <c r="O329" s="14"/>
      <c r="P329" s="14"/>
    </row>
    <row r="330" spans="2:16" hidden="1">
      <c r="B330" s="1"/>
      <c r="C330" s="193"/>
      <c r="D330" s="1"/>
      <c r="E330" s="1"/>
      <c r="F330" s="1"/>
      <c r="G330" s="1"/>
      <c r="H330" s="1"/>
      <c r="I330" s="193"/>
      <c r="J330" s="194"/>
      <c r="K330" s="194"/>
      <c r="M330" s="197"/>
      <c r="N330" s="197"/>
      <c r="O330" s="14"/>
      <c r="P330" s="14"/>
    </row>
    <row r="331" spans="2:16" hidden="1">
      <c r="B331" s="1"/>
      <c r="C331" s="193"/>
      <c r="D331" s="1"/>
      <c r="E331" s="1"/>
      <c r="F331" s="1"/>
      <c r="G331" s="1"/>
      <c r="H331" s="1"/>
      <c r="I331" s="193"/>
      <c r="J331" s="195"/>
      <c r="K331" s="195"/>
      <c r="L331" s="114"/>
      <c r="M331" s="197"/>
      <c r="N331" s="197"/>
      <c r="O331" s="14"/>
      <c r="P331" s="14"/>
    </row>
    <row r="332" spans="2:16" hidden="1">
      <c r="B332" s="1"/>
      <c r="C332" s="193"/>
      <c r="D332" s="1"/>
      <c r="E332" s="1"/>
      <c r="F332" s="1"/>
      <c r="G332" s="1"/>
      <c r="H332" s="1"/>
      <c r="I332" s="193"/>
      <c r="J332" s="194"/>
      <c r="K332" s="194"/>
      <c r="L332" s="194"/>
      <c r="M332" s="197"/>
      <c r="N332" s="197"/>
      <c r="O332" s="14"/>
      <c r="P332" s="14"/>
    </row>
    <row r="333" spans="2:16" hidden="1">
      <c r="B333" s="1"/>
      <c r="C333" s="193"/>
      <c r="D333" s="1"/>
      <c r="E333" s="1"/>
      <c r="F333" s="1"/>
      <c r="G333" s="1"/>
      <c r="H333" s="1"/>
      <c r="I333" s="193"/>
      <c r="J333" s="195"/>
      <c r="K333" s="195"/>
      <c r="L333" s="114"/>
      <c r="M333" s="197"/>
      <c r="N333" s="197"/>
      <c r="O333" s="14"/>
      <c r="P333" s="14"/>
    </row>
    <row r="334" spans="2:16" hidden="1">
      <c r="B334" s="1"/>
      <c r="C334" s="193"/>
      <c r="D334" s="1"/>
      <c r="E334" s="1"/>
      <c r="F334" s="1"/>
      <c r="G334" s="1"/>
      <c r="H334" s="1"/>
      <c r="I334" s="193"/>
      <c r="J334" s="194"/>
      <c r="K334" s="194"/>
      <c r="L334" s="194"/>
      <c r="M334" s="197"/>
      <c r="N334" s="197"/>
      <c r="O334" s="14"/>
      <c r="P334" s="14"/>
    </row>
    <row r="335" spans="2:16" hidden="1">
      <c r="B335" s="1"/>
      <c r="C335" s="193"/>
      <c r="D335" s="1"/>
      <c r="E335" s="1"/>
      <c r="F335" s="1"/>
      <c r="G335" s="1"/>
      <c r="H335" s="1"/>
      <c r="I335" s="193"/>
      <c r="J335" s="195"/>
      <c r="K335" s="195"/>
      <c r="M335" s="197"/>
      <c r="N335" s="197"/>
      <c r="O335" s="14"/>
      <c r="P335" s="14"/>
    </row>
    <row r="336" spans="2:16" hidden="1">
      <c r="B336" s="1"/>
      <c r="C336" s="193"/>
      <c r="D336" s="1"/>
      <c r="E336" s="1"/>
      <c r="F336" s="1"/>
      <c r="G336" s="1"/>
      <c r="H336" s="1"/>
      <c r="I336" s="193"/>
      <c r="J336" s="194"/>
      <c r="K336" s="194"/>
      <c r="M336" s="197"/>
      <c r="N336" s="197"/>
      <c r="O336" s="14"/>
      <c r="P336" s="14"/>
    </row>
    <row r="337" spans="2:16" hidden="1">
      <c r="B337" s="1"/>
      <c r="C337" s="193"/>
      <c r="D337" s="1"/>
      <c r="E337" s="1"/>
      <c r="F337" s="1"/>
      <c r="G337" s="1"/>
      <c r="H337" s="1"/>
      <c r="I337" s="193"/>
      <c r="J337" s="195"/>
      <c r="K337" s="195"/>
      <c r="L337" s="114"/>
      <c r="M337" s="197"/>
      <c r="N337" s="197"/>
      <c r="O337" s="14"/>
      <c r="P337" s="14"/>
    </row>
    <row r="338" spans="2:16" hidden="1">
      <c r="B338" s="1"/>
      <c r="C338" s="193"/>
      <c r="D338" s="1"/>
      <c r="E338" s="1"/>
      <c r="F338" s="1"/>
      <c r="G338" s="1"/>
      <c r="H338" s="1"/>
      <c r="I338" s="193"/>
      <c r="J338" s="194"/>
      <c r="K338" s="194"/>
      <c r="L338" s="194"/>
      <c r="M338" s="197"/>
      <c r="N338" s="197"/>
      <c r="O338" s="14"/>
      <c r="P338" s="14"/>
    </row>
    <row r="339" spans="2:16" hidden="1">
      <c r="B339" s="1"/>
      <c r="C339" s="194"/>
      <c r="D339" s="194"/>
      <c r="E339" s="194"/>
      <c r="F339" s="197"/>
      <c r="G339" s="197"/>
      <c r="H339" s="197"/>
      <c r="J339" s="114"/>
    </row>
    <row r="340" spans="2:16" hidden="1">
      <c r="B340" s="1"/>
      <c r="C340" s="193"/>
      <c r="D340" s="1"/>
      <c r="E340" s="1"/>
      <c r="F340" s="1"/>
      <c r="G340" s="1"/>
      <c r="H340" s="1"/>
      <c r="I340" s="193"/>
      <c r="J340" s="194"/>
      <c r="M340" s="199"/>
      <c r="N340" s="199"/>
    </row>
    <row r="341" spans="2:16" hidden="1">
      <c r="B341"/>
      <c r="C341"/>
      <c r="D341"/>
      <c r="E341"/>
      <c r="F341"/>
      <c r="G341"/>
      <c r="H341"/>
      <c r="I341"/>
      <c r="J341" s="114"/>
      <c r="K341" s="124"/>
    </row>
    <row r="342" spans="2:16" hidden="1">
      <c r="B342" s="1"/>
      <c r="C342" s="193"/>
      <c r="D342" s="1"/>
      <c r="E342" s="1"/>
      <c r="F342" s="1"/>
      <c r="G342" s="1"/>
      <c r="H342" s="1"/>
      <c r="I342" s="193"/>
      <c r="J342" s="194"/>
      <c r="K342" s="194"/>
      <c r="M342" s="199"/>
      <c r="N342" s="199"/>
    </row>
    <row r="343" spans="2:16" hidden="1">
      <c r="B343" s="94"/>
      <c r="C343" s="195"/>
      <c r="D343" s="114"/>
      <c r="E343" s="114"/>
      <c r="F343" s="197"/>
      <c r="G343" s="197"/>
      <c r="H343" s="197"/>
      <c r="J343" s="114"/>
    </row>
    <row r="344" spans="2:16" hidden="1">
      <c r="B344" s="1"/>
      <c r="C344" s="193"/>
      <c r="D344" s="1"/>
      <c r="E344" s="1"/>
      <c r="F344" s="1"/>
      <c r="G344" s="1"/>
      <c r="H344" s="1"/>
      <c r="I344" s="193"/>
      <c r="J344" s="194"/>
      <c r="M344" s="199"/>
      <c r="N344" s="199"/>
    </row>
    <row r="345" spans="2:16" hidden="1">
      <c r="B345" s="94"/>
      <c r="C345" s="195"/>
      <c r="F345" s="197"/>
      <c r="G345" s="197"/>
      <c r="H345" s="197"/>
      <c r="J345" s="114"/>
    </row>
    <row r="346" spans="2:16" hidden="1">
      <c r="B346" s="1"/>
      <c r="C346" s="193"/>
      <c r="D346" s="1"/>
      <c r="E346" s="1"/>
      <c r="F346" s="1"/>
      <c r="G346" s="1"/>
      <c r="H346" s="1"/>
      <c r="I346" s="193"/>
      <c r="J346" s="194"/>
      <c r="M346" s="200"/>
      <c r="N346" s="200"/>
    </row>
    <row r="347" spans="2:16" hidden="1">
      <c r="B347" s="1"/>
      <c r="C347" s="193"/>
      <c r="D347" s="1"/>
      <c r="E347" s="1"/>
      <c r="F347" s="1"/>
      <c r="G347" s="1"/>
      <c r="H347" s="1"/>
      <c r="I347" s="193"/>
      <c r="J347" s="195"/>
      <c r="M347" s="200"/>
      <c r="N347" s="200"/>
    </row>
    <row r="348" spans="2:16" hidden="1">
      <c r="B348" s="1"/>
      <c r="C348" s="193"/>
      <c r="D348" s="1"/>
      <c r="E348" s="1"/>
      <c r="F348" s="1"/>
      <c r="G348" s="1"/>
      <c r="H348" s="1"/>
      <c r="I348" s="193"/>
      <c r="J348" s="194"/>
      <c r="M348" s="200"/>
      <c r="N348" s="200"/>
    </row>
    <row r="349" spans="2:16" hidden="1">
      <c r="B349" s="1"/>
      <c r="C349" s="193"/>
      <c r="D349" s="1"/>
      <c r="E349" s="1"/>
      <c r="F349" s="1"/>
      <c r="G349" s="1"/>
      <c r="H349" s="1"/>
      <c r="I349" s="193"/>
      <c r="J349" s="195"/>
      <c r="K349" s="124"/>
      <c r="L349" s="114"/>
      <c r="M349" s="200"/>
      <c r="N349" s="200"/>
    </row>
    <row r="350" spans="2:16" hidden="1">
      <c r="B350" s="1"/>
      <c r="C350" s="193"/>
      <c r="D350" s="1"/>
      <c r="E350" s="1"/>
      <c r="F350" s="1"/>
      <c r="G350" s="1"/>
      <c r="H350" s="1"/>
      <c r="I350" s="193"/>
      <c r="J350" s="194"/>
      <c r="K350" s="194"/>
      <c r="L350" s="194"/>
      <c r="M350" s="200"/>
      <c r="N350" s="200"/>
    </row>
    <row r="351" spans="2:16" hidden="1">
      <c r="B351" s="1"/>
      <c r="C351" s="193"/>
      <c r="D351" s="1"/>
      <c r="E351" s="1"/>
      <c r="F351" s="1"/>
      <c r="G351" s="1"/>
      <c r="H351" s="1"/>
      <c r="I351" s="193"/>
      <c r="J351" s="195"/>
      <c r="K351" s="194"/>
      <c r="L351" s="194"/>
      <c r="M351" s="200"/>
      <c r="N351" s="200"/>
    </row>
    <row r="352" spans="2:16" hidden="1">
      <c r="B352" s="1"/>
      <c r="C352" s="193"/>
      <c r="D352" s="1"/>
      <c r="E352" s="1"/>
      <c r="F352" s="1"/>
      <c r="G352" s="1"/>
      <c r="H352" s="1"/>
      <c r="I352" s="193"/>
      <c r="J352" s="194"/>
      <c r="K352" s="194"/>
      <c r="L352" s="194"/>
      <c r="M352" s="200"/>
      <c r="N352" s="200"/>
    </row>
    <row r="353" spans="2:14" hidden="1">
      <c r="B353" s="1"/>
      <c r="C353" s="193"/>
      <c r="D353" s="1"/>
      <c r="E353" s="1"/>
      <c r="F353" s="1"/>
      <c r="G353" s="1"/>
      <c r="H353" s="1"/>
      <c r="I353" s="193"/>
      <c r="J353" s="195"/>
      <c r="K353" s="194"/>
      <c r="L353" s="194"/>
      <c r="M353" s="200"/>
      <c r="N353" s="200"/>
    </row>
    <row r="354" spans="2:14" hidden="1">
      <c r="B354" s="1"/>
      <c r="C354" s="193"/>
      <c r="D354" s="1"/>
      <c r="E354" s="1"/>
      <c r="F354" s="1"/>
      <c r="G354" s="1"/>
      <c r="H354" s="1"/>
      <c r="I354" s="193"/>
      <c r="J354" s="194"/>
      <c r="K354" s="194"/>
      <c r="L354" s="194"/>
      <c r="M354" s="200"/>
      <c r="N354" s="200"/>
    </row>
    <row r="355" spans="2:14" hidden="1">
      <c r="B355" s="1"/>
      <c r="C355" s="193"/>
      <c r="D355" s="1"/>
      <c r="E355" s="1"/>
      <c r="F355" s="1"/>
      <c r="G355" s="1"/>
      <c r="H355" s="1"/>
      <c r="I355" s="193"/>
      <c r="J355" s="195"/>
      <c r="K355" s="195"/>
      <c r="L355" s="194"/>
      <c r="M355" s="200"/>
      <c r="N355" s="200"/>
    </row>
    <row r="356" spans="2:14" hidden="1">
      <c r="B356" s="1"/>
      <c r="C356" s="193"/>
      <c r="D356" s="1"/>
      <c r="E356" s="1"/>
      <c r="F356" s="1"/>
      <c r="G356" s="1"/>
      <c r="H356" s="1"/>
      <c r="I356" s="193"/>
      <c r="J356" s="194"/>
      <c r="K356" s="194"/>
      <c r="L356" s="194"/>
      <c r="M356" s="200"/>
      <c r="N356" s="200"/>
    </row>
    <row r="357" spans="2:14" hidden="1">
      <c r="B357" s="1"/>
      <c r="C357" s="193"/>
      <c r="D357" s="1"/>
      <c r="E357" s="1"/>
      <c r="F357" s="1"/>
      <c r="G357" s="1"/>
      <c r="H357" s="1"/>
      <c r="I357" s="193"/>
      <c r="J357" s="195"/>
      <c r="K357" s="195"/>
      <c r="L357" s="194"/>
      <c r="M357" s="200"/>
      <c r="N357" s="200"/>
    </row>
    <row r="358" spans="2:14" hidden="1">
      <c r="B358" s="1"/>
      <c r="C358" s="193"/>
      <c r="D358" s="1"/>
      <c r="E358" s="1"/>
      <c r="F358" s="1"/>
      <c r="G358" s="1"/>
      <c r="H358" s="1"/>
      <c r="I358" s="193"/>
      <c r="J358" s="194"/>
      <c r="K358" s="194"/>
      <c r="L358" s="194"/>
      <c r="M358" s="200"/>
      <c r="N358" s="200"/>
    </row>
    <row r="359" spans="2:14" hidden="1">
      <c r="B359" s="1"/>
      <c r="C359" s="193"/>
      <c r="D359" s="1"/>
      <c r="E359" s="1"/>
      <c r="F359" s="1"/>
      <c r="G359" s="1"/>
      <c r="H359" s="1"/>
      <c r="I359" s="193"/>
      <c r="J359" s="195"/>
      <c r="K359" s="194"/>
      <c r="L359" s="194"/>
      <c r="M359" s="200"/>
      <c r="N359" s="200"/>
    </row>
    <row r="360" spans="2:14" hidden="1">
      <c r="B360" s="1"/>
      <c r="C360" s="193"/>
      <c r="D360" s="1"/>
      <c r="E360" s="1"/>
      <c r="F360" s="1"/>
      <c r="G360" s="1"/>
      <c r="H360" s="1"/>
      <c r="I360" s="193"/>
      <c r="J360" s="194"/>
      <c r="K360" s="194"/>
      <c r="L360" s="194"/>
      <c r="M360" s="200"/>
      <c r="N360" s="200"/>
    </row>
    <row r="361" spans="2:14" hidden="1">
      <c r="B361" s="1"/>
      <c r="C361" s="193"/>
      <c r="D361" s="1"/>
      <c r="E361" s="1"/>
      <c r="F361" s="1"/>
      <c r="G361" s="1"/>
      <c r="H361" s="1"/>
      <c r="I361" s="193"/>
      <c r="J361" s="195"/>
      <c r="K361" s="194"/>
      <c r="L361" s="194"/>
      <c r="M361" s="200"/>
      <c r="N361" s="200"/>
    </row>
    <row r="362" spans="2:14" hidden="1">
      <c r="B362" s="1"/>
      <c r="C362" s="193"/>
      <c r="D362" s="1"/>
      <c r="E362" s="1"/>
      <c r="F362" s="1"/>
      <c r="G362" s="1"/>
      <c r="H362" s="1"/>
      <c r="I362" s="193"/>
      <c r="J362" s="194"/>
      <c r="K362" s="194"/>
      <c r="L362" s="194"/>
      <c r="M362" s="200"/>
      <c r="N362" s="200"/>
    </row>
    <row r="363" spans="2:14" hidden="1">
      <c r="B363" s="1"/>
      <c r="C363" s="193"/>
      <c r="D363" s="1"/>
      <c r="E363" s="1"/>
      <c r="F363" s="1"/>
      <c r="G363" s="1"/>
      <c r="H363" s="1"/>
      <c r="I363" s="193"/>
      <c r="J363" s="195"/>
      <c r="K363" s="195"/>
      <c r="L363" s="195"/>
      <c r="M363" s="200"/>
      <c r="N363" s="200"/>
    </row>
    <row r="364" spans="2:14" hidden="1">
      <c r="B364" s="1"/>
      <c r="C364" s="193"/>
      <c r="D364" s="1"/>
      <c r="E364" s="1"/>
      <c r="F364" s="1"/>
      <c r="G364" s="1"/>
      <c r="H364" s="1"/>
      <c r="I364" s="193"/>
      <c r="J364" s="194"/>
      <c r="K364" s="194"/>
      <c r="L364" s="194"/>
      <c r="M364" s="200"/>
      <c r="N364" s="200"/>
    </row>
    <row r="365" spans="2:14" hidden="1">
      <c r="B365" s="1"/>
      <c r="C365" s="193"/>
      <c r="D365" s="1"/>
      <c r="E365" s="1"/>
      <c r="F365" s="1"/>
      <c r="G365" s="1"/>
      <c r="H365" s="1"/>
      <c r="I365" s="193"/>
      <c r="J365" s="195"/>
      <c r="K365" s="195"/>
      <c r="L365" s="195"/>
      <c r="M365" s="200"/>
      <c r="N365" s="200"/>
    </row>
    <row r="366" spans="2:14" hidden="1">
      <c r="B366" s="1"/>
      <c r="C366" s="193"/>
      <c r="D366" s="1"/>
      <c r="E366" s="1"/>
      <c r="F366" s="1"/>
      <c r="G366" s="1"/>
      <c r="H366" s="1"/>
      <c r="I366" s="193"/>
      <c r="J366" s="194"/>
      <c r="K366" s="194"/>
      <c r="L366" s="194"/>
      <c r="M366" s="200"/>
      <c r="N366" s="200"/>
    </row>
    <row r="367" spans="2:14" hidden="1">
      <c r="B367" s="1"/>
      <c r="C367" s="193"/>
      <c r="D367" s="1"/>
      <c r="E367" s="1"/>
      <c r="F367" s="1"/>
      <c r="G367" s="1"/>
      <c r="H367" s="1"/>
      <c r="I367" s="193"/>
      <c r="J367" s="195"/>
      <c r="K367" s="195"/>
      <c r="L367" s="195"/>
      <c r="M367" s="200"/>
      <c r="N367" s="200"/>
    </row>
    <row r="368" spans="2:14" hidden="1">
      <c r="B368" s="1"/>
      <c r="C368" s="193"/>
      <c r="D368" s="1"/>
      <c r="E368" s="1"/>
      <c r="F368" s="1"/>
      <c r="G368" s="1"/>
      <c r="H368" s="1"/>
      <c r="I368" s="193"/>
      <c r="J368" s="194"/>
      <c r="K368" s="194"/>
      <c r="L368" s="194"/>
      <c r="M368" s="200"/>
      <c r="N368" s="200"/>
    </row>
    <row r="369" spans="2:14" hidden="1">
      <c r="B369" s="1"/>
      <c r="C369" s="193"/>
      <c r="D369" s="1"/>
      <c r="E369" s="1"/>
      <c r="F369" s="1"/>
      <c r="G369" s="1"/>
      <c r="H369" s="1"/>
      <c r="I369" s="193"/>
      <c r="J369" s="195"/>
      <c r="K369" s="194"/>
      <c r="L369" s="194"/>
      <c r="M369" s="200"/>
      <c r="N369" s="200"/>
    </row>
    <row r="370" spans="2:14" hidden="1">
      <c r="B370" s="1"/>
      <c r="C370" s="193"/>
      <c r="D370" s="1"/>
      <c r="E370" s="1"/>
      <c r="F370" s="1"/>
      <c r="G370" s="1"/>
      <c r="H370" s="1"/>
      <c r="I370" s="193"/>
      <c r="J370" s="194"/>
      <c r="K370" s="194"/>
      <c r="L370" s="194"/>
      <c r="M370" s="200"/>
      <c r="N370" s="200"/>
    </row>
    <row r="371" spans="2:14" hidden="1">
      <c r="B371" s="1"/>
      <c r="C371" s="193"/>
      <c r="D371" s="1"/>
      <c r="E371" s="1"/>
      <c r="F371" s="1"/>
      <c r="G371" s="1"/>
      <c r="H371" s="1"/>
      <c r="I371" s="193"/>
      <c r="J371" s="195"/>
      <c r="K371" s="195"/>
      <c r="L371" s="194"/>
      <c r="M371" s="200"/>
      <c r="N371" s="200"/>
    </row>
    <row r="372" spans="2:14" hidden="1">
      <c r="B372" s="1"/>
      <c r="C372" s="193"/>
      <c r="D372" s="1"/>
      <c r="E372" s="1"/>
      <c r="F372" s="1"/>
      <c r="G372" s="1"/>
      <c r="H372" s="1"/>
      <c r="I372" s="193"/>
      <c r="J372" s="194"/>
      <c r="K372" s="194"/>
      <c r="L372" s="194"/>
      <c r="M372" s="200"/>
      <c r="N372" s="200"/>
    </row>
    <row r="373" spans="2:14" hidden="1">
      <c r="B373" s="1"/>
      <c r="C373" s="193"/>
      <c r="D373" s="1"/>
      <c r="E373" s="1"/>
      <c r="F373" s="1"/>
      <c r="G373" s="1"/>
      <c r="H373" s="1"/>
      <c r="I373" s="193"/>
      <c r="J373" s="195"/>
      <c r="K373" s="194"/>
      <c r="L373" s="194"/>
      <c r="M373" s="200"/>
      <c r="N373" s="200"/>
    </row>
    <row r="374" spans="2:14" hidden="1">
      <c r="B374" s="1"/>
      <c r="C374" s="193"/>
      <c r="D374" s="1"/>
      <c r="E374" s="1"/>
      <c r="F374" s="1"/>
      <c r="G374" s="1"/>
      <c r="H374" s="1"/>
      <c r="I374" s="193"/>
      <c r="J374" s="194"/>
      <c r="K374" s="194"/>
      <c r="L374" s="194"/>
      <c r="M374" s="200"/>
      <c r="N374" s="200"/>
    </row>
    <row r="375" spans="2:14" hidden="1">
      <c r="B375" s="1"/>
      <c r="C375" s="193"/>
      <c r="D375" s="1"/>
      <c r="E375" s="1"/>
      <c r="F375" s="1"/>
      <c r="G375" s="1"/>
      <c r="H375" s="1"/>
      <c r="I375" s="193"/>
      <c r="J375" s="195"/>
      <c r="K375" s="194"/>
      <c r="L375" s="194"/>
      <c r="M375" s="200"/>
      <c r="N375" s="200"/>
    </row>
    <row r="376" spans="2:14" hidden="1">
      <c r="B376" s="1"/>
      <c r="C376" s="193"/>
      <c r="D376" s="1"/>
      <c r="E376" s="1"/>
      <c r="F376" s="1"/>
      <c r="G376" s="1"/>
      <c r="H376" s="1"/>
      <c r="I376" s="193"/>
      <c r="J376" s="194"/>
      <c r="K376" s="194"/>
      <c r="L376" s="194"/>
      <c r="M376" s="200"/>
      <c r="N376" s="200"/>
    </row>
    <row r="377" spans="2:14" hidden="1">
      <c r="B377" s="1"/>
      <c r="C377" s="193"/>
      <c r="D377" s="1"/>
      <c r="E377" s="1"/>
      <c r="F377" s="1"/>
      <c r="G377" s="1"/>
      <c r="H377" s="1"/>
      <c r="I377" s="193"/>
      <c r="J377" s="195"/>
      <c r="K377" s="194"/>
      <c r="L377" s="194"/>
      <c r="M377" s="200"/>
      <c r="N377" s="200"/>
    </row>
    <row r="378" spans="2:14" hidden="1">
      <c r="B378" s="1"/>
      <c r="C378" s="193"/>
      <c r="D378" s="1"/>
      <c r="E378" s="1"/>
      <c r="F378" s="1"/>
      <c r="G378" s="1"/>
      <c r="H378" s="1"/>
      <c r="I378" s="193"/>
      <c r="J378" s="194"/>
      <c r="K378" s="194"/>
      <c r="L378" s="194"/>
      <c r="M378" s="200"/>
      <c r="N378" s="200"/>
    </row>
    <row r="379" spans="2:14" hidden="1">
      <c r="B379" s="1"/>
      <c r="C379" s="193"/>
      <c r="D379" s="1"/>
      <c r="E379" s="1"/>
      <c r="F379" s="1"/>
      <c r="G379" s="1"/>
      <c r="H379" s="1"/>
      <c r="I379" s="193"/>
      <c r="J379" s="195"/>
      <c r="K379" s="195"/>
      <c r="L379" s="194"/>
      <c r="M379" s="200"/>
      <c r="N379" s="200"/>
    </row>
    <row r="380" spans="2:14" hidden="1">
      <c r="B380" s="1"/>
      <c r="C380" s="193"/>
      <c r="D380" s="1"/>
      <c r="E380" s="1"/>
      <c r="F380" s="1"/>
      <c r="G380" s="1"/>
      <c r="H380" s="1"/>
      <c r="I380" s="193"/>
      <c r="J380" s="194"/>
      <c r="K380" s="194"/>
      <c r="L380" s="194"/>
      <c r="M380" s="200"/>
      <c r="N380" s="200"/>
    </row>
    <row r="381" spans="2:14" hidden="1">
      <c r="B381" s="1"/>
      <c r="C381" s="193"/>
      <c r="D381" s="1"/>
      <c r="E381" s="1"/>
      <c r="F381" s="1"/>
      <c r="G381" s="1"/>
      <c r="H381" s="1"/>
      <c r="I381" s="193"/>
      <c r="J381" s="195"/>
      <c r="K381" s="195"/>
      <c r="L381" s="195"/>
      <c r="M381" s="200"/>
      <c r="N381" s="200"/>
    </row>
    <row r="382" spans="2:14" hidden="1">
      <c r="B382" s="1"/>
      <c r="C382" s="193"/>
      <c r="D382" s="1"/>
      <c r="E382" s="1"/>
      <c r="F382" s="1"/>
      <c r="G382" s="1"/>
      <c r="H382" s="1"/>
      <c r="I382" s="193"/>
      <c r="J382" s="194"/>
      <c r="K382" s="194"/>
      <c r="L382" s="194"/>
      <c r="M382" s="200"/>
      <c r="N382" s="200"/>
    </row>
    <row r="383" spans="2:14" hidden="1">
      <c r="B383" s="1"/>
      <c r="C383" s="193"/>
      <c r="D383" s="1"/>
      <c r="E383" s="1"/>
      <c r="F383" s="1"/>
      <c r="G383" s="1"/>
      <c r="H383" s="1"/>
      <c r="I383" s="193"/>
      <c r="J383" s="195"/>
      <c r="K383" s="195"/>
      <c r="L383" s="195"/>
      <c r="M383" s="200"/>
      <c r="N383" s="200"/>
    </row>
    <row r="384" spans="2:14" hidden="1">
      <c r="B384" s="1"/>
      <c r="C384" s="193"/>
      <c r="D384" s="1"/>
      <c r="E384" s="1"/>
      <c r="F384" s="1"/>
      <c r="G384" s="1"/>
      <c r="H384" s="1"/>
      <c r="I384" s="193"/>
      <c r="J384" s="194"/>
      <c r="K384" s="194"/>
      <c r="L384" s="194"/>
      <c r="M384" s="200"/>
      <c r="N384" s="200"/>
    </row>
    <row r="385" spans="2:14" hidden="1">
      <c r="B385" s="1"/>
      <c r="C385" s="193"/>
      <c r="D385" s="1"/>
      <c r="E385" s="1"/>
      <c r="F385" s="1"/>
      <c r="G385" s="1"/>
      <c r="H385" s="1"/>
      <c r="I385" s="193"/>
      <c r="J385" s="195"/>
      <c r="K385" s="114"/>
      <c r="M385" s="200"/>
      <c r="N385" s="200"/>
    </row>
    <row r="386" spans="2:14" hidden="1">
      <c r="B386" s="1"/>
      <c r="C386" s="193"/>
      <c r="D386" s="1"/>
      <c r="E386" s="1"/>
      <c r="F386" s="1"/>
      <c r="G386" s="1"/>
      <c r="H386" s="1"/>
      <c r="I386" s="193"/>
      <c r="J386" s="194"/>
      <c r="K386" s="194"/>
      <c r="L386" s="194"/>
      <c r="M386" s="200"/>
      <c r="N386" s="200"/>
    </row>
    <row r="387" spans="2:14" hidden="1">
      <c r="B387" s="1"/>
      <c r="C387" s="193"/>
      <c r="D387" s="1"/>
      <c r="E387" s="1"/>
      <c r="F387" s="1"/>
      <c r="G387" s="1"/>
      <c r="H387" s="1"/>
      <c r="I387" s="193"/>
      <c r="J387" s="195"/>
      <c r="K387" s="124"/>
      <c r="M387" s="200"/>
      <c r="N387" s="200"/>
    </row>
    <row r="388" spans="2:14" hidden="1">
      <c r="B388" s="1"/>
      <c r="C388" s="193"/>
      <c r="D388" s="1"/>
      <c r="E388" s="1"/>
      <c r="F388" s="1"/>
      <c r="G388" s="1"/>
      <c r="H388" s="1"/>
      <c r="I388" s="193"/>
      <c r="J388" s="194"/>
      <c r="K388" s="194"/>
      <c r="M388" s="200"/>
      <c r="N388" s="200"/>
    </row>
    <row r="389" spans="2:14" hidden="1">
      <c r="B389" s="1"/>
      <c r="C389" s="193"/>
      <c r="D389" s="1"/>
      <c r="E389" s="1"/>
      <c r="F389" s="1"/>
      <c r="G389" s="1"/>
      <c r="H389" s="1"/>
      <c r="I389" s="193"/>
      <c r="J389" s="195"/>
      <c r="K389" s="124"/>
      <c r="M389" s="200"/>
      <c r="N389" s="200"/>
    </row>
    <row r="390" spans="2:14" hidden="1">
      <c r="B390" s="1"/>
      <c r="C390" s="193"/>
      <c r="D390" s="1"/>
      <c r="E390" s="1"/>
      <c r="F390" s="1"/>
      <c r="G390" s="1"/>
      <c r="H390" s="1"/>
      <c r="I390" s="193"/>
      <c r="J390" s="194"/>
      <c r="K390" s="194"/>
      <c r="M390" s="200"/>
      <c r="N390" s="200"/>
    </row>
    <row r="391" spans="2:14" hidden="1">
      <c r="B391" s="1"/>
      <c r="C391" s="193"/>
      <c r="D391" s="1"/>
      <c r="E391" s="1"/>
      <c r="F391" s="1"/>
      <c r="G391" s="1"/>
      <c r="H391" s="1"/>
      <c r="I391" s="193"/>
      <c r="J391" s="195"/>
      <c r="K391" s="124"/>
      <c r="M391" s="200"/>
      <c r="N391" s="200"/>
    </row>
    <row r="392" spans="2:14" hidden="1">
      <c r="B392" s="1"/>
      <c r="C392" s="193"/>
      <c r="D392" s="1"/>
      <c r="E392" s="1"/>
      <c r="F392" s="1"/>
      <c r="G392" s="1"/>
      <c r="H392" s="1"/>
      <c r="I392" s="193"/>
      <c r="J392" s="194"/>
      <c r="K392" s="194"/>
      <c r="M392" s="200"/>
      <c r="N392" s="200"/>
    </row>
    <row r="393" spans="2:14" hidden="1">
      <c r="B393" s="1"/>
      <c r="C393" s="193"/>
      <c r="D393" s="1"/>
      <c r="E393" s="1"/>
      <c r="F393" s="1"/>
      <c r="G393" s="1"/>
      <c r="H393" s="1"/>
      <c r="I393" s="193"/>
      <c r="J393" s="195"/>
      <c r="K393" s="124"/>
      <c r="M393" s="200"/>
      <c r="N393" s="200"/>
    </row>
    <row r="394" spans="2:14" hidden="1">
      <c r="B394" s="1"/>
      <c r="C394" s="193"/>
      <c r="D394" s="1"/>
      <c r="E394" s="1"/>
      <c r="F394" s="1"/>
      <c r="G394" s="1"/>
      <c r="H394" s="1"/>
      <c r="I394" s="193"/>
      <c r="J394" s="194"/>
      <c r="K394" s="194"/>
      <c r="M394" s="200"/>
      <c r="N394" s="200"/>
    </row>
    <row r="395" spans="2:14" hidden="1">
      <c r="B395" s="1"/>
      <c r="C395" s="193"/>
      <c r="D395" s="1"/>
      <c r="E395" s="1"/>
      <c r="F395" s="1"/>
      <c r="G395" s="1"/>
      <c r="H395" s="1"/>
      <c r="I395" s="193"/>
      <c r="J395" s="195"/>
      <c r="K395" s="124"/>
      <c r="M395" s="200"/>
      <c r="N395" s="200"/>
    </row>
    <row r="396" spans="2:14" hidden="1">
      <c r="B396" s="1"/>
      <c r="C396" s="193"/>
      <c r="D396" s="1"/>
      <c r="E396" s="1"/>
      <c r="F396" s="1"/>
      <c r="G396" s="1"/>
      <c r="H396" s="1"/>
      <c r="I396" s="193"/>
      <c r="J396" s="194"/>
      <c r="K396" s="194"/>
      <c r="M396" s="200"/>
      <c r="N396" s="200"/>
    </row>
    <row r="397" spans="2:14" hidden="1">
      <c r="B397" s="1"/>
      <c r="C397" s="193"/>
      <c r="D397" s="1"/>
      <c r="E397" s="1"/>
      <c r="F397" s="1"/>
      <c r="G397" s="1"/>
      <c r="H397" s="1"/>
      <c r="I397" s="193"/>
      <c r="J397" s="195"/>
      <c r="K397" s="124"/>
      <c r="M397" s="200"/>
      <c r="N397" s="200"/>
    </row>
    <row r="398" spans="2:14" hidden="1">
      <c r="B398" s="1"/>
      <c r="C398" s="193"/>
      <c r="D398" s="1"/>
      <c r="E398" s="1"/>
      <c r="F398" s="1"/>
      <c r="G398" s="1"/>
      <c r="H398" s="1"/>
      <c r="I398" s="193"/>
      <c r="J398" s="194"/>
      <c r="K398" s="194"/>
      <c r="M398" s="200"/>
      <c r="N398" s="200"/>
    </row>
    <row r="399" spans="2:14" hidden="1">
      <c r="B399" s="1"/>
      <c r="C399" s="193"/>
      <c r="D399" s="1"/>
      <c r="E399" s="1"/>
      <c r="F399" s="1"/>
      <c r="G399" s="1"/>
      <c r="H399" s="1"/>
      <c r="I399" s="193"/>
      <c r="J399" s="195"/>
      <c r="K399" s="124"/>
      <c r="M399" s="200"/>
      <c r="N399" s="200"/>
    </row>
    <row r="400" spans="2:14" hidden="1">
      <c r="B400" s="1"/>
      <c r="C400" s="193"/>
      <c r="D400" s="1"/>
      <c r="E400" s="1"/>
      <c r="F400" s="1"/>
      <c r="G400" s="1"/>
      <c r="H400" s="1"/>
      <c r="I400" s="193"/>
      <c r="J400" s="194"/>
      <c r="K400" s="194"/>
      <c r="M400" s="200"/>
      <c r="N400" s="200"/>
    </row>
    <row r="401" spans="2:14" hidden="1">
      <c r="B401" s="1"/>
      <c r="C401" s="193"/>
      <c r="D401" s="1"/>
      <c r="E401" s="1"/>
      <c r="F401" s="1"/>
      <c r="G401" s="1"/>
      <c r="H401" s="1"/>
      <c r="I401" s="193"/>
      <c r="J401" s="195"/>
      <c r="K401" s="124"/>
      <c r="M401" s="200"/>
      <c r="N401" s="200"/>
    </row>
    <row r="402" spans="2:14" hidden="1">
      <c r="B402" s="1"/>
      <c r="C402" s="193"/>
      <c r="D402" s="1"/>
      <c r="E402" s="1"/>
      <c r="F402" s="1"/>
      <c r="G402" s="1"/>
      <c r="H402" s="1"/>
      <c r="I402" s="193"/>
      <c r="J402" s="194"/>
      <c r="K402" s="194"/>
      <c r="M402" s="200"/>
      <c r="N402" s="200"/>
    </row>
    <row r="403" spans="2:14" hidden="1">
      <c r="B403" s="1"/>
      <c r="C403" s="193"/>
      <c r="D403" s="1"/>
      <c r="E403" s="1"/>
      <c r="F403" s="1"/>
      <c r="G403" s="1"/>
      <c r="H403" s="1"/>
      <c r="I403" s="193"/>
      <c r="J403" s="195"/>
      <c r="K403" s="124"/>
      <c r="M403" s="200"/>
      <c r="N403" s="200"/>
    </row>
    <row r="404" spans="2:14" hidden="1">
      <c r="B404" s="1"/>
      <c r="C404" s="193"/>
      <c r="D404" s="1"/>
      <c r="E404" s="1"/>
      <c r="F404" s="1"/>
      <c r="G404" s="1"/>
      <c r="H404" s="1"/>
      <c r="I404" s="193"/>
      <c r="J404" s="194"/>
      <c r="K404" s="194"/>
      <c r="M404" s="200"/>
      <c r="N404" s="200"/>
    </row>
    <row r="405" spans="2:14" hidden="1">
      <c r="B405" s="1"/>
      <c r="C405" s="193"/>
      <c r="D405" s="1"/>
      <c r="E405" s="1"/>
      <c r="F405" s="1"/>
      <c r="G405" s="1"/>
      <c r="H405" s="1"/>
      <c r="I405" s="193"/>
      <c r="J405" s="195"/>
      <c r="K405" s="124"/>
      <c r="M405" s="200"/>
      <c r="N405" s="200"/>
    </row>
    <row r="406" spans="2:14" hidden="1">
      <c r="B406" s="1"/>
      <c r="C406" s="193"/>
      <c r="D406" s="1"/>
      <c r="E406" s="1"/>
      <c r="F406" s="1"/>
      <c r="G406" s="1"/>
      <c r="H406" s="1"/>
      <c r="I406" s="193"/>
      <c r="J406" s="194"/>
      <c r="K406" s="194"/>
      <c r="M406" s="200"/>
      <c r="N406" s="200"/>
    </row>
    <row r="407" spans="2:14" hidden="1">
      <c r="B407" s="1"/>
      <c r="C407" s="193"/>
      <c r="D407" s="1"/>
      <c r="E407" s="1"/>
      <c r="F407" s="1"/>
      <c r="G407" s="1"/>
      <c r="H407" s="1"/>
      <c r="I407" s="193"/>
      <c r="J407" s="195"/>
      <c r="K407" s="124"/>
      <c r="M407" s="200"/>
      <c r="N407" s="200"/>
    </row>
    <row r="408" spans="2:14" hidden="1">
      <c r="B408" s="1"/>
      <c r="C408" s="193"/>
      <c r="D408" s="1"/>
      <c r="E408" s="1"/>
      <c r="F408" s="1"/>
      <c r="G408" s="1"/>
      <c r="H408" s="1"/>
      <c r="I408" s="193"/>
      <c r="J408" s="194"/>
      <c r="K408" s="194"/>
      <c r="M408" s="200"/>
      <c r="N408" s="200"/>
    </row>
    <row r="409" spans="2:14" hidden="1">
      <c r="B409" s="1"/>
      <c r="C409" s="193"/>
      <c r="D409" s="1"/>
      <c r="E409" s="1"/>
      <c r="F409" s="1"/>
      <c r="G409" s="1"/>
      <c r="H409" s="1"/>
      <c r="I409" s="193"/>
      <c r="J409" s="195"/>
      <c r="K409" s="124"/>
      <c r="M409" s="200"/>
      <c r="N409" s="200"/>
    </row>
    <row r="410" spans="2:14" hidden="1">
      <c r="B410" s="1"/>
      <c r="C410" s="193"/>
      <c r="D410" s="1"/>
      <c r="E410" s="1"/>
      <c r="F410" s="1"/>
      <c r="G410" s="1"/>
      <c r="H410" s="1"/>
      <c r="I410" s="193"/>
      <c r="J410" s="194"/>
      <c r="K410" s="194"/>
      <c r="M410" s="200"/>
      <c r="N410" s="200"/>
    </row>
    <row r="411" spans="2:14" hidden="1">
      <c r="B411" s="1"/>
      <c r="C411" s="193"/>
      <c r="D411" s="1"/>
      <c r="E411" s="1"/>
      <c r="F411" s="1"/>
      <c r="G411" s="1"/>
      <c r="H411" s="1"/>
      <c r="I411" s="193"/>
      <c r="J411" s="195"/>
      <c r="K411" s="124"/>
      <c r="M411" s="200"/>
      <c r="N411" s="200"/>
    </row>
    <row r="412" spans="2:14" hidden="1">
      <c r="B412" s="1"/>
      <c r="C412" s="193"/>
      <c r="D412" s="1"/>
      <c r="E412" s="1"/>
      <c r="F412" s="1"/>
      <c r="G412" s="1"/>
      <c r="H412" s="1"/>
      <c r="I412" s="193"/>
      <c r="J412" s="194"/>
      <c r="K412" s="194"/>
      <c r="M412" s="200"/>
      <c r="N412" s="200"/>
    </row>
    <row r="413" spans="2:14" hidden="1">
      <c r="B413" s="1"/>
      <c r="C413" s="193"/>
      <c r="D413" s="1"/>
      <c r="E413" s="1"/>
      <c r="F413" s="1"/>
      <c r="G413" s="1"/>
      <c r="H413" s="1"/>
      <c r="I413" s="193"/>
      <c r="J413" s="195"/>
      <c r="K413" s="124"/>
      <c r="M413" s="200"/>
      <c r="N413" s="200"/>
    </row>
    <row r="414" spans="2:14" hidden="1">
      <c r="B414" s="1"/>
      <c r="C414" s="193"/>
      <c r="D414" s="1"/>
      <c r="E414" s="1"/>
      <c r="F414" s="1"/>
      <c r="G414" s="1"/>
      <c r="H414" s="1"/>
      <c r="I414" s="193"/>
      <c r="J414" s="194"/>
      <c r="K414" s="194"/>
      <c r="M414" s="200"/>
      <c r="N414" s="200"/>
    </row>
    <row r="415" spans="2:14" hidden="1">
      <c r="B415" s="1"/>
      <c r="C415" s="193"/>
      <c r="D415" s="1"/>
      <c r="E415" s="1"/>
      <c r="F415" s="1"/>
      <c r="G415" s="1"/>
      <c r="H415" s="1"/>
      <c r="I415" s="193"/>
      <c r="J415" s="195"/>
      <c r="K415" s="124"/>
      <c r="M415" s="200"/>
      <c r="N415" s="200"/>
    </row>
    <row r="416" spans="2:14" hidden="1">
      <c r="B416" s="1"/>
      <c r="C416" s="193"/>
      <c r="D416" s="1"/>
      <c r="E416" s="1"/>
      <c r="F416" s="1"/>
      <c r="G416" s="1"/>
      <c r="H416" s="1"/>
      <c r="I416" s="193"/>
      <c r="J416" s="194"/>
      <c r="K416" s="194"/>
      <c r="M416" s="200"/>
      <c r="N416" s="200"/>
    </row>
    <row r="417" spans="2:14" hidden="1">
      <c r="B417" s="1"/>
      <c r="C417" s="193"/>
      <c r="D417" s="1"/>
      <c r="E417" s="1"/>
      <c r="F417" s="1"/>
      <c r="G417" s="1"/>
      <c r="H417" s="1"/>
      <c r="I417" s="193"/>
      <c r="J417" s="195"/>
      <c r="K417" s="194"/>
      <c r="M417" s="200"/>
      <c r="N417" s="200"/>
    </row>
    <row r="418" spans="2:14" hidden="1">
      <c r="B418" s="1"/>
      <c r="C418" s="193"/>
      <c r="D418" s="1"/>
      <c r="E418" s="1"/>
      <c r="F418" s="1"/>
      <c r="G418" s="1"/>
      <c r="H418" s="1"/>
      <c r="I418" s="193"/>
      <c r="J418" s="194"/>
      <c r="K418" s="194"/>
      <c r="M418" s="200"/>
      <c r="N418" s="200"/>
    </row>
    <row r="419" spans="2:14" hidden="1">
      <c r="B419" s="1"/>
      <c r="C419" s="193"/>
      <c r="D419" s="1"/>
      <c r="E419" s="1"/>
      <c r="F419" s="1"/>
      <c r="G419" s="1"/>
      <c r="H419" s="1"/>
      <c r="I419" s="193"/>
      <c r="J419" s="195"/>
      <c r="K419" s="124"/>
      <c r="M419" s="200"/>
      <c r="N419" s="200"/>
    </row>
    <row r="420" spans="2:14" hidden="1">
      <c r="B420" s="1"/>
      <c r="C420" s="193"/>
      <c r="D420" s="1"/>
      <c r="E420" s="1"/>
      <c r="F420" s="1"/>
      <c r="G420" s="1"/>
      <c r="H420" s="1"/>
      <c r="I420" s="193"/>
      <c r="J420" s="194"/>
      <c r="K420" s="194"/>
      <c r="M420" s="200"/>
      <c r="N420" s="200"/>
    </row>
    <row r="421" spans="2:14" hidden="1">
      <c r="B421" s="94"/>
      <c r="C421" s="194"/>
      <c r="F421" s="197"/>
      <c r="G421" s="197"/>
      <c r="H421" s="197"/>
      <c r="J421" s="114"/>
      <c r="K421" s="124"/>
      <c r="M421" s="201"/>
      <c r="N421" s="201"/>
    </row>
    <row r="422" spans="2:14" hidden="1">
      <c r="B422" s="1"/>
      <c r="C422" s="193"/>
      <c r="D422" s="1"/>
      <c r="E422" s="1"/>
      <c r="F422" s="1"/>
      <c r="G422" s="1"/>
      <c r="H422" s="1"/>
      <c r="I422" s="193"/>
      <c r="J422" s="194"/>
      <c r="K422" s="194"/>
      <c r="M422" s="200"/>
      <c r="N422" s="200"/>
    </row>
    <row r="423" spans="2:14" hidden="1">
      <c r="B423" s="94"/>
      <c r="C423" s="194"/>
      <c r="D423" s="194"/>
      <c r="E423" s="194"/>
      <c r="F423" s="197"/>
      <c r="G423" s="197"/>
      <c r="H423" s="197"/>
      <c r="J423" s="114"/>
      <c r="K423" s="124"/>
    </row>
    <row r="424" spans="2:14" hidden="1">
      <c r="B424" s="1"/>
      <c r="C424" s="193"/>
      <c r="D424" s="1"/>
      <c r="E424" s="1"/>
      <c r="F424" s="1"/>
      <c r="G424" s="1"/>
      <c r="H424" s="1"/>
      <c r="I424" s="193"/>
      <c r="J424" s="194"/>
      <c r="K424" s="194"/>
      <c r="M424" s="199"/>
      <c r="N424" s="199"/>
    </row>
    <row r="425" spans="2:14" hidden="1">
      <c r="B425" s="202"/>
      <c r="C425" s="202"/>
      <c r="D425" s="202"/>
      <c r="E425" s="202"/>
      <c r="F425" s="202"/>
      <c r="G425" s="202"/>
      <c r="H425" s="202"/>
      <c r="I425" s="202"/>
      <c r="J425" s="114"/>
    </row>
    <row r="426" spans="2:14" hidden="1">
      <c r="B426" s="94"/>
      <c r="C426" s="194"/>
      <c r="F426" s="1"/>
      <c r="G426" s="1"/>
      <c r="H426" s="1"/>
      <c r="I426" s="193"/>
      <c r="J426" s="194"/>
      <c r="M426" s="199"/>
      <c r="N426" s="199"/>
    </row>
    <row r="427" spans="2:14" hidden="1">
      <c r="B427" s="172"/>
      <c r="C427" s="114"/>
      <c r="D427" s="195"/>
      <c r="E427" s="114"/>
    </row>
    <row r="428" spans="2:14" hidden="1">
      <c r="C428" s="194"/>
      <c r="D428" s="194"/>
      <c r="E428" s="194"/>
      <c r="F428" s="197"/>
      <c r="G428" s="197"/>
      <c r="H428" s="197"/>
    </row>
    <row r="429" spans="2:14" hidden="1">
      <c r="D429" s="114"/>
    </row>
    <row r="430" spans="2:14" hidden="1">
      <c r="B430" s="202"/>
      <c r="C430" s="202"/>
      <c r="D430" s="202"/>
      <c r="E430" s="202"/>
      <c r="F430" s="202"/>
      <c r="G430" s="202"/>
      <c r="H430" s="202"/>
      <c r="I430" s="202"/>
      <c r="J430" s="202"/>
    </row>
    <row r="431" spans="2:14" hidden="1">
      <c r="B431" s="94"/>
      <c r="C431" s="194"/>
      <c r="F431" s="197"/>
      <c r="G431" s="197"/>
      <c r="H431" s="197"/>
    </row>
    <row r="432" spans="2:14" hidden="1">
      <c r="C432" s="195"/>
      <c r="D432" s="114"/>
      <c r="E432" s="114"/>
      <c r="F432" s="197"/>
      <c r="G432" s="197"/>
      <c r="H432" s="197"/>
    </row>
    <row r="433" spans="2:10" hidden="1">
      <c r="B433" s="94"/>
      <c r="C433" s="194"/>
      <c r="D433" s="194"/>
      <c r="E433" s="194"/>
      <c r="F433" s="197"/>
      <c r="G433" s="197"/>
      <c r="H433" s="197"/>
    </row>
    <row r="434" spans="2:10" hidden="1">
      <c r="B434" s="94"/>
      <c r="C434" s="195"/>
    </row>
    <row r="435" spans="2:10" hidden="1">
      <c r="B435" s="202"/>
      <c r="C435" s="202"/>
      <c r="D435" s="202"/>
      <c r="E435" s="202"/>
      <c r="F435" s="202"/>
      <c r="G435" s="202"/>
      <c r="H435" s="202"/>
      <c r="I435" s="202"/>
      <c r="J435" s="202"/>
    </row>
    <row r="436" spans="2:10" hidden="1">
      <c r="B436" s="94"/>
      <c r="C436" s="195"/>
      <c r="F436" s="197"/>
      <c r="G436" s="197"/>
      <c r="H436" s="197"/>
    </row>
    <row r="437" spans="2:10" hidden="1">
      <c r="B437" s="94"/>
      <c r="C437" s="195"/>
      <c r="D437" s="114"/>
      <c r="E437" s="114"/>
      <c r="F437" s="197"/>
      <c r="G437" s="197"/>
      <c r="H437" s="197"/>
    </row>
    <row r="438" spans="2:10" hidden="1">
      <c r="C438" s="194"/>
      <c r="D438" s="194"/>
      <c r="E438" s="194"/>
      <c r="F438" s="203"/>
      <c r="G438" s="203"/>
      <c r="H438" s="203"/>
      <c r="I438" s="194"/>
      <c r="J438" s="194"/>
    </row>
    <row r="439" spans="2:10" hidden="1">
      <c r="B439"/>
      <c r="C439"/>
      <c r="D439" s="194"/>
      <c r="E439" s="194"/>
      <c r="F439" s="197"/>
      <c r="G439" s="197"/>
      <c r="H439" s="197"/>
    </row>
    <row r="440" spans="2:10" hidden="1">
      <c r="B440" s="120"/>
      <c r="C440" s="120"/>
      <c r="D440" s="120"/>
      <c r="E440" s="120"/>
      <c r="F440" s="120"/>
      <c r="G440" s="120"/>
      <c r="H440" s="120"/>
      <c r="I440" s="120"/>
      <c r="J440" s="120"/>
    </row>
    <row r="441" spans="2:10" hidden="1">
      <c r="C441" s="194"/>
      <c r="D441" s="194"/>
      <c r="E441" s="194"/>
      <c r="F441" s="197"/>
      <c r="G441" s="197"/>
      <c r="H441" s="197"/>
    </row>
    <row r="442" spans="2:10" hidden="1">
      <c r="C442" s="195"/>
      <c r="D442" s="195"/>
      <c r="E442" s="114"/>
      <c r="F442" s="197"/>
      <c r="G442" s="197"/>
      <c r="H442" s="197"/>
    </row>
    <row r="443" spans="2:10" hidden="1">
      <c r="C443" s="194"/>
      <c r="D443" s="194"/>
      <c r="E443" s="194"/>
      <c r="F443" s="197"/>
      <c r="G443" s="197"/>
      <c r="H443" s="197"/>
    </row>
    <row r="444" spans="2:10" hidden="1">
      <c r="C444" s="195"/>
      <c r="D444" s="195"/>
      <c r="F444" s="197"/>
      <c r="G444" s="197"/>
      <c r="H444" s="197"/>
    </row>
    <row r="445" spans="2:10" hidden="1">
      <c r="B445" s="120"/>
      <c r="C445" s="120"/>
      <c r="D445" s="120"/>
      <c r="E445" s="120"/>
      <c r="F445" s="120"/>
      <c r="G445" s="120"/>
      <c r="H445" s="120"/>
      <c r="I445" s="120"/>
      <c r="J445" s="120"/>
    </row>
    <row r="446" spans="2:10" hidden="1">
      <c r="C446" s="194"/>
      <c r="D446" s="194"/>
      <c r="F446" s="197"/>
      <c r="G446" s="197"/>
      <c r="H446" s="197"/>
    </row>
    <row r="447" spans="2:10" hidden="1">
      <c r="C447" s="195"/>
      <c r="D447" s="195"/>
      <c r="E447" s="114"/>
      <c r="F447" s="197"/>
      <c r="G447" s="197"/>
      <c r="H447" s="197"/>
    </row>
    <row r="448" spans="2:10" hidden="1">
      <c r="C448" s="194"/>
      <c r="D448" s="194"/>
      <c r="E448" s="194"/>
      <c r="F448" s="197"/>
      <c r="G448" s="197"/>
      <c r="H448" s="197"/>
    </row>
    <row r="449" spans="2:10" hidden="1">
      <c r="C449" s="195"/>
      <c r="D449" s="194"/>
      <c r="F449" s="197"/>
      <c r="G449" s="197"/>
      <c r="H449" s="197"/>
    </row>
    <row r="450" spans="2:10" hidden="1">
      <c r="B450" s="120"/>
      <c r="C450" s="120"/>
      <c r="D450" s="120"/>
      <c r="E450" s="120"/>
      <c r="F450" s="120"/>
      <c r="G450" s="120"/>
      <c r="H450" s="120"/>
      <c r="I450" s="120"/>
      <c r="J450" s="120"/>
    </row>
    <row r="451" spans="2:10" hidden="1">
      <c r="C451" s="194"/>
      <c r="D451" s="194"/>
      <c r="F451" s="197"/>
      <c r="G451" s="197"/>
      <c r="H451" s="197"/>
    </row>
    <row r="452" spans="2:10" hidden="1">
      <c r="C452" s="195"/>
      <c r="D452" s="195"/>
      <c r="E452" s="114"/>
      <c r="F452" s="197"/>
      <c r="G452" s="197"/>
      <c r="H452" s="197"/>
    </row>
    <row r="453" spans="2:10" hidden="1">
      <c r="C453" s="194"/>
      <c r="D453" s="194"/>
      <c r="E453" s="194"/>
      <c r="F453" s="197"/>
      <c r="G453" s="197"/>
      <c r="H453" s="197"/>
    </row>
    <row r="454" spans="2:10" hidden="1">
      <c r="C454" s="195"/>
      <c r="D454" s="195"/>
      <c r="E454" s="114"/>
      <c r="F454" s="197"/>
      <c r="G454" s="197"/>
      <c r="H454" s="197"/>
    </row>
    <row r="455" spans="2:10" hidden="1">
      <c r="C455" s="194"/>
      <c r="D455" s="194"/>
      <c r="E455" s="194"/>
      <c r="F455" s="197"/>
      <c r="G455" s="197"/>
      <c r="H455" s="197"/>
    </row>
    <row r="456" spans="2:10" hidden="1">
      <c r="C456" s="195"/>
      <c r="D456" s="195"/>
      <c r="E456" s="194"/>
      <c r="F456" s="197"/>
      <c r="G456" s="197"/>
      <c r="H456" s="197"/>
    </row>
    <row r="457" spans="2:10" hidden="1">
      <c r="B457"/>
      <c r="C457"/>
      <c r="D457"/>
      <c r="E457"/>
      <c r="F457"/>
      <c r="G457"/>
      <c r="H457"/>
      <c r="I457"/>
      <c r="J457"/>
    </row>
    <row r="458" spans="2:10" hidden="1">
      <c r="B458"/>
      <c r="C458"/>
      <c r="D458"/>
      <c r="E458"/>
      <c r="F458"/>
      <c r="G458"/>
      <c r="H458"/>
      <c r="I458"/>
      <c r="J458"/>
    </row>
    <row r="459" spans="2:10" hidden="1">
      <c r="B459"/>
      <c r="C459"/>
      <c r="D459"/>
      <c r="E459"/>
      <c r="F459"/>
      <c r="G459"/>
      <c r="H459"/>
      <c r="I459"/>
      <c r="J459"/>
    </row>
    <row r="460" spans="2:10" hidden="1">
      <c r="B460"/>
      <c r="C460"/>
      <c r="D460"/>
      <c r="E460"/>
      <c r="F460"/>
      <c r="G460"/>
      <c r="H460"/>
      <c r="I460"/>
      <c r="J460"/>
    </row>
    <row r="461" spans="2:10" hidden="1">
      <c r="B461"/>
      <c r="C461"/>
      <c r="D461"/>
      <c r="E461"/>
      <c r="F461"/>
      <c r="G461"/>
      <c r="H461"/>
      <c r="I461"/>
      <c r="J461"/>
    </row>
    <row r="462" spans="2:10" hidden="1">
      <c r="B462"/>
      <c r="C462"/>
      <c r="D462"/>
      <c r="E462"/>
      <c r="F462"/>
      <c r="G462"/>
      <c r="H462"/>
      <c r="I462"/>
      <c r="J462"/>
    </row>
    <row r="463" spans="2:10" hidden="1">
      <c r="B463"/>
      <c r="C463"/>
      <c r="D463"/>
      <c r="E463"/>
      <c r="F463"/>
      <c r="G463"/>
      <c r="H463"/>
      <c r="I463"/>
      <c r="J463"/>
    </row>
    <row r="464" spans="2:10" hidden="1">
      <c r="C464" s="114"/>
      <c r="D464" s="114"/>
      <c r="E464" s="114"/>
    </row>
    <row r="465" spans="3:8" hidden="1">
      <c r="C465" s="194"/>
      <c r="D465" s="161"/>
      <c r="E465" s="161"/>
      <c r="F465" s="197"/>
      <c r="G465" s="197"/>
      <c r="H465" s="197"/>
    </row>
    <row r="466" spans="3:8" hidden="1">
      <c r="C466" s="114"/>
      <c r="D466" s="114"/>
      <c r="E466" s="114"/>
    </row>
    <row r="467" spans="3:8" hidden="1">
      <c r="C467" s="161"/>
      <c r="D467" s="161"/>
      <c r="E467" s="161"/>
      <c r="F467" s="197"/>
      <c r="G467" s="197"/>
      <c r="H467" s="197"/>
    </row>
    <row r="468" spans="3:8" hidden="1">
      <c r="C468" s="114"/>
      <c r="D468" s="124"/>
      <c r="E468" s="114"/>
    </row>
    <row r="469" spans="3:8" hidden="1">
      <c r="C469" s="11"/>
      <c r="D469" s="11"/>
      <c r="E469" s="11"/>
      <c r="F469" s="12"/>
      <c r="G469" s="12"/>
      <c r="H469" s="12"/>
    </row>
    <row r="470" spans="3:8" hidden="1">
      <c r="C470" s="114"/>
      <c r="D470" s="195"/>
      <c r="E470" s="114"/>
      <c r="F470" s="12"/>
      <c r="G470" s="12"/>
      <c r="H470" s="12"/>
    </row>
    <row r="471" spans="3:8" hidden="1">
      <c r="C471" s="161"/>
      <c r="D471" s="161"/>
      <c r="E471" s="161"/>
      <c r="F471" s="12"/>
      <c r="G471" s="12"/>
      <c r="H471" s="12"/>
    </row>
    <row r="472" spans="3:8" hidden="1">
      <c r="C472" s="204"/>
      <c r="D472" s="195"/>
      <c r="E472" s="114"/>
    </row>
    <row r="473" spans="3:8" hidden="1">
      <c r="C473" s="11"/>
      <c r="D473" s="11"/>
      <c r="E473" s="11"/>
      <c r="F473" s="12"/>
      <c r="G473" s="12"/>
      <c r="H473" s="12"/>
    </row>
    <row r="474" spans="3:8" hidden="1">
      <c r="C474" s="204"/>
      <c r="D474" s="195"/>
      <c r="E474" s="114"/>
    </row>
    <row r="475" spans="3:8" hidden="1">
      <c r="C475" s="11"/>
      <c r="D475" s="11"/>
      <c r="E475" s="11"/>
      <c r="F475" s="12"/>
      <c r="G475" s="12"/>
      <c r="H475" s="12"/>
    </row>
    <row r="476" spans="3:8" hidden="1">
      <c r="C476" s="204"/>
      <c r="D476" s="204"/>
      <c r="E476" s="204"/>
      <c r="F476" s="12"/>
      <c r="G476" s="12"/>
      <c r="H476" s="12"/>
    </row>
    <row r="477" spans="3:8" hidden="1">
      <c r="C477" s="11"/>
      <c r="D477" s="11"/>
      <c r="E477" s="11"/>
      <c r="F477" s="12"/>
      <c r="G477" s="12"/>
      <c r="H477" s="12"/>
    </row>
    <row r="478" spans="3:8" hidden="1">
      <c r="C478" s="204"/>
      <c r="D478" s="11"/>
      <c r="E478" s="11"/>
      <c r="F478" s="12"/>
      <c r="G478" s="12"/>
      <c r="H478" s="12"/>
    </row>
    <row r="479" spans="3:8" hidden="1">
      <c r="C479" s="11"/>
      <c r="D479" s="11"/>
      <c r="E479" s="11"/>
      <c r="F479" s="12"/>
      <c r="G479" s="12"/>
      <c r="H479" s="12"/>
    </row>
    <row r="480" spans="3:8" hidden="1">
      <c r="C480" s="204"/>
      <c r="D480" s="11"/>
      <c r="E480" s="11"/>
      <c r="F480" s="12"/>
      <c r="G480" s="12"/>
      <c r="H480" s="12"/>
    </row>
    <row r="481" spans="2:8" hidden="1">
      <c r="C481" s="11"/>
      <c r="D481" s="11"/>
      <c r="E481" s="11"/>
      <c r="F481" s="12"/>
      <c r="G481" s="12"/>
      <c r="H481" s="12"/>
    </row>
    <row r="482" spans="2:8" hidden="1">
      <c r="C482" s="204"/>
      <c r="D482" s="11"/>
      <c r="E482" s="11"/>
      <c r="F482" s="12"/>
      <c r="G482" s="12"/>
      <c r="H482" s="12"/>
    </row>
    <row r="483" spans="2:8" hidden="1">
      <c r="C483" s="11"/>
      <c r="D483" s="11"/>
      <c r="E483" s="11"/>
      <c r="F483" s="12"/>
      <c r="G483" s="12"/>
      <c r="H483" s="12"/>
    </row>
    <row r="484" spans="2:8" hidden="1">
      <c r="C484" s="204"/>
      <c r="D484" s="11"/>
      <c r="E484" s="11"/>
      <c r="F484" s="12"/>
      <c r="G484" s="12"/>
      <c r="H484" s="12"/>
    </row>
    <row r="485" spans="2:8" hidden="1">
      <c r="B485" s="1"/>
      <c r="C485" s="11"/>
      <c r="D485" s="11"/>
      <c r="E485" s="11"/>
      <c r="F485" s="12"/>
      <c r="G485" s="12"/>
      <c r="H485" s="12"/>
    </row>
    <row r="486" spans="2:8" hidden="1">
      <c r="B486" s="1"/>
      <c r="C486" s="204"/>
      <c r="D486" s="204"/>
      <c r="E486" s="11"/>
      <c r="F486" s="12"/>
      <c r="G486" s="12"/>
      <c r="H486" s="12"/>
    </row>
    <row r="487" spans="2:8" hidden="1">
      <c r="B487" s="1"/>
      <c r="C487" s="11"/>
      <c r="D487" s="11"/>
      <c r="E487" s="11"/>
      <c r="F487" s="12"/>
      <c r="G487" s="12"/>
      <c r="H487" s="12"/>
    </row>
    <row r="488" spans="2:8" hidden="1">
      <c r="B488" s="1"/>
      <c r="C488" s="204"/>
      <c r="D488" s="204"/>
      <c r="E488" s="11"/>
      <c r="F488" s="12"/>
      <c r="G488" s="12"/>
      <c r="H488" s="12"/>
    </row>
    <row r="489" spans="2:8" hidden="1">
      <c r="B489" s="1"/>
      <c r="C489" s="11"/>
      <c r="D489" s="11"/>
      <c r="E489" s="11"/>
      <c r="F489" s="12"/>
      <c r="G489" s="12"/>
      <c r="H489" s="12"/>
    </row>
    <row r="490" spans="2:8" hidden="1">
      <c r="B490" s="1"/>
      <c r="C490" s="204"/>
      <c r="D490" s="204"/>
      <c r="E490" s="204"/>
      <c r="F490" s="12"/>
      <c r="G490" s="12"/>
      <c r="H490" s="12"/>
    </row>
    <row r="491" spans="2:8" hidden="1">
      <c r="B491" s="1"/>
      <c r="C491" s="11"/>
      <c r="D491" s="11"/>
      <c r="E491" s="11"/>
      <c r="F491" s="12"/>
      <c r="G491" s="12"/>
      <c r="H491" s="12"/>
    </row>
    <row r="492" spans="2:8" hidden="1">
      <c r="B492" s="1"/>
      <c r="C492" s="204"/>
      <c r="D492" s="204"/>
      <c r="E492" s="204"/>
      <c r="F492" s="12"/>
      <c r="G492" s="12"/>
      <c r="H492" s="12"/>
    </row>
    <row r="493" spans="2:8" hidden="1">
      <c r="B493" s="1"/>
      <c r="C493" s="11"/>
      <c r="D493" s="11"/>
      <c r="E493" s="11"/>
      <c r="F493" s="12"/>
      <c r="G493" s="12"/>
      <c r="H493" s="12"/>
    </row>
    <row r="494" spans="2:8" hidden="1">
      <c r="B494" s="1"/>
      <c r="C494" s="204"/>
      <c r="D494" s="204"/>
      <c r="E494" s="11"/>
      <c r="F494" s="12"/>
      <c r="G494" s="12"/>
      <c r="H494" s="12"/>
    </row>
    <row r="495" spans="2:8" hidden="1">
      <c r="B495" s="1"/>
      <c r="C495" s="11"/>
      <c r="D495" s="11"/>
      <c r="E495" s="11"/>
      <c r="F495" s="12"/>
      <c r="G495" s="12"/>
      <c r="H495" s="12"/>
    </row>
    <row r="496" spans="2:8" hidden="1">
      <c r="B496" s="1"/>
      <c r="C496" s="204"/>
      <c r="D496" s="11"/>
      <c r="E496" s="11"/>
      <c r="F496" s="12"/>
      <c r="G496" s="12"/>
      <c r="H496" s="12"/>
    </row>
    <row r="497" spans="2:8" hidden="1">
      <c r="B497" s="1"/>
      <c r="C497" s="11"/>
      <c r="D497" s="11"/>
      <c r="E497" s="11"/>
      <c r="F497" s="12"/>
      <c r="G497" s="12"/>
      <c r="H497" s="12"/>
    </row>
    <row r="498" spans="2:8" hidden="1">
      <c r="B498" s="1"/>
      <c r="C498" s="204"/>
      <c r="D498" s="11"/>
      <c r="E498" s="11"/>
      <c r="F498" s="12"/>
      <c r="G498" s="12"/>
      <c r="H498" s="12"/>
    </row>
    <row r="499" spans="2:8" hidden="1">
      <c r="B499" s="1"/>
      <c r="C499" s="11"/>
      <c r="D499" s="11"/>
      <c r="E499" s="11"/>
      <c r="F499" s="12"/>
      <c r="G499" s="12"/>
      <c r="H499" s="12"/>
    </row>
    <row r="500" spans="2:8" hidden="1">
      <c r="B500" s="1"/>
      <c r="C500" s="204"/>
      <c r="D500" s="204"/>
      <c r="E500" s="11"/>
      <c r="F500" s="12"/>
      <c r="G500" s="12"/>
      <c r="H500" s="12"/>
    </row>
    <row r="501" spans="2:8" hidden="1">
      <c r="B501" s="1"/>
      <c r="C501" s="11"/>
      <c r="D501" s="11"/>
      <c r="E501" s="11"/>
      <c r="F501" s="12"/>
      <c r="G501" s="12"/>
      <c r="H501" s="12"/>
    </row>
    <row r="502" spans="2:8" hidden="1">
      <c r="B502" s="1"/>
      <c r="C502" s="204"/>
      <c r="D502" s="11"/>
      <c r="E502" s="11"/>
      <c r="F502" s="12"/>
      <c r="G502" s="12"/>
      <c r="H502" s="12"/>
    </row>
    <row r="503" spans="2:8" hidden="1">
      <c r="B503" s="1"/>
      <c r="C503" s="11"/>
      <c r="D503" s="11"/>
      <c r="E503" s="11"/>
      <c r="F503" s="12"/>
      <c r="G503" s="12"/>
      <c r="H503" s="12"/>
    </row>
    <row r="504" spans="2:8" hidden="1">
      <c r="B504" s="1"/>
      <c r="C504" s="204"/>
      <c r="D504" s="204"/>
      <c r="E504" s="204"/>
      <c r="F504" s="12"/>
      <c r="G504" s="12"/>
      <c r="H504" s="12"/>
    </row>
    <row r="505" spans="2:8" hidden="1">
      <c r="B505" s="1"/>
      <c r="C505" s="11"/>
      <c r="D505" s="11"/>
      <c r="E505" s="11"/>
      <c r="F505" s="12"/>
      <c r="G505" s="12"/>
      <c r="H505" s="12"/>
    </row>
    <row r="506" spans="2:8" hidden="1">
      <c r="B506" s="1"/>
      <c r="C506" s="204"/>
      <c r="D506" s="204"/>
      <c r="E506" s="204"/>
      <c r="F506" s="12"/>
      <c r="G506" s="12"/>
      <c r="H506" s="12"/>
    </row>
    <row r="507" spans="2:8" hidden="1">
      <c r="B507" s="1"/>
      <c r="C507" s="11"/>
      <c r="D507" s="11"/>
      <c r="E507" s="11"/>
      <c r="F507" s="12"/>
      <c r="G507" s="12"/>
      <c r="H507" s="12"/>
    </row>
    <row r="508" spans="2:8" hidden="1">
      <c r="B508" s="1"/>
      <c r="C508" s="204"/>
      <c r="D508" s="11"/>
      <c r="E508" s="11"/>
      <c r="F508" s="12"/>
      <c r="G508" s="12"/>
      <c r="H508" s="12"/>
    </row>
    <row r="509" spans="2:8" hidden="1">
      <c r="B509" s="1"/>
      <c r="C509" s="11"/>
      <c r="D509" s="11"/>
      <c r="E509" s="11"/>
      <c r="F509" s="12"/>
      <c r="G509" s="12"/>
      <c r="H509" s="12"/>
    </row>
    <row r="510" spans="2:8" hidden="1">
      <c r="B510" s="1"/>
      <c r="C510" s="204"/>
      <c r="D510" s="11"/>
      <c r="E510" s="11"/>
      <c r="F510" s="12"/>
      <c r="G510" s="12"/>
      <c r="H510" s="12"/>
    </row>
    <row r="511" spans="2:8" hidden="1">
      <c r="B511" s="1"/>
      <c r="C511" s="11"/>
      <c r="D511" s="11"/>
      <c r="E511" s="11"/>
      <c r="F511" s="12"/>
      <c r="G511" s="12"/>
      <c r="H511" s="12"/>
    </row>
    <row r="512" spans="2:8" hidden="1">
      <c r="B512" s="1"/>
      <c r="C512" s="204"/>
      <c r="D512" s="11"/>
      <c r="E512" s="11"/>
      <c r="F512" s="12"/>
      <c r="G512" s="12"/>
      <c r="H512" s="12"/>
    </row>
    <row r="513" spans="2:8" hidden="1">
      <c r="B513" s="1"/>
      <c r="C513" s="11"/>
      <c r="D513" s="11"/>
      <c r="E513" s="11"/>
      <c r="F513" s="12"/>
      <c r="G513" s="12"/>
      <c r="H513" s="12"/>
    </row>
    <row r="514" spans="2:8" hidden="1">
      <c r="B514" s="1"/>
      <c r="C514" s="204"/>
      <c r="D514" s="204"/>
      <c r="E514" s="11"/>
      <c r="F514" s="12"/>
      <c r="G514" s="12"/>
      <c r="H514" s="12"/>
    </row>
    <row r="515" spans="2:8" hidden="1">
      <c r="B515" s="1"/>
      <c r="C515" s="11"/>
      <c r="D515" s="11"/>
      <c r="E515" s="11"/>
      <c r="F515" s="12"/>
      <c r="G515" s="12"/>
      <c r="H515" s="12"/>
    </row>
    <row r="516" spans="2:8" hidden="1">
      <c r="C516" s="204"/>
      <c r="D516" s="204"/>
      <c r="E516" s="114"/>
    </row>
    <row r="517" spans="2:8" hidden="1">
      <c r="B517" s="1"/>
      <c r="C517" s="11"/>
      <c r="D517" s="11"/>
      <c r="E517" s="11"/>
      <c r="F517" s="12"/>
      <c r="G517" s="12"/>
      <c r="H517" s="12"/>
    </row>
    <row r="518" spans="2:8" hidden="1">
      <c r="C518" s="204"/>
      <c r="D518" s="204"/>
      <c r="E518" s="114"/>
    </row>
    <row r="519" spans="2:8" hidden="1">
      <c r="B519" s="1"/>
      <c r="C519" s="11"/>
      <c r="D519" s="11"/>
      <c r="E519" s="11"/>
      <c r="F519" s="12"/>
      <c r="G519" s="12"/>
      <c r="H519" s="12"/>
    </row>
    <row r="520" spans="2:8" hidden="1">
      <c r="B520" s="1"/>
      <c r="C520" s="204"/>
      <c r="D520" s="11"/>
      <c r="E520" s="11"/>
      <c r="F520" s="12"/>
      <c r="G520" s="12"/>
      <c r="H520" s="12"/>
    </row>
    <row r="521" spans="2:8" hidden="1">
      <c r="B521" s="1"/>
      <c r="C521" s="11"/>
      <c r="D521" s="11"/>
      <c r="E521" s="11"/>
      <c r="F521" s="12"/>
      <c r="G521" s="12"/>
      <c r="H521" s="12"/>
    </row>
    <row r="522" spans="2:8" hidden="1">
      <c r="B522" s="1"/>
      <c r="C522" s="204"/>
      <c r="D522" s="11"/>
    </row>
    <row r="523" spans="2:8" hidden="1">
      <c r="B523" s="1"/>
      <c r="C523" s="11"/>
      <c r="D523" s="11"/>
      <c r="F523" s="12"/>
      <c r="G523" s="12"/>
      <c r="H523" s="12"/>
    </row>
    <row r="524" spans="2:8" hidden="1">
      <c r="B524" s="1"/>
      <c r="C524" s="204"/>
      <c r="D524" s="11"/>
    </row>
    <row r="525" spans="2:8" hidden="1">
      <c r="B525" s="1"/>
      <c r="C525" s="11"/>
      <c r="D525" s="11"/>
      <c r="F525" s="12"/>
      <c r="G525" s="12"/>
      <c r="H525" s="12"/>
    </row>
    <row r="526" spans="2:8" hidden="1">
      <c r="C526" s="204"/>
      <c r="D526" s="195"/>
      <c r="E526" s="114"/>
    </row>
    <row r="527" spans="2:8" hidden="1">
      <c r="C527" s="11"/>
      <c r="D527" s="11"/>
      <c r="E527" s="11"/>
      <c r="F527" s="12"/>
      <c r="G527" s="12"/>
      <c r="H527" s="12"/>
    </row>
    <row r="528" spans="2:8" hidden="1">
      <c r="C528" s="204"/>
      <c r="D528" s="195"/>
      <c r="E528" s="114"/>
    </row>
    <row r="529" spans="2:8" hidden="1">
      <c r="C529" s="11"/>
      <c r="D529" s="11"/>
      <c r="E529" s="11"/>
      <c r="F529" s="12"/>
      <c r="G529" s="12"/>
      <c r="H529" s="12"/>
    </row>
    <row r="530" spans="2:8" hidden="1">
      <c r="C530" s="204"/>
      <c r="D530" s="11"/>
      <c r="E530" s="11"/>
      <c r="F530" s="12"/>
      <c r="G530" s="12"/>
      <c r="H530" s="12"/>
    </row>
    <row r="531" spans="2:8" hidden="1">
      <c r="C531" s="11"/>
      <c r="D531" s="11"/>
      <c r="E531" s="11"/>
      <c r="F531" s="12"/>
      <c r="G531" s="12"/>
      <c r="H531" s="12"/>
    </row>
    <row r="532" spans="2:8" hidden="1">
      <c r="C532" s="204"/>
      <c r="D532" s="195"/>
      <c r="E532" s="114"/>
    </row>
    <row r="533" spans="2:8" hidden="1">
      <c r="C533" s="11"/>
      <c r="D533" s="11"/>
      <c r="E533" s="11"/>
      <c r="F533" s="12"/>
      <c r="G533" s="12"/>
      <c r="H533" s="12"/>
    </row>
    <row r="534" spans="2:8" hidden="1">
      <c r="C534" s="204"/>
      <c r="D534" s="204"/>
      <c r="E534" s="204"/>
      <c r="F534" s="12"/>
      <c r="G534" s="12"/>
      <c r="H534" s="12"/>
    </row>
    <row r="535" spans="2:8" hidden="1">
      <c r="B535" s="1"/>
      <c r="C535" s="11"/>
      <c r="D535" s="11"/>
      <c r="E535" s="11"/>
      <c r="F535" s="12"/>
      <c r="G535" s="12"/>
      <c r="H535" s="12"/>
    </row>
    <row r="536" spans="2:8" hidden="1">
      <c r="B536" s="1"/>
      <c r="C536" s="204"/>
      <c r="D536" s="204"/>
      <c r="E536" s="204"/>
      <c r="F536" s="12"/>
      <c r="G536" s="12"/>
      <c r="H536" s="12"/>
    </row>
    <row r="537" spans="2:8" hidden="1">
      <c r="B537" s="1"/>
      <c r="C537" s="11"/>
      <c r="D537" s="11"/>
      <c r="E537" s="11"/>
      <c r="F537" s="12"/>
      <c r="G537" s="12"/>
      <c r="H537" s="12"/>
    </row>
    <row r="538" spans="2:8" hidden="1">
      <c r="C538" s="204"/>
      <c r="D538" s="204"/>
      <c r="E538" s="114"/>
      <c r="F538" s="12"/>
      <c r="G538" s="12"/>
      <c r="H538" s="12"/>
    </row>
    <row r="539" spans="2:8" hidden="1">
      <c r="B539" s="1"/>
      <c r="C539" s="11"/>
      <c r="D539" s="11"/>
      <c r="E539" s="11"/>
      <c r="F539" s="12"/>
      <c r="G539" s="12"/>
      <c r="H539" s="12"/>
    </row>
    <row r="540" spans="2:8" hidden="1">
      <c r="C540" s="204"/>
      <c r="D540" s="204"/>
      <c r="E540" s="114"/>
      <c r="F540" s="12"/>
      <c r="G540" s="12"/>
      <c r="H540" s="12"/>
    </row>
    <row r="541" spans="2:8" hidden="1">
      <c r="C541" s="11"/>
      <c r="D541" s="11"/>
      <c r="E541" s="11"/>
      <c r="F541" s="12"/>
      <c r="G541" s="12"/>
      <c r="H541" s="12"/>
    </row>
    <row r="542" spans="2:8" hidden="1">
      <c r="C542" s="204"/>
      <c r="D542" s="204"/>
      <c r="F542" s="12"/>
      <c r="G542" s="12"/>
      <c r="H542" s="12"/>
    </row>
    <row r="543" spans="2:8" hidden="1">
      <c r="C543" s="11"/>
      <c r="D543" s="11"/>
      <c r="F543" s="12"/>
      <c r="G543" s="12"/>
      <c r="H543" s="12"/>
    </row>
    <row r="544" spans="2:8" hidden="1">
      <c r="C544" s="204"/>
      <c r="D544" s="11"/>
      <c r="F544" s="12"/>
      <c r="G544" s="12"/>
      <c r="H544" s="12"/>
    </row>
    <row r="545" spans="2:8" hidden="1">
      <c r="C545" s="11"/>
      <c r="D545" s="11"/>
      <c r="F545" s="12"/>
      <c r="G545" s="12"/>
      <c r="H545" s="12"/>
    </row>
    <row r="546" spans="2:8" hidden="1">
      <c r="C546" s="204"/>
      <c r="D546" s="11"/>
      <c r="F546" s="12"/>
      <c r="G546" s="12"/>
      <c r="H546" s="12"/>
    </row>
    <row r="547" spans="2:8" hidden="1">
      <c r="B547" s="1"/>
      <c r="C547" s="11"/>
      <c r="D547" s="11"/>
      <c r="F547" s="12"/>
      <c r="G547" s="12"/>
      <c r="H547" s="12"/>
    </row>
    <row r="548" spans="2:8" hidden="1">
      <c r="C548" s="204"/>
      <c r="D548" s="204"/>
      <c r="F548" s="12"/>
      <c r="G548" s="12"/>
      <c r="H548" s="12"/>
    </row>
    <row r="549" spans="2:8" hidden="1">
      <c r="B549" s="1"/>
      <c r="C549" s="11"/>
      <c r="D549" s="11"/>
      <c r="F549" s="12"/>
      <c r="G549" s="12"/>
      <c r="H549" s="12"/>
    </row>
    <row r="550" spans="2:8" hidden="1">
      <c r="B550" s="1"/>
      <c r="C550" s="114"/>
      <c r="D550" s="204"/>
      <c r="E550" s="114"/>
      <c r="F550" s="12"/>
      <c r="G550" s="12"/>
      <c r="H550" s="12"/>
    </row>
    <row r="551" spans="2:8" hidden="1">
      <c r="B551" s="1"/>
      <c r="C551" s="11"/>
      <c r="D551" s="11"/>
      <c r="E551" s="11"/>
      <c r="F551" s="12"/>
      <c r="G551" s="12"/>
      <c r="H551" s="12"/>
    </row>
    <row r="552" spans="2:8" hidden="1">
      <c r="B552" s="1"/>
      <c r="C552" s="204"/>
      <c r="D552" s="11"/>
      <c r="F552" s="12"/>
      <c r="G552" s="12"/>
      <c r="H552" s="12"/>
    </row>
    <row r="553" spans="2:8" hidden="1">
      <c r="B553" s="1"/>
      <c r="C553" s="11"/>
      <c r="D553" s="11"/>
      <c r="F553" s="12"/>
      <c r="G553" s="12"/>
      <c r="H553" s="12"/>
    </row>
    <row r="554" spans="2:8" hidden="1">
      <c r="B554" s="1"/>
      <c r="C554" s="204"/>
      <c r="D554" s="11"/>
      <c r="F554" s="12"/>
      <c r="G554" s="12"/>
      <c r="H554" s="12"/>
    </row>
    <row r="555" spans="2:8" hidden="1">
      <c r="B555" s="1"/>
      <c r="C555" s="11"/>
      <c r="D555" s="11"/>
      <c r="F555" s="12"/>
      <c r="G555" s="12"/>
      <c r="H555" s="12"/>
    </row>
    <row r="556" spans="2:8" hidden="1">
      <c r="B556" s="1"/>
      <c r="C556" s="204"/>
      <c r="D556" s="11"/>
      <c r="F556" s="12"/>
      <c r="G556" s="12"/>
      <c r="H556" s="12"/>
    </row>
    <row r="557" spans="2:8" hidden="1">
      <c r="B557" s="1"/>
      <c r="C557" s="11"/>
      <c r="D557" s="11"/>
      <c r="F557" s="12"/>
      <c r="G557" s="12"/>
      <c r="H557" s="12"/>
    </row>
    <row r="558" spans="2:8" hidden="1">
      <c r="B558" s="1"/>
      <c r="C558" s="204"/>
      <c r="D558" s="204"/>
      <c r="F558" s="12"/>
      <c r="G558" s="12"/>
      <c r="H558" s="12"/>
    </row>
    <row r="559" spans="2:8" hidden="1">
      <c r="B559" s="1"/>
      <c r="C559" s="11"/>
      <c r="D559" s="11"/>
      <c r="E559" s="11"/>
      <c r="F559" s="12"/>
      <c r="G559" s="12"/>
      <c r="H559" s="12"/>
    </row>
    <row r="560" spans="2:8" hidden="1">
      <c r="B560" s="1"/>
      <c r="C560" s="204"/>
      <c r="D560" s="204"/>
      <c r="E560" s="114"/>
      <c r="F560" s="12"/>
      <c r="G560" s="12"/>
      <c r="H560" s="12"/>
    </row>
    <row r="561" spans="2:8" hidden="1">
      <c r="B561" s="1"/>
      <c r="C561" s="11"/>
      <c r="D561" s="11"/>
      <c r="E561" s="11"/>
      <c r="F561" s="12"/>
      <c r="G561" s="12"/>
      <c r="H561" s="12"/>
    </row>
    <row r="562" spans="2:8" hidden="1">
      <c r="B562" s="1"/>
      <c r="C562" s="204"/>
      <c r="D562" s="11"/>
      <c r="E562" s="11"/>
      <c r="F562" s="12"/>
      <c r="G562" s="12"/>
      <c r="H562" s="12"/>
    </row>
    <row r="563" spans="2:8" hidden="1">
      <c r="B563" s="1"/>
      <c r="C563" s="11"/>
      <c r="D563" s="11"/>
      <c r="E563" s="11"/>
      <c r="F563" s="12"/>
      <c r="G563" s="12"/>
      <c r="H563" s="12"/>
    </row>
    <row r="564" spans="2:8" hidden="1">
      <c r="B564" s="1"/>
      <c r="C564" s="204"/>
      <c r="D564" s="11"/>
      <c r="F564" s="12"/>
      <c r="G564" s="12"/>
      <c r="H564" s="12"/>
    </row>
    <row r="565" spans="2:8" hidden="1">
      <c r="B565" s="1"/>
      <c r="C565" s="11"/>
      <c r="D565" s="11"/>
      <c r="F565" s="12"/>
      <c r="G565" s="12"/>
      <c r="H565" s="12"/>
    </row>
    <row r="566" spans="2:8" hidden="1">
      <c r="B566" s="1"/>
      <c r="C566" s="204"/>
      <c r="D566" s="11"/>
      <c r="F566" s="12"/>
      <c r="G566" s="12"/>
      <c r="H566" s="12"/>
    </row>
    <row r="567" spans="2:8" hidden="1">
      <c r="B567" s="1"/>
      <c r="C567" s="11"/>
      <c r="D567" s="11"/>
      <c r="F567" s="12"/>
      <c r="G567" s="12"/>
      <c r="H567" s="12"/>
    </row>
    <row r="568" spans="2:8" hidden="1">
      <c r="C568" s="204"/>
      <c r="D568" s="11"/>
      <c r="F568" s="12"/>
      <c r="G568" s="12"/>
      <c r="H568" s="12"/>
    </row>
    <row r="569" spans="2:8" hidden="1">
      <c r="C569" s="11"/>
      <c r="D569" s="11"/>
      <c r="F569" s="12"/>
      <c r="G569" s="12"/>
      <c r="H569" s="12"/>
    </row>
    <row r="570" spans="2:8" hidden="1">
      <c r="C570" s="204"/>
      <c r="D570" s="11"/>
      <c r="F570" s="12"/>
      <c r="G570" s="12"/>
      <c r="H570" s="12"/>
    </row>
    <row r="571" spans="2:8" hidden="1">
      <c r="B571" s="1"/>
      <c r="C571" s="11"/>
      <c r="D571" s="11"/>
      <c r="F571" s="12"/>
      <c r="G571" s="12"/>
      <c r="H571" s="12"/>
    </row>
    <row r="572" spans="2:8" hidden="1">
      <c r="B572" s="1"/>
      <c r="C572" s="204"/>
      <c r="D572" s="204"/>
      <c r="F572" s="12"/>
      <c r="G572" s="12"/>
      <c r="H572" s="12"/>
    </row>
    <row r="573" spans="2:8" hidden="1">
      <c r="B573" s="1"/>
      <c r="C573" s="11"/>
      <c r="D573" s="11"/>
      <c r="F573" s="12"/>
      <c r="G573" s="12"/>
      <c r="H573" s="12"/>
    </row>
    <row r="574" spans="2:8" hidden="1">
      <c r="B574" s="1"/>
      <c r="C574" s="204"/>
      <c r="D574" s="204"/>
      <c r="F574" s="12"/>
      <c r="G574" s="12"/>
      <c r="H574" s="12"/>
    </row>
    <row r="575" spans="2:8" hidden="1">
      <c r="B575" s="1"/>
      <c r="C575" s="11"/>
      <c r="D575" s="11"/>
      <c r="F575" s="12"/>
      <c r="G575" s="12"/>
      <c r="H575" s="12"/>
    </row>
    <row r="576" spans="2:8" hidden="1">
      <c r="B576" s="1"/>
      <c r="C576" s="204"/>
      <c r="D576" s="204"/>
      <c r="F576" s="12"/>
      <c r="G576" s="12"/>
      <c r="H576" s="12"/>
    </row>
    <row r="577" spans="2:8" hidden="1">
      <c r="B577" s="1"/>
      <c r="C577" s="11"/>
      <c r="D577" s="11"/>
      <c r="F577" s="12"/>
      <c r="G577" s="12"/>
      <c r="H577" s="12"/>
    </row>
    <row r="578" spans="2:8" hidden="1">
      <c r="B578" s="1"/>
      <c r="C578" s="204"/>
      <c r="D578" s="11"/>
      <c r="F578" s="12"/>
      <c r="G578" s="12"/>
      <c r="H578" s="12"/>
    </row>
    <row r="579" spans="2:8" hidden="1">
      <c r="B579" s="1"/>
      <c r="C579" s="11"/>
      <c r="D579" s="11"/>
      <c r="F579" s="12"/>
      <c r="G579" s="12"/>
      <c r="H579" s="12"/>
    </row>
    <row r="580" spans="2:8" hidden="1">
      <c r="B580" s="1"/>
      <c r="C580" s="204"/>
      <c r="D580" s="204"/>
      <c r="F580" s="12"/>
      <c r="G580" s="12"/>
      <c r="H580" s="12"/>
    </row>
    <row r="581" spans="2:8" hidden="1">
      <c r="B581" s="1"/>
      <c r="C581" s="11"/>
      <c r="D581" s="11"/>
      <c r="F581" s="12"/>
      <c r="G581" s="12"/>
      <c r="H581" s="12"/>
    </row>
    <row r="582" spans="2:8" hidden="1">
      <c r="B582" s="1"/>
      <c r="C582" s="204"/>
      <c r="D582" s="11"/>
      <c r="F582" s="12"/>
      <c r="G582" s="12"/>
      <c r="H582" s="12"/>
    </row>
    <row r="583" spans="2:8" hidden="1">
      <c r="B583" s="1"/>
      <c r="C583" s="11"/>
      <c r="D583" s="11"/>
      <c r="F583" s="12"/>
      <c r="G583" s="12"/>
      <c r="H583" s="12"/>
    </row>
    <row r="584" spans="2:8" hidden="1">
      <c r="B584" s="1"/>
      <c r="C584" s="204"/>
      <c r="D584" s="11"/>
      <c r="F584" s="12"/>
      <c r="G584" s="12"/>
      <c r="H584" s="12"/>
    </row>
    <row r="585" spans="2:8" hidden="1">
      <c r="B585" s="1"/>
      <c r="C585" s="11"/>
      <c r="D585" s="11"/>
      <c r="F585" s="12"/>
      <c r="G585" s="12"/>
      <c r="H585" s="12"/>
    </row>
    <row r="586" spans="2:8" hidden="1">
      <c r="B586" s="1"/>
      <c r="C586" s="204"/>
      <c r="D586" s="11"/>
      <c r="F586" s="12"/>
      <c r="G586" s="12"/>
      <c r="H586" s="12"/>
    </row>
    <row r="587" spans="2:8" hidden="1">
      <c r="B587" s="1"/>
      <c r="C587" s="11"/>
      <c r="D587" s="11"/>
      <c r="F587" s="12"/>
      <c r="G587" s="12"/>
      <c r="H587" s="12"/>
    </row>
    <row r="588" spans="2:8" hidden="1">
      <c r="B588" s="1"/>
      <c r="C588" s="204"/>
      <c r="D588" s="11"/>
      <c r="F588" s="12"/>
      <c r="G588" s="12"/>
      <c r="H588" s="12"/>
    </row>
    <row r="589" spans="2:8" hidden="1">
      <c r="B589" s="1"/>
      <c r="C589" s="11"/>
      <c r="D589" s="11"/>
      <c r="F589" s="12"/>
      <c r="G589" s="12"/>
      <c r="H589" s="12"/>
    </row>
    <row r="590" spans="2:8" hidden="1">
      <c r="B590" s="1"/>
      <c r="C590" s="204"/>
      <c r="D590" s="11"/>
      <c r="F590" s="12"/>
      <c r="G590" s="12"/>
      <c r="H590" s="12"/>
    </row>
    <row r="591" spans="2:8" hidden="1">
      <c r="B591" s="1"/>
      <c r="C591" s="11"/>
      <c r="D591" s="11"/>
      <c r="F591" s="12"/>
      <c r="G591" s="12"/>
      <c r="H591" s="12"/>
    </row>
    <row r="592" spans="2:8" hidden="1">
      <c r="B592" s="1"/>
      <c r="C592" s="204"/>
      <c r="D592" s="11"/>
      <c r="F592" s="12"/>
      <c r="G592" s="12"/>
      <c r="H592" s="12"/>
    </row>
    <row r="593" spans="2:8" hidden="1">
      <c r="B593" s="1"/>
      <c r="C593" s="11"/>
      <c r="D593" s="11"/>
      <c r="F593" s="12"/>
      <c r="G593" s="12"/>
      <c r="H593" s="12"/>
    </row>
    <row r="594" spans="2:8" hidden="1">
      <c r="C594" s="114"/>
      <c r="D594" s="204"/>
      <c r="F594" s="12"/>
      <c r="G594" s="12"/>
      <c r="H594" s="12"/>
    </row>
    <row r="595" spans="2:8" hidden="1">
      <c r="C595" s="11"/>
      <c r="D595" s="11"/>
      <c r="F595" s="12"/>
      <c r="G595" s="12"/>
      <c r="H595" s="12"/>
    </row>
    <row r="596" spans="2:8" hidden="1">
      <c r="C596" s="204"/>
      <c r="D596" s="204"/>
      <c r="E596" s="114"/>
      <c r="F596" s="12"/>
      <c r="G596" s="12"/>
      <c r="H596" s="12"/>
    </row>
    <row r="597" spans="2:8" hidden="1">
      <c r="C597" s="11"/>
      <c r="D597" s="11"/>
      <c r="E597" s="11"/>
      <c r="F597" s="12"/>
      <c r="G597" s="12"/>
      <c r="H597" s="12"/>
    </row>
    <row r="598" spans="2:8" hidden="1">
      <c r="C598" s="204"/>
      <c r="D598" s="11"/>
      <c r="F598" s="12"/>
      <c r="G598" s="12"/>
      <c r="H598" s="12"/>
    </row>
    <row r="599" spans="2:8" hidden="1">
      <c r="C599" s="11"/>
      <c r="D599" s="11"/>
      <c r="F599" s="12"/>
      <c r="G599" s="12"/>
      <c r="H599" s="12"/>
    </row>
    <row r="600" spans="2:8" hidden="1">
      <c r="C600" s="204"/>
      <c r="D600" s="11"/>
      <c r="F600" s="12"/>
      <c r="G600" s="12"/>
      <c r="H600" s="12"/>
    </row>
    <row r="601" spans="2:8" hidden="1">
      <c r="C601" s="11"/>
      <c r="D601" s="11"/>
      <c r="F601" s="12"/>
      <c r="G601" s="12"/>
      <c r="H601" s="12"/>
    </row>
    <row r="602" spans="2:8" hidden="1">
      <c r="C602" s="204"/>
      <c r="D602" s="204"/>
      <c r="F602" s="12"/>
      <c r="G602" s="12"/>
      <c r="H602" s="12"/>
    </row>
    <row r="603" spans="2:8" hidden="1">
      <c r="B603" s="1"/>
      <c r="C603" s="11"/>
      <c r="D603" s="11"/>
      <c r="F603" s="12"/>
      <c r="G603" s="12"/>
      <c r="H603" s="12"/>
    </row>
    <row r="604" spans="2:8" hidden="1">
      <c r="B604" s="1"/>
      <c r="C604" s="204"/>
      <c r="D604" s="204"/>
      <c r="E604" s="114"/>
      <c r="F604" s="12"/>
      <c r="G604" s="12"/>
      <c r="H604" s="12"/>
    </row>
    <row r="605" spans="2:8" hidden="1">
      <c r="B605" s="1"/>
      <c r="C605" s="11"/>
      <c r="D605" s="11"/>
      <c r="E605" s="11"/>
      <c r="F605" s="12"/>
      <c r="G605" s="12"/>
      <c r="H605" s="12"/>
    </row>
    <row r="606" spans="2:8" hidden="1">
      <c r="B606" s="1"/>
      <c r="C606" s="204"/>
      <c r="D606" s="204"/>
      <c r="E606" s="114"/>
      <c r="F606" s="12"/>
      <c r="G606" s="12"/>
      <c r="H606" s="12"/>
    </row>
    <row r="607" spans="2:8" hidden="1">
      <c r="B607" s="1"/>
      <c r="C607" s="11"/>
      <c r="D607" s="11"/>
      <c r="E607" s="11"/>
      <c r="F607" s="12"/>
      <c r="G607" s="12"/>
      <c r="H607" s="12"/>
    </row>
    <row r="608" spans="2:8" hidden="1">
      <c r="B608" s="1"/>
      <c r="C608" s="204"/>
      <c r="D608" s="11"/>
      <c r="F608" s="12"/>
      <c r="G608" s="12"/>
      <c r="H608" s="12"/>
    </row>
    <row r="609" spans="2:8" hidden="1">
      <c r="B609" s="1"/>
      <c r="C609" s="11"/>
      <c r="D609" s="11"/>
      <c r="F609" s="12"/>
      <c r="G609" s="12"/>
      <c r="H609" s="12"/>
    </row>
    <row r="610" spans="2:8" hidden="1">
      <c r="B610" s="1"/>
      <c r="C610" s="204"/>
      <c r="D610" s="11"/>
      <c r="F610" s="12"/>
      <c r="G610" s="12"/>
      <c r="H610" s="12"/>
    </row>
    <row r="611" spans="2:8" hidden="1">
      <c r="B611" s="1"/>
      <c r="C611" s="11"/>
      <c r="D611" s="11"/>
      <c r="F611" s="12"/>
      <c r="G611" s="12"/>
      <c r="H611" s="12"/>
    </row>
    <row r="612" spans="2:8" hidden="1">
      <c r="B612" s="1"/>
      <c r="C612" s="204"/>
      <c r="D612" s="11"/>
      <c r="F612" s="12"/>
      <c r="G612" s="12"/>
      <c r="H612" s="12"/>
    </row>
    <row r="613" spans="2:8" hidden="1">
      <c r="B613" s="1"/>
      <c r="C613" s="11"/>
      <c r="D613" s="11"/>
      <c r="F613" s="12"/>
      <c r="G613" s="12"/>
      <c r="H613" s="12"/>
    </row>
    <row r="614" spans="2:8" hidden="1">
      <c r="B614" s="1"/>
      <c r="C614" s="204"/>
      <c r="D614" s="11"/>
      <c r="F614" s="12"/>
      <c r="G614" s="12"/>
      <c r="H614" s="12"/>
    </row>
    <row r="615" spans="2:8" hidden="1">
      <c r="B615" s="1"/>
      <c r="C615" s="11"/>
      <c r="D615" s="11"/>
      <c r="F615" s="12"/>
      <c r="G615" s="12"/>
      <c r="H615" s="12"/>
    </row>
    <row r="616" spans="2:8" hidden="1">
      <c r="B616" s="1"/>
      <c r="C616" s="204"/>
      <c r="D616" s="11"/>
      <c r="F616" s="12"/>
      <c r="G616" s="12"/>
      <c r="H616" s="12"/>
    </row>
    <row r="617" spans="2:8" hidden="1">
      <c r="B617" s="1"/>
      <c r="C617" s="11"/>
      <c r="D617" s="11"/>
      <c r="F617" s="12"/>
      <c r="G617" s="12"/>
      <c r="H617" s="12"/>
    </row>
    <row r="618" spans="2:8" hidden="1">
      <c r="B618" s="1"/>
      <c r="C618" s="204"/>
      <c r="D618" s="204"/>
      <c r="F618" s="12"/>
      <c r="G618" s="12"/>
      <c r="H618" s="12"/>
    </row>
    <row r="619" spans="2:8" hidden="1">
      <c r="B619" s="1"/>
      <c r="C619" s="11"/>
      <c r="D619" s="11"/>
      <c r="F619" s="12"/>
      <c r="G619" s="12"/>
      <c r="H619" s="12"/>
    </row>
    <row r="620" spans="2:8" hidden="1">
      <c r="B620" s="1"/>
      <c r="C620" s="204"/>
      <c r="D620" s="204"/>
      <c r="E620" s="114"/>
      <c r="F620" s="12"/>
      <c r="G620" s="12"/>
      <c r="H620" s="12"/>
    </row>
    <row r="621" spans="2:8" hidden="1">
      <c r="B621" s="1"/>
      <c r="C621" s="11"/>
      <c r="D621" s="11"/>
      <c r="E621" s="11"/>
      <c r="F621" s="12"/>
      <c r="G621" s="12"/>
      <c r="H621" s="12"/>
    </row>
    <row r="622" spans="2:8" hidden="1">
      <c r="B622" s="1"/>
      <c r="C622" s="204"/>
      <c r="D622" s="204"/>
      <c r="E622" s="114"/>
      <c r="F622" s="12"/>
      <c r="G622" s="12"/>
      <c r="H622" s="12"/>
    </row>
    <row r="623" spans="2:8" hidden="1">
      <c r="B623" s="1"/>
      <c r="C623" s="11"/>
      <c r="D623" s="11"/>
      <c r="E623" s="11"/>
      <c r="F623" s="12"/>
      <c r="G623" s="12"/>
      <c r="H623" s="12"/>
    </row>
    <row r="624" spans="2:8" hidden="1">
      <c r="B624" s="1"/>
      <c r="C624" s="204"/>
      <c r="D624" s="204"/>
      <c r="E624" s="114"/>
      <c r="F624" s="12"/>
      <c r="G624" s="12"/>
      <c r="H624" s="12"/>
    </row>
    <row r="625" spans="2:8" hidden="1">
      <c r="B625" s="1"/>
      <c r="C625" s="11"/>
      <c r="D625" s="11"/>
      <c r="E625" s="11"/>
      <c r="F625" s="12"/>
      <c r="G625" s="12"/>
      <c r="H625" s="12"/>
    </row>
    <row r="626" spans="2:8" hidden="1">
      <c r="B626" s="1"/>
      <c r="C626" s="204"/>
      <c r="D626" s="204"/>
      <c r="F626" s="12"/>
      <c r="G626" s="12"/>
      <c r="H626" s="12"/>
    </row>
    <row r="627" spans="2:8" hidden="1">
      <c r="B627" s="1"/>
      <c r="C627" s="11"/>
      <c r="D627" s="11"/>
      <c r="F627" s="12"/>
      <c r="G627" s="12"/>
      <c r="H627" s="12"/>
    </row>
    <row r="628" spans="2:8" hidden="1">
      <c r="B628" s="1"/>
      <c r="C628" s="204"/>
      <c r="D628" s="11"/>
      <c r="F628" s="12"/>
      <c r="G628" s="12"/>
      <c r="H628" s="12"/>
    </row>
    <row r="629" spans="2:8" hidden="1">
      <c r="B629" s="1"/>
      <c r="C629" s="11"/>
      <c r="D629" s="11"/>
      <c r="F629" s="12"/>
      <c r="G629" s="12"/>
      <c r="H629" s="12"/>
    </row>
    <row r="630" spans="2:8" hidden="1">
      <c r="C630" s="114"/>
      <c r="D630" s="114"/>
      <c r="E630" s="114"/>
    </row>
    <row r="631" spans="2:8" hidden="1">
      <c r="C631" s="11"/>
      <c r="D631" s="161"/>
      <c r="E631" s="161"/>
      <c r="F631" s="12"/>
      <c r="G631" s="12"/>
      <c r="H631" s="12"/>
    </row>
    <row r="632" spans="2:8" hidden="1">
      <c r="C632" s="114"/>
      <c r="D632" s="114"/>
      <c r="E632" s="114"/>
    </row>
    <row r="633" spans="2:8" hidden="1">
      <c r="C633" s="11"/>
      <c r="D633" s="161"/>
      <c r="E633" s="161"/>
      <c r="F633" s="12"/>
      <c r="G633" s="12"/>
      <c r="H633" s="12"/>
    </row>
    <row r="634" spans="2:8" hidden="1">
      <c r="C634" s="114"/>
      <c r="D634" s="114"/>
      <c r="E634" s="114"/>
    </row>
    <row r="635" spans="2:8" hidden="1">
      <c r="C635" s="11"/>
      <c r="D635" s="161"/>
      <c r="E635" s="161"/>
      <c r="F635" s="12"/>
      <c r="G635" s="12"/>
      <c r="H635" s="12"/>
    </row>
    <row r="636" spans="2:8" hidden="1">
      <c r="C636" s="204"/>
      <c r="D636" s="195"/>
      <c r="E636" s="195"/>
      <c r="F636" s="12"/>
      <c r="G636" s="12"/>
      <c r="H636" s="12"/>
    </row>
    <row r="637" spans="2:8" hidden="1">
      <c r="B637" s="1"/>
      <c r="C637" s="11"/>
      <c r="D637" s="161"/>
      <c r="E637" s="161"/>
      <c r="F637" s="12"/>
      <c r="G637" s="12"/>
      <c r="H637" s="12"/>
    </row>
    <row r="638" spans="2:8" hidden="1">
      <c r="C638" s="114"/>
      <c r="D638" s="114"/>
      <c r="E638" s="114"/>
    </row>
    <row r="639" spans="2:8" hidden="1">
      <c r="C639" s="11"/>
      <c r="D639" s="161"/>
      <c r="E639" s="161"/>
      <c r="F639" s="12"/>
      <c r="G639" s="12"/>
      <c r="H639" s="12"/>
    </row>
    <row r="640" spans="2:8" hidden="1">
      <c r="C640" s="195"/>
      <c r="D640" s="195"/>
      <c r="E640" s="114"/>
    </row>
    <row r="641" spans="2:8" hidden="1">
      <c r="C641" s="11"/>
      <c r="D641" s="161"/>
      <c r="E641" s="161"/>
      <c r="F641" s="12"/>
      <c r="G641" s="12"/>
      <c r="H641" s="12"/>
    </row>
    <row r="642" spans="2:8" hidden="1">
      <c r="C642" s="204"/>
      <c r="D642" s="161"/>
      <c r="E642" s="161"/>
      <c r="F642" s="12"/>
      <c r="G642" s="12"/>
      <c r="H642" s="12"/>
    </row>
    <row r="643" spans="2:8" hidden="1">
      <c r="C643" s="11"/>
      <c r="D643" s="161"/>
      <c r="E643" s="161"/>
      <c r="F643" s="12"/>
      <c r="G643" s="12"/>
      <c r="H643" s="12"/>
    </row>
    <row r="644" spans="2:8" hidden="1">
      <c r="C644" s="204"/>
      <c r="D644" s="195"/>
      <c r="E644" s="114"/>
      <c r="F644" s="12"/>
      <c r="G644" s="12"/>
      <c r="H644" s="12"/>
    </row>
    <row r="645" spans="2:8" hidden="1">
      <c r="C645" s="11"/>
      <c r="D645" s="161"/>
      <c r="E645" s="161"/>
      <c r="F645" s="12"/>
      <c r="G645" s="12"/>
      <c r="H645" s="12"/>
    </row>
    <row r="646" spans="2:8" hidden="1">
      <c r="C646" s="204"/>
      <c r="D646" s="195"/>
      <c r="E646" s="114"/>
      <c r="F646" s="12"/>
      <c r="G646" s="12"/>
      <c r="H646" s="12"/>
    </row>
    <row r="647" spans="2:8" hidden="1">
      <c r="C647" s="11"/>
      <c r="D647" s="161"/>
      <c r="E647" s="161"/>
      <c r="F647" s="12"/>
      <c r="G647" s="12"/>
      <c r="H647" s="12"/>
    </row>
    <row r="648" spans="2:8" hidden="1">
      <c r="C648" s="204"/>
      <c r="D648" s="195"/>
      <c r="E648" s="114"/>
    </row>
    <row r="649" spans="2:8" hidden="1">
      <c r="B649" s="1"/>
      <c r="C649" s="11"/>
      <c r="D649" s="161"/>
      <c r="E649" s="161"/>
      <c r="F649" s="12"/>
      <c r="G649" s="12"/>
      <c r="H649" s="12"/>
    </row>
    <row r="650" spans="2:8" hidden="1">
      <c r="C650" s="204"/>
      <c r="D650" s="195"/>
      <c r="E650" s="114"/>
    </row>
    <row r="651" spans="2:8" hidden="1">
      <c r="B651" s="1"/>
      <c r="C651" s="11"/>
      <c r="D651" s="161"/>
      <c r="E651" s="161"/>
      <c r="F651" s="12"/>
      <c r="G651" s="12"/>
      <c r="H651" s="12"/>
    </row>
    <row r="652" spans="2:8" hidden="1">
      <c r="C652" s="204"/>
      <c r="D652" s="195"/>
      <c r="E652" s="114"/>
    </row>
    <row r="653" spans="2:8" hidden="1">
      <c r="B653" s="1"/>
      <c r="C653" s="11"/>
      <c r="D653" s="161"/>
      <c r="E653" s="161"/>
      <c r="F653" s="12"/>
      <c r="G653" s="12"/>
      <c r="H653" s="12"/>
    </row>
    <row r="654" spans="2:8" hidden="1">
      <c r="B654" s="1"/>
      <c r="C654" s="204"/>
      <c r="D654" s="161"/>
    </row>
    <row r="655" spans="2:8" hidden="1">
      <c r="B655" s="1"/>
      <c r="C655" s="11"/>
      <c r="D655" s="161"/>
      <c r="F655" s="12"/>
      <c r="G655" s="12"/>
      <c r="H655" s="12"/>
    </row>
    <row r="656" spans="2:8" hidden="1">
      <c r="B656" s="1"/>
      <c r="C656" s="204"/>
      <c r="D656" s="161"/>
    </row>
    <row r="657" spans="2:8" hidden="1">
      <c r="B657" s="1"/>
      <c r="C657" s="11"/>
      <c r="D657" s="161"/>
      <c r="F657" s="12"/>
      <c r="G657" s="12"/>
      <c r="H657" s="12"/>
    </row>
    <row r="658" spans="2:8" hidden="1">
      <c r="C658" s="204"/>
      <c r="D658" s="195"/>
      <c r="E658" s="114"/>
    </row>
    <row r="659" spans="2:8" hidden="1">
      <c r="C659" s="11"/>
      <c r="D659" s="161"/>
      <c r="E659" s="161"/>
      <c r="F659" s="12"/>
      <c r="G659" s="12"/>
      <c r="H659" s="12"/>
    </row>
    <row r="660" spans="2:8" hidden="1">
      <c r="C660" s="204"/>
      <c r="D660" s="195"/>
      <c r="E660" s="114"/>
      <c r="F660" s="12"/>
      <c r="G660" s="12"/>
      <c r="H660" s="12"/>
    </row>
    <row r="661" spans="2:8" hidden="1">
      <c r="C661" s="11"/>
      <c r="D661" s="11"/>
      <c r="E661" s="11"/>
      <c r="F661" s="12"/>
      <c r="G661" s="12"/>
      <c r="H661" s="12"/>
    </row>
    <row r="662" spans="2:8" hidden="1">
      <c r="C662" s="204"/>
      <c r="D662" s="195"/>
      <c r="E662" s="114"/>
    </row>
    <row r="663" spans="2:8" hidden="1">
      <c r="C663" s="11"/>
      <c r="D663" s="11"/>
      <c r="E663" s="11"/>
      <c r="F663" s="12"/>
      <c r="G663" s="12"/>
      <c r="H663" s="12"/>
    </row>
    <row r="664" spans="2:8" hidden="1">
      <c r="C664" s="204"/>
      <c r="D664" s="195"/>
      <c r="E664" s="114"/>
    </row>
    <row r="665" spans="2:8" hidden="1">
      <c r="C665" s="11"/>
      <c r="D665" s="11"/>
      <c r="E665" s="11"/>
      <c r="F665" s="12"/>
      <c r="G665" s="12"/>
      <c r="H665" s="12"/>
    </row>
    <row r="666" spans="2:8" hidden="1">
      <c r="C666" s="204"/>
      <c r="D666" s="204"/>
      <c r="E666" s="204"/>
      <c r="F666" s="12"/>
      <c r="G666" s="12"/>
      <c r="H666" s="12"/>
    </row>
    <row r="667" spans="2:8" hidden="1">
      <c r="C667" s="11"/>
      <c r="D667" s="11"/>
      <c r="E667" s="11"/>
      <c r="F667" s="12"/>
      <c r="G667" s="12"/>
      <c r="H667" s="12"/>
    </row>
    <row r="668" spans="2:8" hidden="1">
      <c r="C668" s="204"/>
      <c r="D668" s="204"/>
      <c r="E668" s="114"/>
      <c r="F668" s="12"/>
      <c r="G668" s="12"/>
      <c r="H668" s="12"/>
    </row>
    <row r="669" spans="2:8" hidden="1">
      <c r="B669" s="1"/>
      <c r="C669" s="11"/>
      <c r="D669" s="11"/>
      <c r="E669" s="11"/>
      <c r="F669" s="12"/>
      <c r="G669" s="12"/>
      <c r="H669" s="12"/>
    </row>
    <row r="670" spans="2:8" hidden="1">
      <c r="C670" s="204"/>
      <c r="D670" s="204"/>
      <c r="F670" s="12"/>
      <c r="G670" s="12"/>
      <c r="H670" s="12"/>
    </row>
    <row r="671" spans="2:8" hidden="1">
      <c r="C671" s="11"/>
      <c r="D671" s="11"/>
      <c r="F671" s="12"/>
      <c r="G671" s="12"/>
      <c r="H671" s="12"/>
    </row>
    <row r="672" spans="2:8" hidden="1">
      <c r="C672" s="204"/>
      <c r="D672" s="11"/>
      <c r="F672" s="12"/>
      <c r="G672" s="12"/>
      <c r="H672" s="12"/>
    </row>
    <row r="673" spans="2:8" hidden="1">
      <c r="B673" s="1"/>
      <c r="C673" s="11"/>
      <c r="D673" s="11"/>
      <c r="F673" s="12"/>
      <c r="G673" s="12"/>
      <c r="H673" s="12"/>
    </row>
    <row r="674" spans="2:8" hidden="1">
      <c r="B674" s="1"/>
      <c r="C674" s="204"/>
      <c r="D674" s="11"/>
      <c r="F674" s="12"/>
      <c r="G674" s="12"/>
      <c r="H674" s="12"/>
    </row>
    <row r="675" spans="2:8" hidden="1">
      <c r="B675" s="1"/>
      <c r="C675" s="11"/>
      <c r="D675" s="11"/>
      <c r="F675" s="12"/>
      <c r="G675" s="12"/>
      <c r="H675" s="12"/>
    </row>
    <row r="676" spans="2:8" hidden="1">
      <c r="B676" s="1"/>
      <c r="C676" s="204"/>
      <c r="D676" s="11"/>
      <c r="F676" s="12"/>
      <c r="G676" s="12"/>
      <c r="H676" s="12"/>
    </row>
    <row r="677" spans="2:8" hidden="1">
      <c r="B677" s="1"/>
      <c r="C677" s="11"/>
      <c r="D677" s="11"/>
      <c r="F677" s="12"/>
      <c r="G677" s="12"/>
      <c r="H677" s="12"/>
    </row>
    <row r="678" spans="2:8" hidden="1">
      <c r="B678" s="1"/>
      <c r="C678" s="204"/>
      <c r="D678" s="11"/>
      <c r="F678" s="12"/>
      <c r="G678" s="12"/>
      <c r="H678" s="12"/>
    </row>
    <row r="679" spans="2:8" hidden="1">
      <c r="B679" s="1"/>
      <c r="C679" s="11"/>
      <c r="D679" s="11"/>
      <c r="F679" s="12"/>
      <c r="G679" s="12"/>
      <c r="H679" s="12"/>
    </row>
    <row r="680" spans="2:8" hidden="1">
      <c r="C680" s="204"/>
      <c r="D680" s="11"/>
      <c r="F680" s="12"/>
      <c r="G680" s="12"/>
      <c r="H680" s="12"/>
    </row>
    <row r="681" spans="2:8" hidden="1">
      <c r="B681" s="1"/>
      <c r="C681" s="11"/>
      <c r="D681" s="11"/>
      <c r="F681" s="12"/>
      <c r="G681" s="12"/>
      <c r="H681" s="12"/>
    </row>
    <row r="682" spans="2:8" hidden="1">
      <c r="C682" s="204"/>
      <c r="D682" s="204"/>
      <c r="F682" s="12"/>
      <c r="G682" s="12"/>
      <c r="H682" s="12"/>
    </row>
    <row r="683" spans="2:8" hidden="1">
      <c r="B683" s="1"/>
      <c r="C683" s="11"/>
      <c r="D683" s="11"/>
      <c r="F683" s="12"/>
      <c r="G683" s="12"/>
      <c r="H683" s="12"/>
    </row>
    <row r="684" spans="2:8" hidden="1">
      <c r="C684" s="204"/>
      <c r="D684" s="195"/>
      <c r="E684" s="114"/>
    </row>
    <row r="685" spans="2:8" hidden="1">
      <c r="C685" s="11"/>
      <c r="D685" s="161"/>
      <c r="E685" s="161"/>
      <c r="F685" s="12"/>
      <c r="G685" s="12"/>
      <c r="H685" s="12"/>
    </row>
    <row r="686" spans="2:8" hidden="1">
      <c r="C686" s="204"/>
      <c r="D686" s="195"/>
      <c r="E686" s="195"/>
      <c r="F686" s="12"/>
      <c r="G686" s="12"/>
      <c r="H686" s="12"/>
    </row>
    <row r="687" spans="2:8" hidden="1">
      <c r="C687" s="11"/>
      <c r="D687" s="161"/>
      <c r="E687" s="161"/>
      <c r="F687" s="12"/>
      <c r="G687" s="12"/>
      <c r="H687" s="12"/>
    </row>
    <row r="688" spans="2:8" hidden="1">
      <c r="C688" s="204"/>
      <c r="D688" s="195"/>
      <c r="E688" s="114"/>
      <c r="F688" s="12"/>
      <c r="G688" s="12"/>
      <c r="H688" s="12"/>
    </row>
    <row r="689" spans="2:8" hidden="1">
      <c r="C689" s="11"/>
      <c r="D689" s="161"/>
      <c r="E689" s="161"/>
      <c r="F689" s="12"/>
      <c r="G689" s="12"/>
      <c r="H689" s="12"/>
    </row>
    <row r="690" spans="2:8" hidden="1">
      <c r="C690" s="204"/>
      <c r="D690" s="195"/>
      <c r="E690" s="114"/>
      <c r="F690" s="12"/>
      <c r="G690" s="12"/>
      <c r="H690" s="12"/>
    </row>
    <row r="691" spans="2:8" hidden="1">
      <c r="B691" s="1"/>
      <c r="C691" s="11"/>
      <c r="D691" s="161"/>
      <c r="E691" s="161"/>
      <c r="F691" s="12"/>
      <c r="G691" s="12"/>
      <c r="H691" s="12"/>
    </row>
    <row r="692" spans="2:8" hidden="1">
      <c r="C692" s="114"/>
      <c r="D692" s="195"/>
      <c r="F692" s="12"/>
      <c r="G692" s="12"/>
      <c r="H692" s="12"/>
    </row>
    <row r="693" spans="2:8" hidden="1">
      <c r="B693" s="1"/>
      <c r="C693" s="11"/>
      <c r="D693" s="161"/>
      <c r="F693" s="12"/>
      <c r="G693" s="12"/>
      <c r="H693" s="12"/>
    </row>
    <row r="694" spans="2:8" hidden="1">
      <c r="B694" s="1"/>
      <c r="C694" s="204"/>
      <c r="D694" s="161"/>
      <c r="F694" s="12"/>
      <c r="G694" s="12"/>
      <c r="H694" s="12"/>
    </row>
    <row r="695" spans="2:8" hidden="1">
      <c r="B695" s="1"/>
      <c r="C695" s="11"/>
      <c r="D695" s="161"/>
      <c r="F695" s="12"/>
      <c r="G695" s="12"/>
      <c r="H695" s="12"/>
    </row>
    <row r="696" spans="2:8" hidden="1">
      <c r="C696" s="204"/>
      <c r="D696" s="161"/>
      <c r="F696" s="12"/>
      <c r="G696" s="12"/>
      <c r="H696" s="12"/>
    </row>
    <row r="697" spans="2:8" hidden="1">
      <c r="C697" s="11"/>
      <c r="D697" s="161"/>
      <c r="F697" s="12"/>
      <c r="G697" s="12"/>
      <c r="H697" s="12"/>
    </row>
    <row r="698" spans="2:8" hidden="1">
      <c r="C698" s="204"/>
      <c r="D698" s="195"/>
      <c r="F698" s="12"/>
      <c r="G698" s="12"/>
      <c r="H698" s="12"/>
    </row>
    <row r="699" spans="2:8" hidden="1">
      <c r="C699" s="11"/>
      <c r="D699" s="161"/>
      <c r="F699" s="12"/>
      <c r="G699" s="12"/>
      <c r="H699" s="12"/>
    </row>
    <row r="700" spans="2:8" hidden="1">
      <c r="C700" s="204"/>
      <c r="D700" s="195"/>
      <c r="F700" s="12"/>
      <c r="G700" s="12"/>
      <c r="H700" s="12"/>
    </row>
    <row r="701" spans="2:8" hidden="1">
      <c r="C701" s="11"/>
      <c r="D701" s="161"/>
      <c r="F701" s="12"/>
      <c r="G701" s="12"/>
      <c r="H701" s="12"/>
    </row>
    <row r="702" spans="2:8" hidden="1">
      <c r="C702" s="204"/>
      <c r="D702" s="195"/>
      <c r="F702" s="12"/>
      <c r="G702" s="12"/>
      <c r="H702" s="12"/>
    </row>
    <row r="703" spans="2:8" hidden="1">
      <c r="B703" s="1"/>
      <c r="C703" s="11"/>
      <c r="D703" s="161"/>
      <c r="F703" s="12"/>
      <c r="G703" s="12"/>
      <c r="H703" s="12"/>
    </row>
    <row r="704" spans="2:8" hidden="1">
      <c r="B704" s="1"/>
      <c r="C704" s="204"/>
      <c r="D704" s="195"/>
      <c r="F704" s="12"/>
      <c r="G704" s="12"/>
      <c r="H704" s="12"/>
    </row>
    <row r="705" spans="2:9" hidden="1">
      <c r="B705" s="1"/>
      <c r="C705" s="11"/>
      <c r="D705" s="161"/>
      <c r="F705" s="12"/>
      <c r="G705" s="12"/>
      <c r="H705" s="12"/>
    </row>
    <row r="706" spans="2:9" hidden="1">
      <c r="B706" s="1"/>
      <c r="C706" s="204"/>
      <c r="D706" s="195"/>
      <c r="F706" s="12"/>
      <c r="G706" s="12"/>
      <c r="H706" s="12"/>
    </row>
    <row r="707" spans="2:9" hidden="1">
      <c r="B707" s="1"/>
      <c r="C707" s="11"/>
      <c r="D707" s="161"/>
      <c r="F707" s="12"/>
      <c r="G707" s="12"/>
      <c r="H707" s="12"/>
    </row>
    <row r="708" spans="2:9" hidden="1">
      <c r="C708" s="204"/>
      <c r="D708" s="195"/>
      <c r="E708" s="114"/>
      <c r="F708" s="12"/>
      <c r="G708" s="12"/>
      <c r="H708" s="12"/>
    </row>
    <row r="709" spans="2:9" hidden="1">
      <c r="B709" s="1"/>
      <c r="C709" s="11"/>
      <c r="D709" s="161"/>
      <c r="E709" s="161"/>
      <c r="F709" s="12"/>
      <c r="G709" s="12"/>
      <c r="H709" s="12"/>
    </row>
    <row r="710" spans="2:9" hidden="1">
      <c r="B710" s="1"/>
      <c r="C710" s="204"/>
      <c r="D710" s="195"/>
      <c r="E710" s="114"/>
      <c r="F710" s="12"/>
      <c r="G710" s="12"/>
      <c r="H710" s="12"/>
    </row>
    <row r="711" spans="2:9" hidden="1">
      <c r="B711" s="1"/>
      <c r="C711" s="11"/>
      <c r="D711" s="161"/>
      <c r="E711" s="161"/>
      <c r="F711" s="12"/>
      <c r="G711" s="12"/>
      <c r="H711" s="12"/>
      <c r="I711" s="161"/>
    </row>
    <row r="712" spans="2:9" hidden="1">
      <c r="B712" s="1"/>
      <c r="C712" s="204"/>
      <c r="D712" s="195"/>
      <c r="E712" s="195"/>
      <c r="F712" s="12"/>
      <c r="G712" s="12"/>
      <c r="H712" s="12"/>
    </row>
    <row r="713" spans="2:9" hidden="1">
      <c r="B713" s="1"/>
      <c r="C713" s="11"/>
      <c r="D713" s="161"/>
      <c r="E713" s="161"/>
      <c r="F713" s="12"/>
      <c r="G713" s="12"/>
      <c r="H713" s="12"/>
    </row>
    <row r="714" spans="2:9" hidden="1">
      <c r="B714" s="1"/>
      <c r="C714" s="204"/>
      <c r="D714" s="195"/>
      <c r="E714" s="114"/>
      <c r="F714" s="12"/>
      <c r="G714" s="12"/>
      <c r="H714" s="12"/>
    </row>
    <row r="715" spans="2:9" hidden="1">
      <c r="B715" s="1"/>
      <c r="C715" s="11"/>
      <c r="D715" s="161"/>
      <c r="E715" s="161"/>
      <c r="F715" s="12"/>
      <c r="G715" s="12"/>
      <c r="H715" s="12"/>
    </row>
    <row r="716" spans="2:9" hidden="1">
      <c r="B716" s="1"/>
      <c r="C716" s="204"/>
      <c r="D716" s="195"/>
      <c r="E716" s="114"/>
      <c r="F716" s="12"/>
      <c r="G716" s="12"/>
      <c r="H716" s="12"/>
    </row>
    <row r="717" spans="2:9" hidden="1">
      <c r="B717" s="1"/>
      <c r="C717" s="11"/>
      <c r="D717" s="161"/>
      <c r="E717" s="161"/>
      <c r="F717" s="12"/>
      <c r="G717" s="12"/>
      <c r="H717" s="12"/>
    </row>
    <row r="718" spans="2:9" hidden="1">
      <c r="B718" s="1"/>
      <c r="C718" s="204"/>
      <c r="D718" s="195"/>
      <c r="F718" s="12"/>
      <c r="G718" s="12"/>
      <c r="H718" s="12"/>
    </row>
    <row r="719" spans="2:9" hidden="1">
      <c r="B719" s="1"/>
      <c r="C719" s="11"/>
      <c r="D719" s="161"/>
      <c r="F719" s="12"/>
      <c r="G719" s="12"/>
      <c r="H719" s="12"/>
    </row>
    <row r="720" spans="2:9" hidden="1">
      <c r="B720" s="1"/>
      <c r="C720" s="204"/>
      <c r="D720" s="195"/>
      <c r="E720" s="114"/>
      <c r="F720" s="12"/>
      <c r="G720" s="12"/>
      <c r="H720" s="12"/>
    </row>
    <row r="721" spans="2:8" hidden="1">
      <c r="B721" s="1"/>
      <c r="C721" s="11"/>
      <c r="D721" s="161"/>
      <c r="E721" s="161"/>
      <c r="F721" s="12"/>
      <c r="G721" s="12"/>
      <c r="H721" s="12"/>
    </row>
    <row r="722" spans="2:8" hidden="1">
      <c r="B722" s="1"/>
      <c r="C722" s="204"/>
      <c r="D722" s="161"/>
      <c r="F722" s="12"/>
      <c r="G722" s="12"/>
      <c r="H722" s="12"/>
    </row>
    <row r="723" spans="2:8" hidden="1">
      <c r="B723" s="1"/>
      <c r="C723" s="11"/>
      <c r="D723" s="161"/>
      <c r="F723" s="12"/>
      <c r="G723" s="12"/>
      <c r="H723" s="12"/>
    </row>
    <row r="724" spans="2:8" hidden="1">
      <c r="B724" s="1"/>
      <c r="C724" s="204"/>
      <c r="D724" s="161"/>
      <c r="F724" s="12"/>
      <c r="G724" s="12"/>
      <c r="H724" s="12"/>
    </row>
    <row r="725" spans="2:8" hidden="1">
      <c r="B725" s="1"/>
      <c r="C725" s="11"/>
      <c r="D725" s="161"/>
      <c r="F725" s="12"/>
      <c r="G725" s="12"/>
      <c r="H725" s="12"/>
    </row>
    <row r="726" spans="2:8" hidden="1">
      <c r="B726" s="1"/>
      <c r="C726" s="204"/>
      <c r="D726" s="195"/>
      <c r="E726" s="114"/>
      <c r="F726" s="12"/>
      <c r="G726" s="12"/>
      <c r="H726" s="12"/>
    </row>
    <row r="727" spans="2:8" hidden="1">
      <c r="B727" s="1"/>
      <c r="C727" s="11"/>
      <c r="D727" s="161"/>
      <c r="E727" s="161"/>
      <c r="F727" s="12"/>
      <c r="G727" s="12"/>
      <c r="H727" s="12"/>
    </row>
    <row r="728" spans="2:8" hidden="1">
      <c r="B728" s="1"/>
      <c r="C728" s="204"/>
      <c r="D728" s="195"/>
      <c r="E728" s="114"/>
      <c r="F728" s="12"/>
      <c r="G728" s="12"/>
      <c r="H728" s="12"/>
    </row>
    <row r="729" spans="2:8" hidden="1">
      <c r="B729" s="1"/>
      <c r="C729" s="11"/>
      <c r="D729" s="161"/>
      <c r="E729" s="161"/>
      <c r="F729" s="12"/>
      <c r="G729" s="12"/>
      <c r="H729" s="12"/>
    </row>
    <row r="730" spans="2:8" hidden="1">
      <c r="B730" s="1"/>
      <c r="C730" s="204"/>
      <c r="D730" s="195"/>
      <c r="E730" s="114"/>
      <c r="F730" s="12"/>
      <c r="G730" s="12"/>
      <c r="H730" s="12"/>
    </row>
    <row r="731" spans="2:8" hidden="1">
      <c r="B731" s="1"/>
      <c r="C731" s="11"/>
      <c r="D731" s="161"/>
      <c r="E731" s="161"/>
      <c r="F731" s="12"/>
      <c r="G731" s="12"/>
      <c r="H731" s="12"/>
    </row>
    <row r="732" spans="2:8" hidden="1">
      <c r="C732" s="195"/>
      <c r="D732" s="195"/>
      <c r="E732" s="114"/>
    </row>
    <row r="733" spans="2:8" hidden="1">
      <c r="C733" s="161"/>
      <c r="D733" s="161"/>
      <c r="E733" s="161"/>
      <c r="F733" s="197"/>
      <c r="G733" s="197"/>
      <c r="H733" s="197"/>
    </row>
    <row r="734" spans="2:8" hidden="1">
      <c r="C734" s="195"/>
      <c r="D734" s="195"/>
      <c r="E734" s="195"/>
      <c r="F734" s="197"/>
      <c r="G734" s="197"/>
      <c r="H734" s="197"/>
    </row>
    <row r="735" spans="2:8" hidden="1">
      <c r="C735" s="161"/>
      <c r="D735" s="161"/>
      <c r="E735" s="161"/>
      <c r="F735" s="197"/>
      <c r="G735" s="197"/>
      <c r="H735" s="197"/>
    </row>
    <row r="736" spans="2:8" hidden="1">
      <c r="B736" s="1"/>
      <c r="C736" s="195"/>
      <c r="D736" s="195"/>
      <c r="E736" s="114"/>
    </row>
    <row r="737" spans="2:8" hidden="1">
      <c r="B737" s="1"/>
      <c r="C737" s="161"/>
      <c r="D737" s="161"/>
      <c r="E737" s="161"/>
      <c r="F737" s="197"/>
      <c r="G737" s="197"/>
      <c r="H737" s="197"/>
    </row>
    <row r="738" spans="2:8" hidden="1">
      <c r="B738" s="1"/>
      <c r="C738" s="195"/>
      <c r="D738" s="195"/>
      <c r="E738" s="195"/>
      <c r="F738" s="197"/>
      <c r="G738" s="197"/>
      <c r="H738" s="197"/>
    </row>
    <row r="739" spans="2:8" hidden="1">
      <c r="B739" s="1"/>
      <c r="C739" s="161"/>
      <c r="D739" s="161"/>
      <c r="E739" s="161"/>
      <c r="F739" s="197"/>
      <c r="G739" s="197"/>
      <c r="H739" s="197"/>
    </row>
    <row r="740" spans="2:8" hidden="1">
      <c r="B740" s="1"/>
      <c r="C740" s="195"/>
      <c r="D740" s="161"/>
      <c r="E740" s="161"/>
      <c r="F740" s="197"/>
      <c r="G740" s="197"/>
      <c r="H740" s="197"/>
    </row>
    <row r="741" spans="2:8" hidden="1">
      <c r="B741" s="1"/>
      <c r="C741" s="161"/>
      <c r="D741" s="161"/>
      <c r="E741" s="161"/>
      <c r="F741" s="197"/>
      <c r="G741" s="197"/>
      <c r="H741" s="197"/>
    </row>
    <row r="742" spans="2:8" hidden="1">
      <c r="B742" s="1"/>
      <c r="C742" s="195"/>
      <c r="D742" s="195"/>
      <c r="E742" s="114"/>
      <c r="F742" s="197"/>
      <c r="G742" s="197"/>
      <c r="H742" s="197"/>
    </row>
    <row r="743" spans="2:8" hidden="1">
      <c r="B743" s="1"/>
      <c r="C743" s="161"/>
      <c r="D743" s="161"/>
      <c r="E743" s="161"/>
      <c r="F743" s="197"/>
      <c r="G743" s="197"/>
      <c r="H743" s="197"/>
    </row>
    <row r="744" spans="2:8" hidden="1">
      <c r="B744" s="1"/>
      <c r="C744" s="195"/>
      <c r="D744" s="195"/>
      <c r="E744" s="114"/>
    </row>
    <row r="745" spans="2:8" hidden="1">
      <c r="B745" s="1"/>
      <c r="C745" s="161"/>
      <c r="D745" s="161"/>
      <c r="E745" s="161"/>
      <c r="F745" s="197"/>
      <c r="G745" s="197"/>
      <c r="H745" s="197"/>
    </row>
    <row r="746" spans="2:8" hidden="1">
      <c r="B746" s="1"/>
      <c r="C746" s="195"/>
      <c r="D746" s="195"/>
      <c r="E746" s="114"/>
    </row>
    <row r="747" spans="2:8" hidden="1">
      <c r="B747" s="1"/>
      <c r="C747" s="161"/>
      <c r="D747" s="161"/>
      <c r="E747" s="161"/>
      <c r="F747" s="197"/>
      <c r="G747" s="197"/>
      <c r="H747" s="197"/>
    </row>
    <row r="748" spans="2:8" hidden="1">
      <c r="B748" s="1"/>
      <c r="C748" s="195"/>
      <c r="D748" s="195"/>
      <c r="E748" s="114"/>
    </row>
    <row r="749" spans="2:8" hidden="1">
      <c r="B749" s="1"/>
      <c r="C749" s="161"/>
      <c r="D749" s="161"/>
      <c r="E749" s="161"/>
      <c r="F749" s="197"/>
      <c r="G749" s="197"/>
      <c r="H749" s="197"/>
    </row>
    <row r="750" spans="2:8" hidden="1">
      <c r="B750" s="1"/>
      <c r="C750" s="195"/>
      <c r="D750" s="195"/>
      <c r="E750" s="161"/>
      <c r="F750" s="197"/>
      <c r="G750" s="197"/>
      <c r="H750" s="197"/>
    </row>
    <row r="751" spans="2:8" hidden="1">
      <c r="B751" s="1"/>
      <c r="C751" s="161"/>
      <c r="D751" s="161"/>
      <c r="E751" s="161"/>
      <c r="F751" s="197"/>
      <c r="G751" s="197"/>
      <c r="H751" s="197"/>
    </row>
    <row r="752" spans="2:8" hidden="1">
      <c r="B752" s="1"/>
      <c r="C752" s="195"/>
      <c r="D752" s="195"/>
      <c r="E752" s="195"/>
      <c r="F752" s="197"/>
      <c r="G752" s="197"/>
      <c r="H752" s="197"/>
    </row>
    <row r="753" spans="2:8" hidden="1">
      <c r="B753" s="1"/>
      <c r="C753" s="161"/>
      <c r="D753" s="161"/>
      <c r="E753" s="161"/>
      <c r="F753" s="197"/>
      <c r="G753" s="197"/>
      <c r="H753" s="197"/>
    </row>
    <row r="754" spans="2:8" hidden="1">
      <c r="B754" s="1"/>
      <c r="C754" s="195"/>
      <c r="D754" s="161"/>
      <c r="E754" s="161"/>
      <c r="F754" s="197"/>
      <c r="G754" s="197"/>
      <c r="H754" s="197"/>
    </row>
    <row r="755" spans="2:8" hidden="1">
      <c r="B755" s="1"/>
      <c r="C755" s="161"/>
      <c r="D755" s="161"/>
      <c r="E755" s="161"/>
      <c r="F755" s="197"/>
      <c r="G755" s="197"/>
      <c r="H755" s="197"/>
    </row>
    <row r="756" spans="2:8" hidden="1">
      <c r="B756" s="1"/>
      <c r="C756" s="195"/>
      <c r="D756" s="195"/>
      <c r="E756" s="161"/>
      <c r="F756" s="197"/>
      <c r="G756" s="197"/>
      <c r="H756" s="197"/>
    </row>
    <row r="757" spans="2:8" hidden="1">
      <c r="B757" s="1"/>
      <c r="C757" s="161"/>
      <c r="D757" s="161"/>
      <c r="E757" s="161"/>
      <c r="F757" s="197"/>
      <c r="G757" s="197"/>
      <c r="H757" s="197"/>
    </row>
    <row r="758" spans="2:8" hidden="1">
      <c r="B758" s="1"/>
      <c r="C758" s="195"/>
      <c r="D758" s="195"/>
      <c r="F758" s="197"/>
      <c r="G758" s="197"/>
      <c r="H758" s="197"/>
    </row>
    <row r="759" spans="2:8" hidden="1">
      <c r="B759" s="1"/>
      <c r="C759" s="161"/>
      <c r="D759" s="161"/>
      <c r="F759" s="197"/>
      <c r="G759" s="197"/>
      <c r="H759" s="197"/>
    </row>
    <row r="760" spans="2:8" hidden="1">
      <c r="C760" s="195"/>
      <c r="D760" s="195"/>
    </row>
    <row r="761" spans="2:8" hidden="1">
      <c r="B761" s="1"/>
      <c r="C761" s="161"/>
      <c r="D761" s="161"/>
      <c r="F761" s="197"/>
      <c r="G761" s="197"/>
      <c r="H761" s="197"/>
    </row>
    <row r="762" spans="2:8" hidden="1">
      <c r="B762" s="1"/>
      <c r="C762" s="195"/>
      <c r="D762" s="195"/>
    </row>
    <row r="763" spans="2:8" hidden="1">
      <c r="B763" s="1"/>
      <c r="C763" s="161"/>
      <c r="D763" s="161"/>
      <c r="F763" s="197"/>
      <c r="G763" s="197"/>
      <c r="H763" s="197"/>
    </row>
    <row r="764" spans="2:8" hidden="1">
      <c r="B764" s="1"/>
      <c r="C764" s="195"/>
      <c r="D764" s="161"/>
    </row>
    <row r="765" spans="2:8" hidden="1">
      <c r="B765" s="1"/>
      <c r="C765" s="161"/>
      <c r="D765" s="161"/>
      <c r="F765" s="197"/>
      <c r="G765" s="197"/>
      <c r="H765" s="197"/>
    </row>
    <row r="766" spans="2:8" hidden="1">
      <c r="B766" s="1"/>
      <c r="C766" s="195"/>
      <c r="D766" s="161"/>
    </row>
    <row r="767" spans="2:8" hidden="1">
      <c r="B767" s="1"/>
      <c r="C767" s="161"/>
      <c r="D767" s="161"/>
      <c r="F767" s="197"/>
      <c r="G767" s="197"/>
      <c r="H767" s="197"/>
    </row>
    <row r="768" spans="2:8" hidden="1">
      <c r="B768" s="1"/>
      <c r="C768" s="195"/>
      <c r="D768" s="161"/>
    </row>
    <row r="769" spans="2:8" hidden="1">
      <c r="B769" s="1"/>
      <c r="C769" s="161"/>
      <c r="D769" s="161"/>
      <c r="F769" s="197"/>
      <c r="G769" s="197"/>
      <c r="H769" s="197"/>
    </row>
    <row r="770" spans="2:8" hidden="1">
      <c r="B770" s="1"/>
      <c r="C770" s="195"/>
      <c r="D770" s="161"/>
    </row>
    <row r="771" spans="2:8" hidden="1">
      <c r="B771" s="1"/>
      <c r="C771" s="161"/>
      <c r="D771" s="161"/>
      <c r="F771" s="197"/>
      <c r="G771" s="197"/>
      <c r="H771" s="197"/>
    </row>
    <row r="772" spans="2:8" hidden="1">
      <c r="B772" s="1"/>
      <c r="C772" s="195"/>
      <c r="D772" s="161"/>
    </row>
    <row r="773" spans="2:8" hidden="1">
      <c r="B773" s="1"/>
      <c r="C773" s="161"/>
      <c r="D773" s="161"/>
      <c r="F773" s="197"/>
      <c r="G773" s="197"/>
      <c r="H773" s="197"/>
    </row>
    <row r="774" spans="2:8" hidden="1">
      <c r="B774" s="1"/>
      <c r="C774" s="195"/>
      <c r="D774" s="161"/>
    </row>
    <row r="775" spans="2:8" hidden="1">
      <c r="B775" s="1"/>
      <c r="C775" s="161"/>
      <c r="D775" s="161"/>
      <c r="F775" s="197"/>
      <c r="G775" s="197"/>
      <c r="H775" s="197"/>
    </row>
    <row r="776" spans="2:8" hidden="1">
      <c r="B776" s="1"/>
      <c r="C776" s="195"/>
      <c r="D776" s="195"/>
      <c r="E776" s="114"/>
    </row>
    <row r="777" spans="2:8" hidden="1">
      <c r="B777" s="1"/>
      <c r="C777" s="161"/>
      <c r="D777" s="161"/>
      <c r="E777" s="161"/>
      <c r="F777" s="197"/>
      <c r="G777" s="197"/>
      <c r="H777" s="197"/>
    </row>
    <row r="778" spans="2:8" hidden="1">
      <c r="B778" s="1"/>
      <c r="C778" s="195"/>
      <c r="D778" s="195"/>
      <c r="F778" s="197"/>
      <c r="G778" s="197"/>
      <c r="H778" s="197"/>
    </row>
    <row r="779" spans="2:8" hidden="1">
      <c r="B779" s="1"/>
      <c r="C779" s="161"/>
      <c r="D779" s="161"/>
      <c r="F779" s="197"/>
      <c r="G779" s="197"/>
      <c r="H779" s="197"/>
    </row>
    <row r="780" spans="2:8" hidden="1">
      <c r="B780" s="1"/>
      <c r="C780" s="195"/>
      <c r="D780" s="161"/>
      <c r="F780" s="197"/>
      <c r="G780" s="197"/>
      <c r="H780" s="197"/>
    </row>
    <row r="781" spans="2:8" hidden="1">
      <c r="B781" s="1"/>
      <c r="C781" s="161"/>
      <c r="D781" s="161"/>
      <c r="F781" s="197"/>
      <c r="G781" s="197"/>
      <c r="H781" s="197"/>
    </row>
    <row r="782" spans="2:8" hidden="1">
      <c r="B782" s="1"/>
      <c r="C782" s="195"/>
      <c r="D782" s="195"/>
      <c r="F782" s="197"/>
      <c r="G782" s="197"/>
      <c r="H782" s="197"/>
    </row>
    <row r="783" spans="2:8" hidden="1">
      <c r="B783" s="1"/>
      <c r="C783" s="161"/>
      <c r="D783" s="161"/>
      <c r="F783" s="197"/>
      <c r="G783" s="197"/>
      <c r="H783" s="197"/>
    </row>
    <row r="784" spans="2:8" hidden="1">
      <c r="B784" s="1"/>
      <c r="C784" s="195"/>
      <c r="D784" s="161"/>
      <c r="F784" s="197"/>
      <c r="G784" s="197"/>
      <c r="H784" s="197"/>
    </row>
    <row r="785" spans="2:8" hidden="1">
      <c r="B785" s="1"/>
      <c r="C785" s="161"/>
      <c r="D785" s="161"/>
      <c r="F785" s="197"/>
      <c r="G785" s="197"/>
      <c r="H785" s="197"/>
    </row>
    <row r="786" spans="2:8" hidden="1">
      <c r="B786" s="1"/>
      <c r="C786" s="195"/>
      <c r="D786" s="161"/>
      <c r="F786" s="197"/>
      <c r="G786" s="197"/>
      <c r="H786" s="197"/>
    </row>
    <row r="787" spans="2:8" hidden="1">
      <c r="B787" s="1"/>
      <c r="C787" s="161"/>
      <c r="D787" s="161"/>
      <c r="F787" s="197"/>
      <c r="G787" s="197"/>
      <c r="H787" s="197"/>
    </row>
    <row r="788" spans="2:8" hidden="1">
      <c r="B788" s="1"/>
      <c r="C788" s="195"/>
      <c r="D788" s="161"/>
      <c r="F788" s="197"/>
      <c r="G788" s="197"/>
      <c r="H788" s="197"/>
    </row>
    <row r="789" spans="2:8" hidden="1">
      <c r="B789" s="1"/>
      <c r="C789" s="161"/>
      <c r="D789" s="161"/>
      <c r="F789" s="197"/>
      <c r="G789" s="197"/>
      <c r="H789" s="197"/>
    </row>
    <row r="790" spans="2:8" hidden="1">
      <c r="B790" s="1"/>
      <c r="C790" s="195"/>
      <c r="D790" s="195"/>
      <c r="E790" s="114"/>
      <c r="F790" s="197"/>
      <c r="G790" s="197"/>
      <c r="H790" s="197"/>
    </row>
    <row r="791" spans="2:8" hidden="1">
      <c r="B791" s="1"/>
      <c r="C791" s="161"/>
      <c r="D791" s="161"/>
      <c r="E791" s="161"/>
      <c r="F791" s="197"/>
      <c r="G791" s="197"/>
      <c r="H791" s="197"/>
    </row>
    <row r="792" spans="2:8" hidden="1">
      <c r="C792" s="195"/>
      <c r="D792" s="195"/>
      <c r="E792" s="114"/>
    </row>
    <row r="793" spans="2:8" hidden="1">
      <c r="B793" s="1"/>
      <c r="C793" s="161"/>
      <c r="D793" s="161"/>
      <c r="E793" s="161"/>
      <c r="F793" s="197"/>
      <c r="G793" s="197"/>
      <c r="H793" s="197"/>
    </row>
    <row r="794" spans="2:8" hidden="1">
      <c r="C794" s="195"/>
      <c r="D794" s="195"/>
      <c r="E794" s="114"/>
    </row>
    <row r="795" spans="2:8" hidden="1">
      <c r="B795" s="1"/>
      <c r="C795" s="161"/>
      <c r="D795" s="161"/>
      <c r="E795" s="161"/>
      <c r="F795" s="197"/>
      <c r="G795" s="197"/>
      <c r="H795" s="197"/>
    </row>
    <row r="796" spans="2:8" hidden="1">
      <c r="B796" s="1"/>
      <c r="C796" s="195"/>
      <c r="D796" s="195"/>
    </row>
    <row r="797" spans="2:8" hidden="1">
      <c r="B797" s="1"/>
      <c r="C797" s="161"/>
      <c r="D797" s="161"/>
      <c r="F797" s="197"/>
      <c r="G797" s="197"/>
      <c r="H797" s="197"/>
    </row>
    <row r="798" spans="2:8" hidden="1">
      <c r="C798" s="195"/>
      <c r="D798" s="195"/>
      <c r="E798" s="114"/>
    </row>
    <row r="799" spans="2:8" hidden="1">
      <c r="C799" s="161"/>
      <c r="D799" s="161"/>
      <c r="E799" s="161"/>
      <c r="F799" s="197"/>
      <c r="G799" s="197"/>
      <c r="H799" s="197"/>
    </row>
    <row r="800" spans="2:8" hidden="1">
      <c r="C800" s="195"/>
      <c r="D800" s="195"/>
      <c r="E800" s="114"/>
    </row>
    <row r="801" spans="3:8" hidden="1">
      <c r="C801" s="161"/>
      <c r="D801" s="161"/>
      <c r="E801" s="161"/>
      <c r="F801" s="197"/>
      <c r="G801" s="197"/>
      <c r="H801" s="197"/>
    </row>
    <row r="802" spans="3:8" hidden="1">
      <c r="C802" s="195"/>
      <c r="D802" s="195"/>
      <c r="E802" s="114"/>
      <c r="F802" s="197"/>
      <c r="G802" s="197"/>
      <c r="H802" s="197"/>
    </row>
    <row r="803" spans="3:8" hidden="1">
      <c r="C803" s="161"/>
      <c r="D803" s="161"/>
      <c r="E803" s="161"/>
      <c r="F803" s="197"/>
      <c r="G803" s="197"/>
      <c r="H803" s="197"/>
    </row>
    <row r="804" spans="3:8" hidden="1">
      <c r="C804" s="195"/>
      <c r="D804" s="195"/>
      <c r="E804" s="114"/>
    </row>
    <row r="805" spans="3:8" hidden="1">
      <c r="C805" s="161"/>
      <c r="D805" s="161"/>
      <c r="E805" s="161"/>
      <c r="F805" s="197"/>
      <c r="G805" s="197"/>
      <c r="H805" s="197"/>
    </row>
    <row r="806" spans="3:8" hidden="1">
      <c r="C806" s="195"/>
      <c r="D806" s="161"/>
    </row>
    <row r="807" spans="3:8" hidden="1">
      <c r="C807" s="161"/>
      <c r="D807" s="161"/>
      <c r="F807" s="197"/>
      <c r="G807" s="197"/>
      <c r="H807" s="197"/>
    </row>
    <row r="808" spans="3:8" hidden="1">
      <c r="C808" s="195"/>
      <c r="D808" s="161"/>
    </row>
    <row r="809" spans="3:8" hidden="1">
      <c r="C809" s="161"/>
      <c r="D809" s="161"/>
      <c r="F809" s="197"/>
      <c r="G809" s="197"/>
      <c r="H809" s="197"/>
    </row>
    <row r="810" spans="3:8" hidden="1">
      <c r="C810" s="195"/>
      <c r="D810" s="161"/>
    </row>
    <row r="811" spans="3:8" hidden="1">
      <c r="C811" s="161"/>
      <c r="D811" s="161"/>
      <c r="F811" s="197"/>
      <c r="G811" s="197"/>
      <c r="H811" s="197"/>
    </row>
    <row r="812" spans="3:8" hidden="1">
      <c r="C812" s="195"/>
      <c r="D812" s="161"/>
      <c r="F812" s="197"/>
      <c r="G812" s="197"/>
      <c r="H812" s="197"/>
    </row>
    <row r="813" spans="3:8" hidden="1">
      <c r="C813" s="161"/>
      <c r="D813" s="161"/>
      <c r="F813" s="197"/>
      <c r="G813" s="197"/>
      <c r="H813" s="197"/>
    </row>
    <row r="814" spans="3:8" hidden="1">
      <c r="C814" s="195"/>
      <c r="D814" s="161"/>
      <c r="F814" s="197"/>
      <c r="G814" s="197"/>
      <c r="H814" s="197"/>
    </row>
    <row r="815" spans="3:8" hidden="1">
      <c r="C815" s="161"/>
      <c r="D815" s="161"/>
      <c r="F815" s="197"/>
      <c r="G815" s="197"/>
      <c r="H815" s="197"/>
    </row>
    <row r="816" spans="3:8" hidden="1">
      <c r="C816" s="195"/>
      <c r="D816" s="195"/>
      <c r="E816" s="114"/>
    </row>
    <row r="817" spans="3:8" hidden="1">
      <c r="C817" s="161"/>
      <c r="D817" s="161"/>
      <c r="E817" s="161"/>
      <c r="F817" s="197"/>
      <c r="G817" s="197"/>
      <c r="H817" s="197"/>
    </row>
    <row r="818" spans="3:8" hidden="1">
      <c r="C818" s="195"/>
      <c r="D818" s="195"/>
      <c r="E818" s="114"/>
    </row>
    <row r="819" spans="3:8" hidden="1">
      <c r="C819" s="161"/>
      <c r="D819" s="161"/>
      <c r="E819" s="161"/>
      <c r="F819" s="197"/>
      <c r="G819" s="197"/>
      <c r="H819" s="197"/>
    </row>
    <row r="820" spans="3:8" hidden="1">
      <c r="C820" s="195"/>
      <c r="D820" s="195"/>
      <c r="E820" s="161"/>
      <c r="F820" s="197"/>
      <c r="G820" s="197"/>
      <c r="H820" s="197"/>
    </row>
    <row r="821" spans="3:8" hidden="1">
      <c r="C821" s="161"/>
      <c r="D821" s="161"/>
      <c r="E821" s="161"/>
      <c r="F821" s="197"/>
      <c r="G821" s="197"/>
      <c r="H821" s="197"/>
    </row>
    <row r="822" spans="3:8" hidden="1">
      <c r="C822" s="195"/>
      <c r="D822" s="195"/>
      <c r="E822" s="161"/>
      <c r="F822" s="197"/>
      <c r="G822" s="197"/>
      <c r="H822" s="197"/>
    </row>
    <row r="823" spans="3:8" hidden="1">
      <c r="C823" s="161"/>
      <c r="D823" s="161"/>
      <c r="E823" s="161"/>
      <c r="F823" s="197"/>
      <c r="G823" s="197"/>
      <c r="H823" s="197"/>
    </row>
    <row r="824" spans="3:8" hidden="1">
      <c r="C824" s="195"/>
      <c r="D824" s="195"/>
      <c r="E824" s="161"/>
      <c r="F824" s="197"/>
      <c r="G824" s="197"/>
      <c r="H824" s="197"/>
    </row>
    <row r="825" spans="3:8" hidden="1">
      <c r="C825" s="161"/>
      <c r="D825" s="161"/>
      <c r="E825" s="161"/>
      <c r="F825" s="197"/>
      <c r="G825" s="197"/>
      <c r="H825" s="197"/>
    </row>
    <row r="826" spans="3:8" hidden="1">
      <c r="C826" s="195"/>
      <c r="D826" s="161"/>
      <c r="E826" s="161"/>
      <c r="F826" s="197"/>
      <c r="G826" s="197"/>
      <c r="H826" s="197"/>
    </row>
    <row r="827" spans="3:8" hidden="1">
      <c r="C827" s="161"/>
      <c r="D827" s="161"/>
      <c r="E827" s="161"/>
      <c r="F827" s="197"/>
      <c r="G827" s="197"/>
      <c r="H827" s="197"/>
    </row>
    <row r="828" spans="3:8" hidden="1">
      <c r="C828" s="195"/>
      <c r="D828" s="161"/>
      <c r="E828" s="161"/>
      <c r="F828" s="197"/>
      <c r="G828" s="197"/>
      <c r="H828" s="197"/>
    </row>
    <row r="829" spans="3:8" hidden="1">
      <c r="C829" s="161"/>
      <c r="D829" s="161"/>
      <c r="E829" s="161"/>
      <c r="F829" s="197"/>
      <c r="G829" s="197"/>
      <c r="H829" s="197"/>
    </row>
    <row r="830" spans="3:8" hidden="1">
      <c r="C830" s="195"/>
      <c r="D830" s="161"/>
      <c r="E830" s="161"/>
      <c r="F830" s="197"/>
      <c r="G830" s="197"/>
      <c r="H830" s="197"/>
    </row>
    <row r="831" spans="3:8" hidden="1">
      <c r="C831" s="161"/>
      <c r="D831" s="161"/>
      <c r="E831" s="161"/>
      <c r="F831" s="197"/>
      <c r="G831" s="197"/>
      <c r="H831" s="197"/>
    </row>
    <row r="832" spans="3:8" hidden="1">
      <c r="C832" s="195"/>
      <c r="D832" s="161"/>
    </row>
    <row r="833" spans="3:8" hidden="1">
      <c r="C833" s="161"/>
      <c r="D833" s="161"/>
      <c r="F833" s="197"/>
      <c r="G833" s="197"/>
      <c r="H833" s="197"/>
    </row>
    <row r="834" spans="3:8" hidden="1">
      <c r="C834" s="195"/>
      <c r="D834" s="161"/>
    </row>
  </sheetData>
  <mergeCells count="11">
    <mergeCell ref="J49:N49"/>
    <mergeCell ref="J56:N56"/>
    <mergeCell ref="Y14:AB14"/>
    <mergeCell ref="B175:P175"/>
    <mergeCell ref="E15:H15"/>
    <mergeCell ref="B14:H14"/>
    <mergeCell ref="J14:N14"/>
    <mergeCell ref="J21:N21"/>
    <mergeCell ref="J28:N28"/>
    <mergeCell ref="J35:N35"/>
    <mergeCell ref="J42:N42"/>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1"/>
  <dimension ref="A12:BI371"/>
  <sheetViews>
    <sheetView topLeftCell="A21" workbookViewId="0">
      <selection activeCell="J30" sqref="E30:J30"/>
    </sheetView>
  </sheetViews>
  <sheetFormatPr defaultRowHeight="15"/>
  <cols>
    <col min="1" max="1" width="48.85546875" style="14" customWidth="1"/>
    <col min="2" max="2" width="28.7109375" style="14" customWidth="1"/>
    <col min="3" max="3" width="18.5703125" style="14" customWidth="1"/>
    <col min="4" max="4" width="17.42578125" style="14" customWidth="1"/>
    <col min="5" max="5" width="52.85546875" style="14" bestFit="1" customWidth="1"/>
    <col min="6" max="6" width="24.28515625" style="14" customWidth="1"/>
    <col min="7" max="7" width="17.28515625" style="14" customWidth="1"/>
    <col min="8" max="8" width="14.5703125" style="14" customWidth="1"/>
    <col min="9" max="9" width="24" customWidth="1"/>
    <col min="10" max="10" width="19.140625" customWidth="1"/>
    <col min="11" max="11" width="19" customWidth="1"/>
    <col min="12" max="12" width="12.85546875" customWidth="1"/>
    <col min="13" max="14" width="17" customWidth="1"/>
    <col min="15" max="15" width="13.28515625" customWidth="1"/>
    <col min="16" max="17" width="11.85546875" customWidth="1"/>
    <col min="18" max="18" width="16.5703125" customWidth="1"/>
    <col min="21" max="21" width="13.140625" customWidth="1"/>
    <col min="22" max="22" width="10.140625" customWidth="1"/>
    <col min="23" max="23" width="13.85546875" customWidth="1"/>
    <col min="24" max="24" width="11.28515625" customWidth="1"/>
    <col min="26" max="26" width="11.42578125" customWidth="1"/>
    <col min="28" max="28" width="18.28515625" customWidth="1"/>
    <col min="29" max="30" width="20.85546875" customWidth="1"/>
    <col min="31" max="31" width="13.7109375" customWidth="1"/>
    <col min="32" max="32" width="13.140625" customWidth="1"/>
    <col min="33" max="33" width="12.28515625" customWidth="1"/>
    <col min="34" max="35" width="12.5703125" customWidth="1"/>
    <col min="36" max="36" width="14.140625" customWidth="1"/>
    <col min="37" max="37" width="11.140625" customWidth="1"/>
    <col min="38" max="38" width="13.28515625" customWidth="1"/>
    <col min="39" max="39" width="13" customWidth="1"/>
    <col min="40" max="40" width="13.5703125" customWidth="1"/>
    <col min="43" max="43" width="12.140625" customWidth="1"/>
    <col min="44" max="44" width="14" customWidth="1"/>
    <col min="47" max="47" width="10.28515625" customWidth="1"/>
    <col min="48" max="49" width="9.85546875" customWidth="1"/>
    <col min="53" max="53" width="11.42578125" customWidth="1"/>
  </cols>
  <sheetData>
    <row r="12" spans="1:8">
      <c r="D12" s="102" t="s">
        <v>817</v>
      </c>
    </row>
    <row r="14" spans="1:8">
      <c r="A14" s="102" t="s">
        <v>818</v>
      </c>
      <c r="B14" s="102"/>
      <c r="C14" s="102" t="s">
        <v>819</v>
      </c>
      <c r="D14" s="102" t="s">
        <v>820</v>
      </c>
      <c r="E14"/>
      <c r="F14" s="102" t="s">
        <v>821</v>
      </c>
      <c r="G14" s="102" t="s">
        <v>822</v>
      </c>
      <c r="H14"/>
    </row>
    <row r="15" spans="1:8">
      <c r="C15"/>
      <c r="D15" s="102"/>
      <c r="E15"/>
      <c r="F15" s="102"/>
      <c r="G15" s="102"/>
      <c r="H15"/>
    </row>
    <row r="16" spans="1:8">
      <c r="A16" s="14" t="s">
        <v>823</v>
      </c>
      <c r="B16" s="378" t="s">
        <v>824</v>
      </c>
      <c r="C16"/>
      <c r="D16" s="102"/>
      <c r="E16" s="867" t="s">
        <v>825</v>
      </c>
      <c r="F16" s="14" t="s">
        <v>826</v>
      </c>
      <c r="G16" s="161">
        <v>61.86</v>
      </c>
      <c r="H16" s="864" t="s">
        <v>827</v>
      </c>
    </row>
    <row r="17" spans="1:24">
      <c r="A17" s="14" t="s">
        <v>828</v>
      </c>
      <c r="B17" s="14" t="s">
        <v>829</v>
      </c>
      <c r="C17"/>
      <c r="D17" s="102"/>
      <c r="E17" s="867" t="s">
        <v>830</v>
      </c>
      <c r="F17" s="14" t="s">
        <v>826</v>
      </c>
      <c r="G17" s="161">
        <v>84.7</v>
      </c>
      <c r="H17" s="864" t="s">
        <v>827</v>
      </c>
    </row>
    <row r="18" spans="1:24">
      <c r="A18" s="14" t="s">
        <v>831</v>
      </c>
      <c r="B18" s="14" t="s">
        <v>832</v>
      </c>
      <c r="C18"/>
      <c r="D18" s="102"/>
      <c r="E18" s="867" t="s">
        <v>833</v>
      </c>
      <c r="F18" s="14" t="s">
        <v>826</v>
      </c>
      <c r="G18" s="161">
        <v>108.62</v>
      </c>
      <c r="H18" s="864" t="s">
        <v>827</v>
      </c>
    </row>
    <row r="19" spans="1:24">
      <c r="A19" s="14" t="s">
        <v>834</v>
      </c>
      <c r="B19" s="14" t="s">
        <v>835</v>
      </c>
      <c r="C19"/>
      <c r="D19" s="102"/>
      <c r="E19" s="867" t="s">
        <v>836</v>
      </c>
      <c r="F19" s="14" t="s">
        <v>826</v>
      </c>
      <c r="G19" s="161">
        <v>81.69</v>
      </c>
      <c r="H19" s="864" t="s">
        <v>827</v>
      </c>
    </row>
    <row r="20" spans="1:24">
      <c r="A20" s="14" t="s">
        <v>837</v>
      </c>
      <c r="B20" s="14" t="s">
        <v>838</v>
      </c>
      <c r="C20"/>
      <c r="D20" s="102"/>
      <c r="E20" s="867" t="s">
        <v>839</v>
      </c>
      <c r="F20" s="14" t="s">
        <v>826</v>
      </c>
      <c r="G20" s="161">
        <v>101.87</v>
      </c>
      <c r="H20" s="864" t="s">
        <v>827</v>
      </c>
    </row>
    <row r="21" spans="1:24">
      <c r="A21" s="14" t="s">
        <v>840</v>
      </c>
      <c r="B21" s="14" t="s">
        <v>841</v>
      </c>
      <c r="C21"/>
      <c r="D21" s="102"/>
      <c r="E21" s="867" t="s">
        <v>842</v>
      </c>
      <c r="F21" s="14" t="s">
        <v>826</v>
      </c>
      <c r="G21" s="161">
        <v>126.74</v>
      </c>
      <c r="H21" s="864" t="s">
        <v>827</v>
      </c>
    </row>
    <row r="22" spans="1:24">
      <c r="A22" s="14" t="s">
        <v>843</v>
      </c>
      <c r="B22" s="14" t="s">
        <v>844</v>
      </c>
      <c r="C22"/>
      <c r="D22" s="102"/>
      <c r="E22" s="867" t="s">
        <v>845</v>
      </c>
      <c r="F22" s="14" t="s">
        <v>826</v>
      </c>
      <c r="G22" s="161">
        <v>156.65</v>
      </c>
      <c r="H22" s="864" t="s">
        <v>827</v>
      </c>
    </row>
    <row r="23" spans="1:24">
      <c r="A23" s="14" t="s">
        <v>846</v>
      </c>
      <c r="B23" s="14" t="s">
        <v>847</v>
      </c>
      <c r="C23"/>
      <c r="D23"/>
      <c r="E23" s="867" t="s">
        <v>848</v>
      </c>
      <c r="F23" s="14" t="s">
        <v>826</v>
      </c>
      <c r="G23" s="161">
        <v>583.53</v>
      </c>
      <c r="H23" s="864" t="s">
        <v>827</v>
      </c>
    </row>
    <row r="24" spans="1:24">
      <c r="A24" s="14" t="s">
        <v>849</v>
      </c>
      <c r="B24" s="14" t="s">
        <v>850</v>
      </c>
      <c r="C24"/>
      <c r="D24"/>
      <c r="E24" s="14" t="s">
        <v>851</v>
      </c>
      <c r="F24" s="14" t="s">
        <v>852</v>
      </c>
      <c r="G24" s="161">
        <v>4.3499999999999996</v>
      </c>
      <c r="H24" s="161">
        <v>9.2799999999999994</v>
      </c>
      <c r="I24" s="161">
        <v>11.55</v>
      </c>
      <c r="J24" s="197">
        <v>8.39</v>
      </c>
      <c r="U24" s="14"/>
      <c r="V24" s="14"/>
      <c r="W24" s="161"/>
      <c r="X24" s="14"/>
    </row>
    <row r="25" spans="1:24">
      <c r="A25" s="14" t="s">
        <v>853</v>
      </c>
      <c r="B25" s="14" t="s">
        <v>854</v>
      </c>
      <c r="C25"/>
      <c r="D25"/>
      <c r="E25" s="14" t="s">
        <v>855</v>
      </c>
      <c r="F25" s="14" t="s">
        <v>826</v>
      </c>
      <c r="G25" s="161">
        <v>650</v>
      </c>
      <c r="H25" s="161">
        <v>770</v>
      </c>
      <c r="I25" s="161">
        <v>500</v>
      </c>
      <c r="J25" s="197">
        <v>640</v>
      </c>
      <c r="U25" s="14"/>
      <c r="V25" s="14"/>
      <c r="X25" s="14"/>
    </row>
    <row r="26" spans="1:24">
      <c r="A26"/>
      <c r="B26" s="14" t="s">
        <v>856</v>
      </c>
      <c r="C26"/>
      <c r="D26"/>
      <c r="E26" s="378" t="s">
        <v>857</v>
      </c>
      <c r="F26" s="14" t="s">
        <v>858</v>
      </c>
      <c r="H26"/>
      <c r="U26" s="14"/>
      <c r="V26" s="14"/>
      <c r="W26" s="161"/>
      <c r="X26" s="14"/>
    </row>
    <row r="27" spans="1:24">
      <c r="B27" s="14" t="s">
        <v>859</v>
      </c>
      <c r="C27"/>
      <c r="D27"/>
      <c r="E27" s="94" t="s">
        <v>860</v>
      </c>
      <c r="F27" s="94" t="s">
        <v>861</v>
      </c>
      <c r="G27" s="161">
        <v>33.1</v>
      </c>
      <c r="H27" s="161">
        <v>151.55000000000001</v>
      </c>
      <c r="I27" s="161">
        <v>217.97</v>
      </c>
      <c r="J27" s="197">
        <v>134.21</v>
      </c>
      <c r="U27" s="14"/>
      <c r="V27" s="14"/>
      <c r="X27" s="14"/>
    </row>
    <row r="28" spans="1:24">
      <c r="B28" s="14" t="s">
        <v>862</v>
      </c>
      <c r="C28"/>
      <c r="D28"/>
      <c r="E28" s="378" t="s">
        <v>863</v>
      </c>
      <c r="F28" s="378" t="s">
        <v>858</v>
      </c>
      <c r="H28"/>
      <c r="U28" s="14"/>
      <c r="V28" s="14"/>
      <c r="W28" s="14"/>
      <c r="X28" s="14"/>
    </row>
    <row r="29" spans="1:24">
      <c r="A29"/>
      <c r="B29" s="14" t="s">
        <v>864</v>
      </c>
      <c r="C29"/>
      <c r="D29"/>
      <c r="E29"/>
      <c r="F29" s="14" t="s">
        <v>865</v>
      </c>
      <c r="G29" s="161">
        <v>0.99</v>
      </c>
      <c r="H29" s="161">
        <v>2.6</v>
      </c>
      <c r="I29" s="161">
        <v>1.6666666666666667</v>
      </c>
      <c r="J29" s="197">
        <v>1.75</v>
      </c>
      <c r="U29" s="14"/>
    </row>
    <row r="30" spans="1:24">
      <c r="B30" s="378" t="s">
        <v>866</v>
      </c>
      <c r="C30"/>
      <c r="D30"/>
      <c r="E30" s="934" t="s">
        <v>15</v>
      </c>
      <c r="F30" s="934" t="s">
        <v>826</v>
      </c>
      <c r="G30" s="935">
        <v>35</v>
      </c>
      <c r="H30" s="935">
        <v>46</v>
      </c>
      <c r="I30" s="935">
        <v>25</v>
      </c>
      <c r="J30" s="936">
        <v>35.33</v>
      </c>
      <c r="U30" s="14"/>
    </row>
    <row r="31" spans="1:24">
      <c r="B31" s="14" t="s">
        <v>867</v>
      </c>
      <c r="C31"/>
      <c r="D31"/>
      <c r="F31" s="94" t="s">
        <v>868</v>
      </c>
      <c r="G31" s="161">
        <v>60</v>
      </c>
      <c r="H31" s="161">
        <v>65</v>
      </c>
      <c r="I31" s="161">
        <v>52</v>
      </c>
      <c r="J31" s="197">
        <v>59</v>
      </c>
      <c r="U31" s="14"/>
      <c r="X31" s="14"/>
    </row>
    <row r="32" spans="1:24">
      <c r="B32" s="14" t="s">
        <v>869</v>
      </c>
      <c r="C32"/>
      <c r="D32"/>
      <c r="F32" s="14" t="s">
        <v>858</v>
      </c>
      <c r="G32" s="161">
        <v>12</v>
      </c>
      <c r="H32" s="161">
        <v>10</v>
      </c>
      <c r="I32" s="161">
        <v>13</v>
      </c>
      <c r="J32" s="197">
        <v>11.67</v>
      </c>
      <c r="U32" s="14"/>
      <c r="V32" s="14"/>
      <c r="W32" s="161"/>
      <c r="X32" s="14"/>
    </row>
    <row r="33" spans="1:24">
      <c r="B33" s="14" t="s">
        <v>870</v>
      </c>
      <c r="C33"/>
      <c r="D33"/>
      <c r="E33" s="14" t="s">
        <v>871</v>
      </c>
      <c r="F33" s="14" t="s">
        <v>826</v>
      </c>
      <c r="G33" s="161">
        <v>25</v>
      </c>
      <c r="H33" s="161">
        <v>45</v>
      </c>
      <c r="I33" s="161">
        <v>38</v>
      </c>
      <c r="J33" s="197">
        <v>36</v>
      </c>
      <c r="U33" s="14"/>
      <c r="V33" s="14"/>
      <c r="X33" s="14"/>
    </row>
    <row r="34" spans="1:24">
      <c r="A34"/>
      <c r="B34" s="14" t="s">
        <v>872</v>
      </c>
      <c r="C34"/>
      <c r="D34"/>
      <c r="E34" s="14" t="s">
        <v>873</v>
      </c>
      <c r="F34" s="14" t="s">
        <v>858</v>
      </c>
      <c r="G34" s="161">
        <v>80</v>
      </c>
      <c r="H34" s="161">
        <v>80</v>
      </c>
      <c r="I34" s="161">
        <v>45</v>
      </c>
      <c r="J34" s="197">
        <v>68.33</v>
      </c>
      <c r="U34" s="14"/>
      <c r="V34" s="14"/>
      <c r="W34" s="14"/>
      <c r="X34" s="14"/>
    </row>
    <row r="35" spans="1:24">
      <c r="C35"/>
      <c r="D35"/>
      <c r="E35" s="14" t="s">
        <v>874</v>
      </c>
      <c r="F35" s="14" t="s">
        <v>858</v>
      </c>
      <c r="G35" s="161">
        <v>60</v>
      </c>
      <c r="H35" s="161">
        <v>70</v>
      </c>
      <c r="I35" s="165">
        <v>6.5</v>
      </c>
      <c r="J35" s="197">
        <v>45.5</v>
      </c>
      <c r="U35" s="14"/>
      <c r="X35" s="14"/>
    </row>
    <row r="36" spans="1:24">
      <c r="C36"/>
      <c r="D36"/>
      <c r="E36" s="14" t="s">
        <v>875</v>
      </c>
      <c r="F36" s="94" t="s">
        <v>876</v>
      </c>
      <c r="G36" s="197"/>
      <c r="H36"/>
      <c r="U36" s="14"/>
      <c r="V36" s="14"/>
      <c r="W36" s="161"/>
      <c r="X36" s="14"/>
    </row>
    <row r="37" spans="1:24">
      <c r="C37"/>
      <c r="E37"/>
      <c r="F37" s="94" t="s">
        <v>877</v>
      </c>
      <c r="G37" s="165">
        <v>4.93</v>
      </c>
      <c r="H37" s="165">
        <v>4</v>
      </c>
      <c r="I37" s="165">
        <v>3.75</v>
      </c>
      <c r="J37" s="197">
        <v>4.2300000000000004</v>
      </c>
      <c r="U37" s="14"/>
      <c r="V37" s="14"/>
      <c r="X37" s="14"/>
    </row>
    <row r="38" spans="1:24">
      <c r="C38"/>
      <c r="E38"/>
      <c r="F38" s="94" t="s">
        <v>878</v>
      </c>
      <c r="G38" s="165" t="s">
        <v>879</v>
      </c>
      <c r="H38" s="165">
        <v>5.42</v>
      </c>
      <c r="I38" s="165">
        <v>8</v>
      </c>
      <c r="J38" s="197">
        <v>6.71</v>
      </c>
      <c r="U38" s="14"/>
      <c r="V38" s="14"/>
      <c r="W38" s="161"/>
      <c r="X38" s="14"/>
    </row>
    <row r="39" spans="1:24">
      <c r="C39"/>
      <c r="E39"/>
      <c r="F39" s="94" t="s">
        <v>880</v>
      </c>
      <c r="G39" s="165" t="s">
        <v>881</v>
      </c>
      <c r="H39" s="165">
        <v>7.92</v>
      </c>
      <c r="I39" s="165">
        <v>11</v>
      </c>
      <c r="J39" s="197">
        <f>AVERAGE(H39:I39)</f>
        <v>9.4600000000000009</v>
      </c>
      <c r="U39" s="14"/>
      <c r="V39" s="14"/>
      <c r="X39" s="14"/>
    </row>
    <row r="40" spans="1:24">
      <c r="C40"/>
      <c r="E40"/>
      <c r="F40" s="94" t="s">
        <v>882</v>
      </c>
      <c r="G40" s="165" t="s">
        <v>883</v>
      </c>
      <c r="H40" s="165">
        <v>9.5</v>
      </c>
      <c r="I40" s="165">
        <v>17</v>
      </c>
      <c r="J40" s="197">
        <f>AVERAGE(H40:I40)</f>
        <v>13.25</v>
      </c>
    </row>
    <row r="41" spans="1:24">
      <c r="C41"/>
      <c r="E41"/>
      <c r="F41" s="94" t="s">
        <v>884</v>
      </c>
      <c r="G41" s="165" t="s">
        <v>885</v>
      </c>
      <c r="H41" s="165">
        <v>55</v>
      </c>
      <c r="I41" s="165">
        <v>10</v>
      </c>
      <c r="J41" s="197">
        <v>32.5</v>
      </c>
    </row>
    <row r="42" spans="1:24">
      <c r="C42"/>
      <c r="D42"/>
      <c r="E42" s="94" t="s">
        <v>886</v>
      </c>
      <c r="F42" s="14" t="s">
        <v>887</v>
      </c>
      <c r="G42" s="161">
        <v>0.32</v>
      </c>
      <c r="H42" s="161">
        <v>1</v>
      </c>
      <c r="I42" s="161">
        <v>1.2</v>
      </c>
      <c r="J42" s="197">
        <v>0.84</v>
      </c>
      <c r="U42" s="14"/>
      <c r="V42" s="14"/>
      <c r="W42" s="161"/>
      <c r="X42" s="14"/>
    </row>
    <row r="43" spans="1:24">
      <c r="C43"/>
      <c r="D43"/>
      <c r="E43" s="94" t="s">
        <v>888</v>
      </c>
      <c r="F43" s="14" t="s">
        <v>858</v>
      </c>
      <c r="G43" s="161">
        <v>290</v>
      </c>
      <c r="H43" s="161">
        <v>150</v>
      </c>
      <c r="I43" s="161">
        <v>152</v>
      </c>
      <c r="J43" s="197">
        <v>197.33</v>
      </c>
      <c r="U43" s="14"/>
      <c r="V43" s="14"/>
      <c r="X43" s="14"/>
    </row>
    <row r="44" spans="1:24">
      <c r="C44"/>
      <c r="D44"/>
      <c r="E44" s="94" t="s">
        <v>889</v>
      </c>
      <c r="F44" s="14" t="s">
        <v>858</v>
      </c>
      <c r="G44" s="161">
        <v>16.989999999999998</v>
      </c>
      <c r="H44" s="161">
        <v>90</v>
      </c>
      <c r="I44" s="161">
        <v>5.5</v>
      </c>
      <c r="J44" s="197">
        <v>37.5</v>
      </c>
      <c r="U44" s="14"/>
      <c r="V44" s="14"/>
      <c r="W44" s="161"/>
      <c r="X44" s="14"/>
    </row>
    <row r="45" spans="1:24">
      <c r="C45"/>
      <c r="D45"/>
      <c r="E45" s="14" t="s">
        <v>890</v>
      </c>
      <c r="F45" s="14" t="s">
        <v>826</v>
      </c>
      <c r="G45" s="161">
        <v>1100</v>
      </c>
      <c r="H45" s="161">
        <v>990</v>
      </c>
      <c r="I45" s="161">
        <v>670</v>
      </c>
      <c r="J45" s="197">
        <v>920</v>
      </c>
      <c r="U45" s="14"/>
      <c r="V45" s="14"/>
      <c r="X45" s="14"/>
    </row>
    <row r="46" spans="1:24">
      <c r="C46"/>
      <c r="E46" s="94" t="s">
        <v>891</v>
      </c>
      <c r="F46" s="14" t="s">
        <v>858</v>
      </c>
      <c r="G46" s="161">
        <v>4.5</v>
      </c>
      <c r="H46" s="161">
        <v>6.75</v>
      </c>
      <c r="J46" s="197">
        <f>AVERAGE(G46:I46)</f>
        <v>5.625</v>
      </c>
      <c r="U46" s="14"/>
      <c r="V46" s="14"/>
      <c r="W46" s="161"/>
      <c r="X46" s="14"/>
    </row>
    <row r="47" spans="1:24">
      <c r="C47"/>
      <c r="D47" s="102" t="s">
        <v>892</v>
      </c>
      <c r="E47"/>
      <c r="H47"/>
      <c r="U47" s="14"/>
      <c r="V47" s="14"/>
      <c r="X47" s="14"/>
    </row>
    <row r="48" spans="1:24">
      <c r="C48"/>
      <c r="D48" s="102"/>
      <c r="E48" s="867" t="s">
        <v>893</v>
      </c>
      <c r="F48" s="14" t="s">
        <v>826</v>
      </c>
      <c r="G48" s="161">
        <v>37.869999999999997</v>
      </c>
      <c r="H48" s="864" t="s">
        <v>827</v>
      </c>
      <c r="W48" s="161"/>
      <c r="X48" s="14"/>
    </row>
    <row r="49" spans="1:24">
      <c r="C49"/>
      <c r="D49" s="102"/>
      <c r="E49" s="867" t="s">
        <v>894</v>
      </c>
      <c r="F49" s="14" t="s">
        <v>826</v>
      </c>
      <c r="G49" s="161">
        <v>73.37</v>
      </c>
      <c r="H49" s="864" t="s">
        <v>827</v>
      </c>
    </row>
    <row r="50" spans="1:24">
      <c r="C50"/>
      <c r="D50" s="102"/>
      <c r="E50" s="867" t="s">
        <v>895</v>
      </c>
      <c r="F50" s="14" t="s">
        <v>826</v>
      </c>
      <c r="G50" s="161">
        <v>103.01</v>
      </c>
      <c r="H50" s="864" t="s">
        <v>827</v>
      </c>
      <c r="U50" s="14"/>
      <c r="V50" s="14"/>
      <c r="W50" s="161"/>
      <c r="X50" s="14"/>
    </row>
    <row r="51" spans="1:24">
      <c r="C51"/>
      <c r="D51" s="102"/>
      <c r="E51" s="867" t="s">
        <v>896</v>
      </c>
      <c r="F51" s="14" t="s">
        <v>826</v>
      </c>
      <c r="G51" s="161">
        <v>134.47</v>
      </c>
      <c r="H51" s="864" t="s">
        <v>827</v>
      </c>
      <c r="U51" s="171"/>
    </row>
    <row r="52" spans="1:24">
      <c r="C52"/>
      <c r="D52" s="102"/>
      <c r="E52" s="867" t="s">
        <v>897</v>
      </c>
      <c r="F52" s="14" t="s">
        <v>826</v>
      </c>
      <c r="G52" s="161">
        <v>79.739999999999995</v>
      </c>
      <c r="H52" s="864" t="s">
        <v>827</v>
      </c>
    </row>
    <row r="53" spans="1:24">
      <c r="A53" s="114"/>
      <c r="B53" s="114"/>
      <c r="C53"/>
      <c r="D53" s="102"/>
      <c r="E53" s="867" t="s">
        <v>898</v>
      </c>
      <c r="F53" s="14" t="s">
        <v>826</v>
      </c>
      <c r="G53" s="161">
        <v>117</v>
      </c>
      <c r="H53" s="864" t="s">
        <v>827</v>
      </c>
    </row>
    <row r="54" spans="1:24">
      <c r="C54"/>
      <c r="D54" s="102"/>
      <c r="E54" s="867" t="s">
        <v>899</v>
      </c>
      <c r="F54" s="14" t="s">
        <v>826</v>
      </c>
      <c r="G54" s="161">
        <v>162.15</v>
      </c>
      <c r="H54" s="864" t="s">
        <v>827</v>
      </c>
    </row>
    <row r="55" spans="1:24">
      <c r="C55"/>
      <c r="D55" s="102"/>
      <c r="E55" s="867" t="s">
        <v>900</v>
      </c>
      <c r="F55" s="14" t="s">
        <v>826</v>
      </c>
      <c r="G55" s="161">
        <v>193.66</v>
      </c>
      <c r="H55" s="864" t="s">
        <v>827</v>
      </c>
    </row>
    <row r="56" spans="1:24">
      <c r="C56"/>
      <c r="D56" s="102"/>
      <c r="E56" s="867" t="s">
        <v>901</v>
      </c>
      <c r="F56" s="14" t="s">
        <v>826</v>
      </c>
      <c r="G56" s="161">
        <v>524.30999999999995</v>
      </c>
      <c r="H56" s="864" t="s">
        <v>827</v>
      </c>
    </row>
    <row r="57" spans="1:24">
      <c r="C57"/>
      <c r="D57"/>
      <c r="E57" s="14" t="s">
        <v>902</v>
      </c>
      <c r="F57" s="14" t="s">
        <v>826</v>
      </c>
      <c r="G57" s="161">
        <v>400</v>
      </c>
      <c r="H57" s="161">
        <v>670</v>
      </c>
      <c r="I57" s="161">
        <v>580</v>
      </c>
      <c r="J57" s="197">
        <v>550</v>
      </c>
    </row>
    <row r="58" spans="1:24">
      <c r="C58"/>
      <c r="D58"/>
      <c r="E58" s="14" t="s">
        <v>902</v>
      </c>
      <c r="F58" s="14" t="s">
        <v>903</v>
      </c>
      <c r="G58" s="161">
        <v>13.92</v>
      </c>
      <c r="H58" s="161">
        <v>26.24</v>
      </c>
      <c r="I58" s="161">
        <v>21.85</v>
      </c>
      <c r="J58" s="197">
        <f>AVERAGE(G58:I58)</f>
        <v>20.669999999999998</v>
      </c>
    </row>
    <row r="59" spans="1:24">
      <c r="C59"/>
      <c r="D59"/>
      <c r="E59" s="867" t="s">
        <v>855</v>
      </c>
      <c r="F59" s="14" t="s">
        <v>858</v>
      </c>
      <c r="G59" s="161">
        <v>10.93</v>
      </c>
      <c r="H59" s="161">
        <v>17.41</v>
      </c>
      <c r="I59" s="161">
        <v>26.24</v>
      </c>
      <c r="J59" s="197">
        <f>AVERAGE(G59:I59)</f>
        <v>18.193333333333332</v>
      </c>
    </row>
    <row r="60" spans="1:24">
      <c r="C60"/>
      <c r="D60"/>
      <c r="E60" s="378" t="s">
        <v>904</v>
      </c>
      <c r="G60" s="197"/>
      <c r="H60"/>
      <c r="J60" s="197">
        <v>33.47</v>
      </c>
    </row>
    <row r="61" spans="1:24">
      <c r="C61"/>
      <c r="D61"/>
      <c r="E61" s="14" t="s">
        <v>851</v>
      </c>
      <c r="F61" s="14" t="s">
        <v>905</v>
      </c>
      <c r="G61" s="161">
        <v>10.36</v>
      </c>
      <c r="H61" s="161">
        <v>19.899999999999999</v>
      </c>
      <c r="I61" s="161">
        <v>27.51</v>
      </c>
      <c r="J61" s="197">
        <v>27.43</v>
      </c>
    </row>
    <row r="62" spans="1:24">
      <c r="C62"/>
      <c r="D62"/>
      <c r="E62" s="14" t="s">
        <v>906</v>
      </c>
      <c r="F62" s="14" t="s">
        <v>858</v>
      </c>
      <c r="G62" s="161">
        <v>23.1</v>
      </c>
      <c r="H62" s="161">
        <v>27.51</v>
      </c>
      <c r="I62" s="161">
        <v>31.67</v>
      </c>
      <c r="J62" s="197">
        <v>48.17</v>
      </c>
    </row>
    <row r="63" spans="1:24">
      <c r="A63" s="378"/>
      <c r="B63" s="378"/>
      <c r="C63"/>
      <c r="D63"/>
      <c r="E63" s="14" t="s">
        <v>15</v>
      </c>
      <c r="F63" s="14" t="s">
        <v>826</v>
      </c>
      <c r="G63" s="161">
        <v>33.15</v>
      </c>
      <c r="H63" s="864" t="s">
        <v>907</v>
      </c>
      <c r="J63" s="197"/>
    </row>
    <row r="64" spans="1:24">
      <c r="A64" s="378"/>
      <c r="B64" s="378"/>
      <c r="C64"/>
      <c r="E64"/>
      <c r="H64"/>
    </row>
    <row r="65" spans="1:10">
      <c r="A65" s="378"/>
      <c r="B65" s="378"/>
      <c r="C65"/>
      <c r="D65" s="172" t="s">
        <v>908</v>
      </c>
      <c r="E65"/>
      <c r="G65" s="161"/>
      <c r="H65"/>
    </row>
    <row r="66" spans="1:10">
      <c r="A66" s="378"/>
      <c r="B66" s="378"/>
      <c r="C66"/>
      <c r="D66"/>
      <c r="E66" s="14" t="s">
        <v>902</v>
      </c>
      <c r="F66" s="14" t="s">
        <v>826</v>
      </c>
      <c r="G66" s="161">
        <v>650</v>
      </c>
      <c r="H66" s="161">
        <v>1000</v>
      </c>
      <c r="I66" s="161">
        <v>900</v>
      </c>
      <c r="J66" s="197">
        <v>850</v>
      </c>
    </row>
    <row r="67" spans="1:10">
      <c r="A67" s="94"/>
      <c r="B67" s="94"/>
      <c r="C67"/>
      <c r="D67"/>
      <c r="E67" s="378" t="s">
        <v>909</v>
      </c>
      <c r="F67" s="14" t="s">
        <v>826</v>
      </c>
      <c r="G67" s="161">
        <v>200</v>
      </c>
      <c r="H67"/>
      <c r="J67" s="161">
        <v>200</v>
      </c>
    </row>
    <row r="68" spans="1:10">
      <c r="C68"/>
      <c r="D68"/>
      <c r="E68" s="378" t="s">
        <v>910</v>
      </c>
      <c r="F68" s="14" t="s">
        <v>858</v>
      </c>
      <c r="G68" s="161">
        <v>500</v>
      </c>
      <c r="H68"/>
      <c r="J68" s="161">
        <v>500</v>
      </c>
    </row>
    <row r="69" spans="1:10">
      <c r="C69"/>
      <c r="D69"/>
      <c r="E69" s="378" t="s">
        <v>911</v>
      </c>
      <c r="F69" s="14" t="s">
        <v>826</v>
      </c>
      <c r="G69" s="161">
        <v>650</v>
      </c>
      <c r="H69"/>
      <c r="J69" s="161">
        <v>650</v>
      </c>
    </row>
    <row r="70" spans="1:10">
      <c r="C70"/>
      <c r="D70"/>
      <c r="E70" s="867" t="s">
        <v>912</v>
      </c>
      <c r="F70" s="14" t="s">
        <v>826</v>
      </c>
      <c r="G70" s="161">
        <v>221.46</v>
      </c>
      <c r="H70" s="864" t="s">
        <v>827</v>
      </c>
    </row>
    <row r="71" spans="1:10">
      <c r="C71"/>
      <c r="D71"/>
      <c r="E71" s="867" t="s">
        <v>913</v>
      </c>
      <c r="F71" s="14" t="s">
        <v>826</v>
      </c>
      <c r="G71" s="161">
        <v>257.62</v>
      </c>
      <c r="H71" s="864" t="s">
        <v>827</v>
      </c>
    </row>
    <row r="72" spans="1:10">
      <c r="C72"/>
      <c r="D72"/>
      <c r="E72" s="867" t="s">
        <v>914</v>
      </c>
      <c r="F72" s="14" t="s">
        <v>826</v>
      </c>
      <c r="G72" s="161">
        <v>278.95999999999998</v>
      </c>
      <c r="H72" s="864" t="s">
        <v>827</v>
      </c>
    </row>
    <row r="73" spans="1:10">
      <c r="C73"/>
      <c r="D73"/>
      <c r="E73" s="867" t="s">
        <v>915</v>
      </c>
      <c r="F73" s="14" t="s">
        <v>826</v>
      </c>
      <c r="G73" s="161">
        <v>332.81</v>
      </c>
      <c r="H73" s="864" t="s">
        <v>827</v>
      </c>
    </row>
    <row r="74" spans="1:10">
      <c r="C74"/>
      <c r="D74"/>
      <c r="E74" s="867" t="s">
        <v>916</v>
      </c>
      <c r="F74" s="14" t="s">
        <v>826</v>
      </c>
      <c r="G74" s="161">
        <v>972.67</v>
      </c>
      <c r="H74" s="864" t="s">
        <v>827</v>
      </c>
    </row>
    <row r="75" spans="1:10">
      <c r="C75"/>
      <c r="E75"/>
      <c r="G75" s="161"/>
      <c r="H75"/>
    </row>
    <row r="76" spans="1:10">
      <c r="C76"/>
      <c r="D76"/>
      <c r="E76"/>
      <c r="H76"/>
    </row>
    <row r="77" spans="1:10">
      <c r="C77"/>
      <c r="D77" s="172" t="s">
        <v>917</v>
      </c>
      <c r="E77" s="14" t="s">
        <v>15</v>
      </c>
      <c r="F77" s="14" t="s">
        <v>858</v>
      </c>
      <c r="G77" s="161">
        <v>199.99</v>
      </c>
      <c r="H77" s="161">
        <v>500</v>
      </c>
      <c r="I77" s="161">
        <v>320</v>
      </c>
      <c r="J77" s="197">
        <v>340</v>
      </c>
    </row>
    <row r="78" spans="1:10">
      <c r="C78"/>
      <c r="D78"/>
      <c r="E78"/>
      <c r="F78"/>
      <c r="G78"/>
      <c r="H78"/>
    </row>
    <row r="79" spans="1:10">
      <c r="A79" s="94"/>
      <c r="B79" s="94"/>
      <c r="C79"/>
      <c r="D79" s="102" t="s">
        <v>918</v>
      </c>
      <c r="E79" s="14" t="s">
        <v>15</v>
      </c>
      <c r="F79" s="14" t="s">
        <v>826</v>
      </c>
      <c r="G79" s="161">
        <v>44.33</v>
      </c>
      <c r="H79" s="864" t="s">
        <v>827</v>
      </c>
      <c r="I79" s="14"/>
      <c r="J79" s="14"/>
    </row>
    <row r="80" spans="1:10">
      <c r="C80"/>
      <c r="D80"/>
      <c r="E80"/>
      <c r="F80"/>
      <c r="G80"/>
      <c r="H80"/>
    </row>
    <row r="81" spans="3:21">
      <c r="C81"/>
      <c r="D81"/>
      <c r="E81"/>
      <c r="F81"/>
      <c r="G81"/>
      <c r="H81"/>
    </row>
    <row r="82" spans="3:21">
      <c r="C82"/>
      <c r="D82" s="102" t="s">
        <v>919</v>
      </c>
      <c r="E82"/>
      <c r="F82"/>
      <c r="G82"/>
      <c r="H82"/>
    </row>
    <row r="83" spans="3:21">
      <c r="C83"/>
      <c r="D83"/>
      <c r="E83"/>
      <c r="F83"/>
      <c r="G83"/>
      <c r="H83"/>
    </row>
    <row r="84" spans="3:21">
      <c r="C84"/>
      <c r="D84" s="102" t="s">
        <v>920</v>
      </c>
      <c r="E84" s="102" t="s">
        <v>921</v>
      </c>
      <c r="F84" s="102" t="s">
        <v>821</v>
      </c>
      <c r="G84"/>
      <c r="H84"/>
      <c r="J84" s="102" t="s">
        <v>822</v>
      </c>
    </row>
    <row r="85" spans="3:21">
      <c r="C85"/>
      <c r="E85"/>
      <c r="F85"/>
      <c r="G85"/>
      <c r="H85"/>
    </row>
    <row r="86" spans="3:21">
      <c r="C86"/>
      <c r="D86" s="14" t="s">
        <v>922</v>
      </c>
      <c r="E86" s="14" t="s">
        <v>15</v>
      </c>
      <c r="F86" s="378" t="s">
        <v>858</v>
      </c>
      <c r="G86" s="165">
        <v>900</v>
      </c>
      <c r="H86" s="161">
        <v>40</v>
      </c>
      <c r="J86" s="197">
        <f>AVERAGE(G86:I86)</f>
        <v>470</v>
      </c>
      <c r="K86" s="14" t="s">
        <v>923</v>
      </c>
    </row>
    <row r="87" spans="3:21">
      <c r="C87"/>
      <c r="D87"/>
      <c r="E87" s="14" t="s">
        <v>15</v>
      </c>
      <c r="F87" s="14" t="s">
        <v>924</v>
      </c>
      <c r="G87" s="161">
        <v>75</v>
      </c>
      <c r="H87" s="161">
        <v>50</v>
      </c>
      <c r="I87" s="161">
        <v>80</v>
      </c>
      <c r="J87" s="197">
        <f>AVERAGE(G87:I87)</f>
        <v>68.333333333333329</v>
      </c>
      <c r="Q87" s="14" t="s">
        <v>925</v>
      </c>
      <c r="U87" s="14" t="s">
        <v>926</v>
      </c>
    </row>
    <row r="88" spans="3:21">
      <c r="C88"/>
      <c r="D88"/>
      <c r="E88" s="14" t="s">
        <v>15</v>
      </c>
      <c r="F88" s="14" t="s">
        <v>826</v>
      </c>
      <c r="G88" s="161">
        <v>180</v>
      </c>
      <c r="H88" s="161">
        <v>65</v>
      </c>
      <c r="I88" s="161">
        <v>70</v>
      </c>
      <c r="J88" s="197">
        <f>AVERAGE(G88:I88)</f>
        <v>105</v>
      </c>
      <c r="M88" s="165">
        <v>4</v>
      </c>
      <c r="O88" s="161">
        <v>5</v>
      </c>
      <c r="P88" s="165">
        <v>3.75</v>
      </c>
      <c r="Q88" s="161">
        <v>16</v>
      </c>
      <c r="R88" s="161">
        <v>8</v>
      </c>
      <c r="U88" s="197">
        <f>AVERAGE(D88,M88,P88)</f>
        <v>3.875</v>
      </c>
    </row>
    <row r="89" spans="3:21">
      <c r="C89"/>
      <c r="D89"/>
      <c r="E89" s="14" t="s">
        <v>927</v>
      </c>
      <c r="F89" s="14" t="s">
        <v>826</v>
      </c>
      <c r="G89" s="161">
        <v>400</v>
      </c>
      <c r="H89" s="161"/>
      <c r="I89" s="161"/>
      <c r="J89" s="197">
        <f>AVERAGE(G89:I89)</f>
        <v>400</v>
      </c>
      <c r="K89" s="102" t="s">
        <v>928</v>
      </c>
      <c r="O89" s="161">
        <v>5</v>
      </c>
      <c r="P89" s="165">
        <v>5.42</v>
      </c>
      <c r="Q89" s="161">
        <v>16</v>
      </c>
      <c r="R89" s="161">
        <v>8</v>
      </c>
      <c r="S89" s="165">
        <v>8</v>
      </c>
      <c r="T89" s="862"/>
      <c r="U89" s="197">
        <f>AVERAGE(D89,P89,S89)</f>
        <v>6.71</v>
      </c>
    </row>
    <row r="90" spans="3:21">
      <c r="C90"/>
      <c r="D90"/>
      <c r="E90" s="14" t="s">
        <v>15</v>
      </c>
      <c r="F90" s="14" t="s">
        <v>924</v>
      </c>
      <c r="G90" s="161">
        <v>70</v>
      </c>
      <c r="H90" s="161"/>
      <c r="I90" s="161"/>
      <c r="J90" s="197">
        <f>AVERAGE(G90:I90)</f>
        <v>70</v>
      </c>
      <c r="K90" s="102" t="s">
        <v>928</v>
      </c>
      <c r="O90" s="161">
        <v>5</v>
      </c>
      <c r="P90" s="165">
        <v>7.92</v>
      </c>
      <c r="Q90" s="161">
        <v>16</v>
      </c>
      <c r="R90" s="161">
        <v>8</v>
      </c>
      <c r="S90" s="165">
        <v>11</v>
      </c>
      <c r="T90" s="165">
        <v>12</v>
      </c>
      <c r="U90" s="197">
        <f>AVERAGE(D90,P90,S90)</f>
        <v>9.4600000000000009</v>
      </c>
    </row>
    <row r="91" spans="3:21">
      <c r="C91"/>
      <c r="D91" s="866" t="s">
        <v>929</v>
      </c>
      <c r="E91"/>
      <c r="F91"/>
      <c r="G91"/>
      <c r="H91"/>
      <c r="N91" s="165">
        <v>9.5</v>
      </c>
      <c r="O91" s="161">
        <v>5</v>
      </c>
      <c r="P91" s="165">
        <v>9.17</v>
      </c>
      <c r="Q91" s="161">
        <v>16</v>
      </c>
      <c r="R91" s="161">
        <v>8</v>
      </c>
      <c r="S91" s="165">
        <v>17</v>
      </c>
      <c r="T91" s="862"/>
      <c r="U91" s="197">
        <f>AVERAGE(D91,L91,N91,P91,S91)</f>
        <v>11.89</v>
      </c>
    </row>
    <row r="92" spans="3:21">
      <c r="C92"/>
      <c r="D92" s="866" t="s">
        <v>930</v>
      </c>
      <c r="E92"/>
      <c r="G92"/>
      <c r="H92"/>
      <c r="O92" s="161">
        <v>5</v>
      </c>
      <c r="P92" s="165">
        <v>10</v>
      </c>
      <c r="Q92" s="161">
        <v>16</v>
      </c>
      <c r="R92" s="161">
        <v>8</v>
      </c>
      <c r="U92" s="197">
        <f>AVERAGE(D92,K92,P92)</f>
        <v>10</v>
      </c>
    </row>
    <row r="93" spans="3:21">
      <c r="C93"/>
      <c r="D93" s="863" t="s">
        <v>931</v>
      </c>
      <c r="E93" s="14" t="s">
        <v>15</v>
      </c>
      <c r="F93" s="14" t="s">
        <v>826</v>
      </c>
      <c r="G93" s="161">
        <v>3200</v>
      </c>
      <c r="H93"/>
    </row>
    <row r="94" spans="3:21">
      <c r="C94"/>
      <c r="D94" s="863" t="s">
        <v>932</v>
      </c>
      <c r="E94" s="14" t="s">
        <v>15</v>
      </c>
      <c r="F94" s="14" t="s">
        <v>826</v>
      </c>
      <c r="G94" s="161">
        <v>1100</v>
      </c>
      <c r="H94" s="161">
        <v>1250</v>
      </c>
      <c r="J94" s="197">
        <f>AVERAGE(G94:I94)</f>
        <v>1175</v>
      </c>
    </row>
    <row r="95" spans="3:21">
      <c r="C95"/>
      <c r="D95" s="863" t="s">
        <v>933</v>
      </c>
      <c r="E95" s="14" t="s">
        <v>15</v>
      </c>
      <c r="F95" s="14" t="s">
        <v>826</v>
      </c>
      <c r="G95" s="161">
        <v>100</v>
      </c>
      <c r="H95" s="161">
        <v>1800</v>
      </c>
      <c r="I95" s="161">
        <v>10</v>
      </c>
      <c r="J95" s="161">
        <v>1800</v>
      </c>
      <c r="K95" s="857"/>
    </row>
    <row r="96" spans="3:21">
      <c r="C96"/>
      <c r="D96"/>
      <c r="E96" s="14" t="s">
        <v>15</v>
      </c>
      <c r="F96" s="14" t="s">
        <v>858</v>
      </c>
      <c r="G96" s="161">
        <v>10</v>
      </c>
      <c r="H96" s="161">
        <v>100</v>
      </c>
      <c r="I96" s="161">
        <v>100</v>
      </c>
      <c r="J96" s="165">
        <v>1200</v>
      </c>
    </row>
    <row r="97" spans="1:10">
      <c r="A97" s="94"/>
      <c r="B97" s="94"/>
      <c r="C97"/>
      <c r="D97"/>
      <c r="E97" s="171" t="s">
        <v>934</v>
      </c>
      <c r="F97" s="14" t="s">
        <v>935</v>
      </c>
      <c r="G97" s="161">
        <v>82.12</v>
      </c>
      <c r="H97" s="161">
        <v>156.33000000000001</v>
      </c>
      <c r="I97" s="161">
        <v>59.71</v>
      </c>
      <c r="J97" s="197">
        <f>AVERAGE(G97:I97)</f>
        <v>99.38666666666667</v>
      </c>
    </row>
    <row r="98" spans="1:10">
      <c r="C98"/>
      <c r="D98"/>
      <c r="E98"/>
      <c r="F98" s="14" t="s">
        <v>936</v>
      </c>
      <c r="G98" s="161">
        <v>126.32</v>
      </c>
      <c r="H98" s="161">
        <v>1121.5</v>
      </c>
      <c r="I98" s="161">
        <v>502.27</v>
      </c>
      <c r="J98" s="197">
        <f>AVERAGE(G98:I98)</f>
        <v>583.36333333333334</v>
      </c>
    </row>
    <row r="99" spans="1:10">
      <c r="A99" s="921"/>
      <c r="B99" s="921"/>
      <c r="C99"/>
      <c r="D99"/>
      <c r="E99"/>
      <c r="F99" s="14" t="s">
        <v>937</v>
      </c>
      <c r="G99" s="161">
        <v>733.06</v>
      </c>
      <c r="H99" s="161">
        <v>311.72000000000003</v>
      </c>
      <c r="I99" s="161">
        <v>1495</v>
      </c>
      <c r="J99" s="197">
        <f>AVERAGE(G99:I99)</f>
        <v>846.59333333333325</v>
      </c>
    </row>
    <row r="100" spans="1:10">
      <c r="C100"/>
      <c r="D100"/>
      <c r="E100" s="14" t="s">
        <v>855</v>
      </c>
      <c r="F100" s="378" t="s">
        <v>826</v>
      </c>
      <c r="G100" s="165">
        <v>4800</v>
      </c>
      <c r="J100" s="197">
        <f>AVERAGE(G100:I100)</f>
        <v>4800</v>
      </c>
    </row>
    <row r="101" spans="1:10">
      <c r="C101"/>
      <c r="D101"/>
      <c r="E101" s="171" t="s">
        <v>938</v>
      </c>
      <c r="F101" s="14" t="s">
        <v>939</v>
      </c>
      <c r="G101" s="161">
        <v>14.76</v>
      </c>
      <c r="H101" s="161">
        <v>35.4</v>
      </c>
      <c r="I101" s="161">
        <v>42.28</v>
      </c>
      <c r="J101" s="197">
        <v>56.09</v>
      </c>
    </row>
    <row r="102" spans="1:10">
      <c r="C102"/>
      <c r="D102"/>
      <c r="E102"/>
      <c r="F102"/>
      <c r="G102"/>
      <c r="H102"/>
    </row>
    <row r="103" spans="1:10">
      <c r="C103" s="14" t="s">
        <v>940</v>
      </c>
      <c r="D103" s="866" t="s">
        <v>941</v>
      </c>
      <c r="E103" s="14" t="s">
        <v>15</v>
      </c>
      <c r="F103" s="14" t="s">
        <v>826</v>
      </c>
      <c r="G103" s="852">
        <v>900</v>
      </c>
      <c r="H103" s="165">
        <v>1200</v>
      </c>
      <c r="J103" s="197">
        <f>AVERAGE(G103:I103)</f>
        <v>1050</v>
      </c>
    </row>
    <row r="104" spans="1:10">
      <c r="C104"/>
      <c r="D104"/>
      <c r="E104" s="14" t="s">
        <v>942</v>
      </c>
      <c r="F104" s="14" t="s">
        <v>924</v>
      </c>
      <c r="G104" s="161">
        <v>180</v>
      </c>
      <c r="H104" s="161"/>
      <c r="I104" s="161"/>
    </row>
    <row r="105" spans="1:10">
      <c r="A105" s="94"/>
      <c r="B105" s="94"/>
      <c r="C105"/>
      <c r="D105"/>
      <c r="E105"/>
      <c r="F105"/>
      <c r="G105"/>
      <c r="H105"/>
    </row>
    <row r="106" spans="1:10">
      <c r="C106"/>
      <c r="D106" s="866" t="s">
        <v>943</v>
      </c>
      <c r="E106"/>
      <c r="F106" s="14" t="s">
        <v>826</v>
      </c>
      <c r="G106" s="161">
        <v>3500</v>
      </c>
    </row>
    <row r="107" spans="1:10">
      <c r="A107" s="94"/>
      <c r="B107" s="94"/>
      <c r="C107"/>
      <c r="D107"/>
      <c r="E107"/>
      <c r="F107" s="14" t="s">
        <v>858</v>
      </c>
      <c r="G107" s="161">
        <v>900</v>
      </c>
      <c r="H107"/>
    </row>
    <row r="108" spans="1:10">
      <c r="C108"/>
      <c r="D108" s="866" t="s">
        <v>944</v>
      </c>
      <c r="F108" s="14" t="s">
        <v>858</v>
      </c>
      <c r="G108" s="161">
        <v>6.3</v>
      </c>
      <c r="H108"/>
    </row>
    <row r="109" spans="1:10">
      <c r="A109" s="94"/>
      <c r="B109" s="94"/>
      <c r="C109"/>
      <c r="D109" s="14" t="s">
        <v>945</v>
      </c>
      <c r="E109" s="14" t="s">
        <v>15</v>
      </c>
      <c r="F109" s="14" t="s">
        <v>826</v>
      </c>
      <c r="G109" s="161">
        <v>100</v>
      </c>
      <c r="H109" s="165">
        <v>1800</v>
      </c>
    </row>
    <row r="110" spans="1:10">
      <c r="C110"/>
      <c r="D110"/>
      <c r="E110"/>
      <c r="F110" s="14" t="s">
        <v>858</v>
      </c>
      <c r="G110" s="161">
        <v>100</v>
      </c>
      <c r="H110"/>
    </row>
    <row r="111" spans="1:10">
      <c r="C111"/>
      <c r="D111"/>
      <c r="E111" s="171" t="s">
        <v>855</v>
      </c>
      <c r="F111" s="14" t="s">
        <v>858</v>
      </c>
      <c r="G111" s="161">
        <v>31.62</v>
      </c>
      <c r="H111" s="161">
        <v>15.8</v>
      </c>
      <c r="I111" s="161">
        <v>23.7</v>
      </c>
      <c r="J111" s="197">
        <f>AVERAGE(G111:I111)</f>
        <v>23.706666666666667</v>
      </c>
    </row>
    <row r="112" spans="1:10">
      <c r="C112"/>
      <c r="D112"/>
      <c r="E112" s="171" t="s">
        <v>946</v>
      </c>
      <c r="F112" s="14" t="s">
        <v>858</v>
      </c>
      <c r="G112" s="161">
        <v>1.57</v>
      </c>
      <c r="H112" s="161">
        <v>3.01</v>
      </c>
      <c r="I112" s="161">
        <v>3.53</v>
      </c>
      <c r="J112" s="197">
        <f>AVERAGE(G112:I112)</f>
        <v>2.7033333333333331</v>
      </c>
    </row>
    <row r="113" spans="1:10">
      <c r="A113" s="866"/>
      <c r="B113" s="866"/>
      <c r="C113"/>
      <c r="D113"/>
      <c r="E113" s="171" t="s">
        <v>947</v>
      </c>
      <c r="F113" s="14" t="s">
        <v>858</v>
      </c>
      <c r="G113" s="161">
        <v>21.7</v>
      </c>
      <c r="H113" s="161">
        <v>31.65</v>
      </c>
      <c r="I113" s="161">
        <v>44.46</v>
      </c>
      <c r="J113" s="197">
        <f>AVERAGE(G113:I113)</f>
        <v>32.603333333333332</v>
      </c>
    </row>
    <row r="114" spans="1:10">
      <c r="A114" s="922"/>
      <c r="B114" s="922"/>
      <c r="C114"/>
      <c r="D114"/>
      <c r="E114" s="171" t="s">
        <v>857</v>
      </c>
      <c r="F114" s="14" t="s">
        <v>858</v>
      </c>
      <c r="G114" s="161">
        <v>11.94</v>
      </c>
      <c r="H114" s="161">
        <v>16.28</v>
      </c>
      <c r="I114" s="161">
        <v>22.23</v>
      </c>
      <c r="J114" s="197">
        <f>AVERAGE(G114:I114)</f>
        <v>16.816666666666666</v>
      </c>
    </row>
    <row r="115" spans="1:10">
      <c r="C115"/>
      <c r="D115"/>
      <c r="E115" s="14" t="s">
        <v>891</v>
      </c>
      <c r="F115" s="14" t="s">
        <v>858</v>
      </c>
      <c r="G115" s="14" t="s">
        <v>675</v>
      </c>
      <c r="H115"/>
    </row>
    <row r="116" spans="1:10">
      <c r="C116"/>
      <c r="D116"/>
      <c r="F116" s="14" t="s">
        <v>948</v>
      </c>
      <c r="G116" s="161">
        <v>44</v>
      </c>
      <c r="H116" s="161"/>
    </row>
    <row r="117" spans="1:10">
      <c r="C117"/>
      <c r="D117"/>
      <c r="F117" s="14" t="s">
        <v>949</v>
      </c>
      <c r="G117" s="161">
        <v>37.5</v>
      </c>
      <c r="H117"/>
    </row>
    <row r="118" spans="1:10">
      <c r="C118"/>
      <c r="D118"/>
      <c r="F118" s="14" t="s">
        <v>950</v>
      </c>
      <c r="G118" s="161">
        <v>42.35</v>
      </c>
      <c r="H118" s="161"/>
    </row>
    <row r="119" spans="1:10">
      <c r="C119"/>
      <c r="D119"/>
      <c r="F119" s="14" t="s">
        <v>951</v>
      </c>
      <c r="G119" s="161">
        <v>47.35</v>
      </c>
      <c r="H119"/>
    </row>
    <row r="120" spans="1:10">
      <c r="C120"/>
      <c r="D120"/>
      <c r="F120" s="14" t="s">
        <v>952</v>
      </c>
      <c r="G120" s="161">
        <v>56</v>
      </c>
    </row>
    <row r="121" spans="1:10">
      <c r="C121"/>
      <c r="D121"/>
      <c r="F121" s="14" t="s">
        <v>953</v>
      </c>
      <c r="G121" s="161">
        <v>66.25</v>
      </c>
      <c r="H121"/>
    </row>
    <row r="122" spans="1:10">
      <c r="A122" s="264"/>
      <c r="B122" s="264"/>
      <c r="C122"/>
      <c r="D122"/>
      <c r="F122" s="14" t="s">
        <v>954</v>
      </c>
      <c r="G122" s="161">
        <v>58</v>
      </c>
      <c r="H122"/>
      <c r="I122" s="14"/>
    </row>
    <row r="123" spans="1:10">
      <c r="C123"/>
      <c r="D123"/>
      <c r="F123" s="14" t="s">
        <v>955</v>
      </c>
      <c r="G123" s="161">
        <v>77.3</v>
      </c>
      <c r="H123"/>
      <c r="I123" s="14"/>
    </row>
    <row r="124" spans="1:10">
      <c r="C124"/>
      <c r="D124"/>
      <c r="F124" s="14" t="s">
        <v>956</v>
      </c>
      <c r="G124" s="161">
        <v>74.900000000000006</v>
      </c>
      <c r="H124"/>
      <c r="I124" s="14"/>
    </row>
    <row r="125" spans="1:10">
      <c r="C125"/>
      <c r="D125"/>
      <c r="F125" s="14" t="s">
        <v>957</v>
      </c>
      <c r="G125" s="161">
        <v>88.3</v>
      </c>
      <c r="H125"/>
      <c r="I125" s="14"/>
    </row>
    <row r="126" spans="1:10">
      <c r="C126"/>
      <c r="D126"/>
      <c r="F126" s="14" t="s">
        <v>958</v>
      </c>
      <c r="G126" s="161">
        <v>74.5</v>
      </c>
      <c r="H126"/>
      <c r="I126" s="14"/>
    </row>
    <row r="127" spans="1:10">
      <c r="A127"/>
      <c r="B127"/>
      <c r="C127"/>
      <c r="D127"/>
      <c r="F127" s="14" t="s">
        <v>959</v>
      </c>
      <c r="G127" s="161">
        <v>99.3</v>
      </c>
      <c r="H127"/>
      <c r="I127" s="14"/>
    </row>
    <row r="128" spans="1:10">
      <c r="A128" s="923"/>
      <c r="B128" s="923"/>
      <c r="C128"/>
      <c r="D128"/>
      <c r="F128" s="14" t="s">
        <v>960</v>
      </c>
      <c r="G128" s="161">
        <v>93.6</v>
      </c>
      <c r="H128"/>
      <c r="I128" s="14"/>
    </row>
    <row r="129" spans="1:12">
      <c r="C129"/>
      <c r="D129"/>
      <c r="F129" s="14" t="s">
        <v>961</v>
      </c>
      <c r="G129" s="161">
        <v>125</v>
      </c>
      <c r="H129"/>
      <c r="I129" s="14"/>
    </row>
    <row r="130" spans="1:12">
      <c r="C130"/>
      <c r="D130"/>
      <c r="F130" s="14" t="s">
        <v>962</v>
      </c>
      <c r="G130" s="161">
        <v>103</v>
      </c>
      <c r="H130"/>
      <c r="I130" s="14"/>
    </row>
    <row r="131" spans="1:12">
      <c r="C131"/>
      <c r="D131"/>
      <c r="F131" s="14" t="s">
        <v>963</v>
      </c>
      <c r="G131" s="161">
        <v>121.5</v>
      </c>
      <c r="H131"/>
      <c r="I131" s="14"/>
    </row>
    <row r="132" spans="1:12">
      <c r="C132"/>
      <c r="D132"/>
      <c r="F132" s="14" t="s">
        <v>964</v>
      </c>
      <c r="G132" s="161">
        <v>99.4</v>
      </c>
      <c r="H132"/>
      <c r="I132" s="14"/>
    </row>
    <row r="133" spans="1:12">
      <c r="C133"/>
      <c r="D133"/>
      <c r="F133" s="14" t="s">
        <v>965</v>
      </c>
      <c r="G133" s="161">
        <v>132.5</v>
      </c>
      <c r="H133"/>
      <c r="I133" s="14"/>
    </row>
    <row r="134" spans="1:12">
      <c r="C134"/>
      <c r="D134"/>
      <c r="F134" s="14" t="s">
        <v>966</v>
      </c>
      <c r="G134" s="161">
        <v>98.28</v>
      </c>
      <c r="H134"/>
      <c r="I134" s="14"/>
    </row>
    <row r="135" spans="1:12">
      <c r="C135"/>
      <c r="D135"/>
      <c r="F135" s="14" t="s">
        <v>967</v>
      </c>
      <c r="G135" s="161">
        <v>138.19999999999999</v>
      </c>
      <c r="H135"/>
      <c r="I135" s="14"/>
    </row>
    <row r="136" spans="1:12">
      <c r="C136"/>
      <c r="D136"/>
      <c r="E136" s="161"/>
      <c r="F136"/>
      <c r="G136"/>
      <c r="H136"/>
      <c r="I136" s="14"/>
    </row>
    <row r="137" spans="1:12">
      <c r="C137"/>
      <c r="D137"/>
      <c r="E137" s="161"/>
      <c r="F137" s="102" t="s">
        <v>822</v>
      </c>
      <c r="G137" s="197">
        <f>AVERAGE(G116:G136)</f>
        <v>83.861500000000007</v>
      </c>
      <c r="H137"/>
      <c r="I137" s="14"/>
    </row>
    <row r="138" spans="1:12">
      <c r="C138"/>
      <c r="D138"/>
      <c r="E138" s="161"/>
      <c r="F138"/>
      <c r="G138"/>
      <c r="H138"/>
      <c r="I138" s="14"/>
    </row>
    <row r="139" spans="1:12" s="850" customFormat="1">
      <c r="A139" s="378"/>
      <c r="B139" s="378"/>
      <c r="C139"/>
      <c r="D139"/>
      <c r="E139" s="171" t="s">
        <v>968</v>
      </c>
      <c r="F139" s="14" t="s">
        <v>858</v>
      </c>
      <c r="G139" s="161">
        <v>140</v>
      </c>
      <c r="H139" s="161">
        <v>4500</v>
      </c>
      <c r="I139" s="14"/>
      <c r="J139"/>
      <c r="K139"/>
      <c r="L139"/>
    </row>
    <row r="140" spans="1:12">
      <c r="C140"/>
      <c r="D140"/>
      <c r="E140" s="14" t="s">
        <v>969</v>
      </c>
      <c r="F140" s="14" t="s">
        <v>858</v>
      </c>
      <c r="G140" s="14" t="s">
        <v>675</v>
      </c>
      <c r="H140"/>
      <c r="I140" s="14"/>
    </row>
    <row r="141" spans="1:12">
      <c r="A141" s="378"/>
      <c r="B141" s="378"/>
      <c r="C141"/>
      <c r="D141"/>
      <c r="F141" s="14" t="s">
        <v>970</v>
      </c>
      <c r="G141" s="161">
        <v>128</v>
      </c>
      <c r="H141"/>
      <c r="I141" s="14"/>
    </row>
    <row r="142" spans="1:12">
      <c r="A142" s="378"/>
      <c r="B142" s="378"/>
      <c r="C142"/>
      <c r="D142"/>
      <c r="F142" s="14" t="s">
        <v>971</v>
      </c>
      <c r="G142" s="161">
        <v>160</v>
      </c>
      <c r="H142"/>
      <c r="I142" s="161"/>
    </row>
    <row r="143" spans="1:12">
      <c r="A143" s="378"/>
      <c r="B143" s="378"/>
      <c r="C143"/>
      <c r="D143"/>
      <c r="F143" s="14" t="s">
        <v>972</v>
      </c>
      <c r="G143" s="161">
        <v>240</v>
      </c>
      <c r="I143" s="14"/>
    </row>
    <row r="144" spans="1:12">
      <c r="A144" s="378"/>
      <c r="B144" s="378"/>
      <c r="C144"/>
      <c r="D144"/>
      <c r="F144" s="14" t="s">
        <v>973</v>
      </c>
      <c r="G144" s="161">
        <v>280</v>
      </c>
      <c r="H144" s="170"/>
      <c r="I144" s="14"/>
    </row>
    <row r="145" spans="1:61">
      <c r="A145" s="94"/>
      <c r="B145" s="94"/>
      <c r="C145"/>
      <c r="D145"/>
      <c r="F145" s="14" t="s">
        <v>974</v>
      </c>
      <c r="G145" s="161">
        <v>320</v>
      </c>
      <c r="I145" s="14"/>
    </row>
    <row r="146" spans="1:61">
      <c r="C146"/>
      <c r="D146"/>
      <c r="F146" s="14" t="s">
        <v>975</v>
      </c>
      <c r="G146" s="161">
        <v>360</v>
      </c>
      <c r="H146"/>
    </row>
    <row r="147" spans="1:61">
      <c r="A147" s="94"/>
      <c r="B147" s="94"/>
      <c r="C147"/>
      <c r="D147"/>
      <c r="F147" s="14" t="s">
        <v>976</v>
      </c>
      <c r="G147" s="161">
        <v>400</v>
      </c>
      <c r="I147" s="14"/>
    </row>
    <row r="148" spans="1:61">
      <c r="C148"/>
      <c r="D148"/>
      <c r="F148" s="14" t="s">
        <v>977</v>
      </c>
      <c r="G148" s="161">
        <v>600</v>
      </c>
      <c r="H148"/>
      <c r="I148" s="14"/>
    </row>
    <row r="149" spans="1:61">
      <c r="C149"/>
      <c r="D149"/>
      <c r="F149" s="14" t="s">
        <v>978</v>
      </c>
      <c r="G149" s="161">
        <v>440</v>
      </c>
      <c r="H149"/>
      <c r="I149" s="14"/>
    </row>
    <row r="150" spans="1:61">
      <c r="A150" s="206"/>
      <c r="B150" s="206"/>
      <c r="C150"/>
      <c r="D150"/>
      <c r="F150" s="14" t="s">
        <v>979</v>
      </c>
      <c r="G150" s="161">
        <v>404</v>
      </c>
      <c r="H150"/>
      <c r="I150" s="14"/>
    </row>
    <row r="151" spans="1:61">
      <c r="A151" s="206"/>
      <c r="B151" s="206"/>
      <c r="C151"/>
      <c r="D151"/>
      <c r="F151" s="14" t="s">
        <v>980</v>
      </c>
      <c r="G151" s="161">
        <v>554</v>
      </c>
      <c r="H151"/>
      <c r="I151" s="14"/>
      <c r="W151" s="14" t="s">
        <v>925</v>
      </c>
      <c r="AE151" s="14" t="s">
        <v>925</v>
      </c>
      <c r="AI151" s="14" t="s">
        <v>925</v>
      </c>
      <c r="AW151" s="14" t="s">
        <v>925</v>
      </c>
    </row>
    <row r="152" spans="1:61" ht="30">
      <c r="C152"/>
      <c r="D152"/>
      <c r="F152" s="14" t="s">
        <v>981</v>
      </c>
      <c r="G152" s="161">
        <v>520</v>
      </c>
      <c r="H152"/>
      <c r="I152" s="14"/>
      <c r="M152" s="167" t="s">
        <v>982</v>
      </c>
      <c r="N152" s="167" t="s">
        <v>983</v>
      </c>
      <c r="O152" s="167" t="s">
        <v>984</v>
      </c>
      <c r="P152" s="167" t="s">
        <v>985</v>
      </c>
      <c r="Q152" s="167" t="s">
        <v>986</v>
      </c>
      <c r="R152" s="167" t="s">
        <v>987</v>
      </c>
      <c r="S152" s="167" t="s">
        <v>988</v>
      </c>
      <c r="T152" s="167" t="s">
        <v>989</v>
      </c>
      <c r="U152" s="167" t="s">
        <v>990</v>
      </c>
      <c r="V152" s="167" t="s">
        <v>991</v>
      </c>
      <c r="W152" s="855" t="s">
        <v>992</v>
      </c>
      <c r="X152" s="167" t="s">
        <v>993</v>
      </c>
      <c r="Y152" s="854" t="s">
        <v>994</v>
      </c>
      <c r="Z152" s="167" t="s">
        <v>995</v>
      </c>
      <c r="AA152" s="167" t="s">
        <v>996</v>
      </c>
      <c r="AB152" s="167" t="s">
        <v>997</v>
      </c>
      <c r="AC152" s="167" t="s">
        <v>998</v>
      </c>
      <c r="AD152" s="167" t="s">
        <v>999</v>
      </c>
      <c r="AE152" s="167" t="s">
        <v>1000</v>
      </c>
      <c r="AF152" s="167" t="s">
        <v>1001</v>
      </c>
      <c r="AG152" s="167" t="s">
        <v>1002</v>
      </c>
      <c r="AH152" s="167" t="s">
        <v>1003</v>
      </c>
      <c r="AI152" s="115" t="s">
        <v>1004</v>
      </c>
      <c r="AJ152" s="167" t="s">
        <v>1005</v>
      </c>
      <c r="AK152" s="167" t="s">
        <v>1006</v>
      </c>
      <c r="AL152" s="167" t="s">
        <v>1007</v>
      </c>
      <c r="AM152" s="167" t="s">
        <v>1008</v>
      </c>
      <c r="AN152" s="167" t="s">
        <v>1009</v>
      </c>
      <c r="AO152" s="167" t="s">
        <v>1010</v>
      </c>
      <c r="AP152" s="167" t="s">
        <v>1011</v>
      </c>
      <c r="AQ152" s="855" t="s">
        <v>1012</v>
      </c>
      <c r="AR152" s="167" t="s">
        <v>1013</v>
      </c>
      <c r="AS152" s="167" t="s">
        <v>1014</v>
      </c>
      <c r="AT152" s="167" t="s">
        <v>1015</v>
      </c>
      <c r="AU152" s="167" t="s">
        <v>1016</v>
      </c>
      <c r="AV152" s="167" t="s">
        <v>1017</v>
      </c>
      <c r="AW152" s="855" t="s">
        <v>1018</v>
      </c>
      <c r="AX152" s="167" t="s">
        <v>1019</v>
      </c>
      <c r="AY152" s="167" t="s">
        <v>1020</v>
      </c>
      <c r="AZ152" s="167" t="s">
        <v>1021</v>
      </c>
      <c r="BA152" s="167" t="s">
        <v>1022</v>
      </c>
      <c r="BB152" s="167" t="s">
        <v>1023</v>
      </c>
      <c r="BC152" s="167" t="s">
        <v>1024</v>
      </c>
      <c r="BD152" s="167" t="s">
        <v>1025</v>
      </c>
      <c r="BE152" s="855" t="s">
        <v>1026</v>
      </c>
      <c r="BF152" s="167" t="s">
        <v>1027</v>
      </c>
      <c r="BG152" s="167" t="s">
        <v>1028</v>
      </c>
      <c r="BH152" s="167" t="s">
        <v>1029</v>
      </c>
      <c r="BI152" s="167" t="s">
        <v>1030</v>
      </c>
    </row>
    <row r="153" spans="1:61">
      <c r="C153"/>
      <c r="D153"/>
      <c r="F153" s="14" t="s">
        <v>1031</v>
      </c>
      <c r="G153" s="161">
        <v>780</v>
      </c>
      <c r="H153"/>
      <c r="I153" s="161"/>
    </row>
    <row r="154" spans="1:61" ht="30">
      <c r="A154" s="924"/>
      <c r="B154" s="924"/>
      <c r="C154"/>
      <c r="D154"/>
      <c r="F154" s="14" t="s">
        <v>1032</v>
      </c>
      <c r="G154" s="161">
        <v>470</v>
      </c>
      <c r="H154"/>
      <c r="I154" s="14"/>
      <c r="M154" s="101" t="s">
        <v>982</v>
      </c>
      <c r="N154" s="101"/>
      <c r="O154" s="95" t="s">
        <v>984</v>
      </c>
      <c r="P154" s="35" t="s">
        <v>985</v>
      </c>
      <c r="Q154" s="20"/>
      <c r="R154" s="101" t="s">
        <v>987</v>
      </c>
      <c r="S154" s="115"/>
      <c r="T154" s="35" t="s">
        <v>989</v>
      </c>
      <c r="U154" s="46"/>
      <c r="V154" s="20"/>
      <c r="W154" s="20"/>
      <c r="X154" s="20"/>
      <c r="Y154" s="156"/>
      <c r="Z154" s="35"/>
      <c r="AA154" s="35" t="s">
        <v>1033</v>
      </c>
      <c r="AB154" s="46"/>
      <c r="AC154" s="20"/>
      <c r="AD154" s="20" t="s">
        <v>999</v>
      </c>
      <c r="AE154" s="20"/>
      <c r="AF154" s="20"/>
      <c r="AG154" s="35" t="s">
        <v>1002</v>
      </c>
      <c r="AH154" s="35" t="s">
        <v>1003</v>
      </c>
      <c r="AI154" s="20"/>
      <c r="AJ154" s="20"/>
      <c r="AK154" s="35" t="s">
        <v>1006</v>
      </c>
      <c r="AL154" s="35" t="s">
        <v>1007</v>
      </c>
      <c r="AM154" s="46" t="s">
        <v>1008</v>
      </c>
      <c r="AN154" s="101" t="s">
        <v>1009</v>
      </c>
      <c r="AO154" s="93" t="s">
        <v>1010</v>
      </c>
      <c r="AP154" s="20"/>
      <c r="AQ154" s="721" t="s">
        <v>1012</v>
      </c>
      <c r="AR154" s="20"/>
      <c r="AS154" s="93" t="s">
        <v>1014</v>
      </c>
      <c r="AT154" s="20"/>
      <c r="AU154" s="20"/>
      <c r="AV154" s="20"/>
      <c r="AW154" s="20"/>
      <c r="AX154" s="101" t="s">
        <v>1019</v>
      </c>
      <c r="AY154" s="20"/>
      <c r="AZ154" s="101"/>
      <c r="BA154" s="20"/>
      <c r="BB154" s="101"/>
      <c r="BC154" s="101" t="s">
        <v>1024</v>
      </c>
      <c r="BD154" s="101"/>
      <c r="BE154" s="859" t="s">
        <v>1034</v>
      </c>
      <c r="BF154" s="101" t="s">
        <v>1027</v>
      </c>
      <c r="BG154" s="35" t="s">
        <v>1028</v>
      </c>
      <c r="BH154" s="101" t="s">
        <v>1029</v>
      </c>
      <c r="BI154" s="20"/>
    </row>
    <row r="155" spans="1:61">
      <c r="C155"/>
      <c r="D155"/>
      <c r="F155" s="14" t="s">
        <v>1035</v>
      </c>
      <c r="G155" s="161">
        <v>756</v>
      </c>
      <c r="H155"/>
      <c r="I155" s="14"/>
      <c r="M155" s="17"/>
      <c r="N155" s="17"/>
      <c r="O155" s="46"/>
      <c r="P155" s="35"/>
      <c r="Q155" s="20"/>
      <c r="R155" s="17"/>
      <c r="S155" s="17"/>
      <c r="T155" s="35"/>
      <c r="U155" s="46"/>
      <c r="V155" s="17"/>
      <c r="W155" s="17"/>
      <c r="X155" s="17"/>
      <c r="Y155" s="46"/>
      <c r="Z155" s="35"/>
      <c r="AA155" s="35"/>
      <c r="AB155" s="46"/>
      <c r="AC155" s="20"/>
      <c r="AD155" s="17"/>
      <c r="AE155" s="17"/>
      <c r="AF155" s="17"/>
      <c r="AG155" s="35"/>
      <c r="AH155" s="35"/>
      <c r="AI155" s="20"/>
      <c r="AJ155" s="17"/>
      <c r="AK155" s="35"/>
      <c r="AL155" s="35"/>
      <c r="AM155" s="46"/>
      <c r="AN155" s="17"/>
      <c r="AO155" s="48"/>
      <c r="AP155" s="17"/>
      <c r="AQ155" s="17"/>
      <c r="AR155" s="17"/>
      <c r="AS155" s="48"/>
      <c r="AT155" s="17"/>
      <c r="AU155" s="17"/>
      <c r="AV155" s="17"/>
      <c r="AW155" s="17"/>
      <c r="AX155" s="17"/>
      <c r="AY155" s="17"/>
      <c r="AZ155" s="17"/>
      <c r="BA155" s="17"/>
      <c r="BB155" s="17"/>
      <c r="BC155" s="17"/>
      <c r="BD155" s="17"/>
      <c r="BE155" s="37"/>
      <c r="BF155" s="17"/>
      <c r="BG155" s="860"/>
      <c r="BH155" s="17"/>
      <c r="BI155" s="17"/>
    </row>
    <row r="156" spans="1:61">
      <c r="C156"/>
      <c r="D156"/>
      <c r="F156" s="14" t="s">
        <v>1036</v>
      </c>
      <c r="G156" s="161">
        <v>504</v>
      </c>
      <c r="H156"/>
      <c r="I156" s="14"/>
      <c r="M156" s="17"/>
      <c r="N156" s="17"/>
      <c r="O156" s="46"/>
      <c r="P156" s="35"/>
      <c r="Q156" s="20"/>
      <c r="R156" s="17"/>
      <c r="S156" s="17"/>
      <c r="T156" s="35"/>
      <c r="U156" s="46"/>
      <c r="V156" s="17"/>
      <c r="W156" s="17"/>
      <c r="X156" s="17"/>
      <c r="Y156" s="46"/>
      <c r="Z156" s="35"/>
      <c r="AA156" s="35"/>
      <c r="AB156" s="46"/>
      <c r="AC156" s="20"/>
      <c r="AD156" s="17"/>
      <c r="AE156" s="17"/>
      <c r="AF156" s="17"/>
      <c r="AG156" s="35"/>
      <c r="AH156" s="35"/>
      <c r="AI156" s="20"/>
      <c r="AJ156" s="17"/>
      <c r="AK156" s="35"/>
      <c r="AL156" s="35"/>
      <c r="AM156" s="46"/>
      <c r="AN156" s="17"/>
      <c r="AO156" s="48"/>
      <c r="AP156" s="17"/>
      <c r="AQ156" s="17"/>
      <c r="AR156" s="17"/>
      <c r="AS156" s="48"/>
      <c r="AT156" s="17"/>
      <c r="AU156" s="17"/>
      <c r="AV156" s="17"/>
      <c r="AW156" s="17"/>
      <c r="AX156" s="17"/>
      <c r="AY156" s="17"/>
      <c r="AZ156" s="17"/>
      <c r="BA156" s="17"/>
      <c r="BB156" s="17"/>
      <c r="BC156" s="17"/>
      <c r="BD156" s="17"/>
      <c r="BE156" s="37"/>
      <c r="BF156" s="17"/>
      <c r="BG156" s="860"/>
      <c r="BH156" s="17"/>
      <c r="BI156" s="17"/>
    </row>
    <row r="157" spans="1:61">
      <c r="C157"/>
      <c r="D157"/>
      <c r="F157" s="14" t="s">
        <v>1037</v>
      </c>
      <c r="G157" s="161">
        <v>900</v>
      </c>
      <c r="H157"/>
      <c r="I157" s="14"/>
      <c r="M157" s="17"/>
      <c r="N157" s="17"/>
      <c r="O157" s="46"/>
      <c r="P157" s="35"/>
      <c r="Q157" s="20"/>
      <c r="R157" s="17"/>
      <c r="S157" s="17"/>
      <c r="T157" s="35" t="s">
        <v>989</v>
      </c>
      <c r="U157" s="46" t="s">
        <v>1038</v>
      </c>
      <c r="V157" s="17"/>
      <c r="W157" s="17"/>
      <c r="X157" s="17"/>
      <c r="Y157" s="46" t="s">
        <v>994</v>
      </c>
      <c r="Z157" s="35"/>
      <c r="AA157" s="35" t="s">
        <v>1033</v>
      </c>
      <c r="AB157" s="46"/>
      <c r="AC157" s="20"/>
      <c r="AD157" s="17"/>
      <c r="AE157" s="17"/>
      <c r="AF157" s="17"/>
      <c r="AG157" s="35"/>
      <c r="AH157" s="35"/>
      <c r="AI157" s="20"/>
      <c r="AJ157" s="17"/>
      <c r="AK157" s="35"/>
      <c r="AL157" s="35"/>
      <c r="AM157" s="46"/>
      <c r="AN157" s="17"/>
      <c r="AO157" s="48"/>
      <c r="AP157" s="17"/>
      <c r="AQ157" s="17"/>
      <c r="AR157" s="17"/>
      <c r="AS157" s="48"/>
      <c r="AT157" s="17"/>
      <c r="AU157" s="17"/>
      <c r="AV157" s="17"/>
      <c r="AW157" s="17"/>
      <c r="AX157" s="17"/>
      <c r="AY157" s="17"/>
      <c r="AZ157" s="17"/>
      <c r="BA157" s="17"/>
      <c r="BB157" s="17"/>
      <c r="BC157" s="17"/>
      <c r="BD157" s="17"/>
      <c r="BE157" s="37"/>
      <c r="BF157" s="17"/>
      <c r="BG157" s="860"/>
      <c r="BH157" s="17"/>
      <c r="BI157" s="17"/>
    </row>
    <row r="158" spans="1:61">
      <c r="C158"/>
      <c r="D158"/>
      <c r="H158"/>
      <c r="I158" s="14"/>
      <c r="M158" s="17"/>
      <c r="N158" s="17"/>
      <c r="O158" s="46"/>
      <c r="P158" s="35"/>
      <c r="Q158" s="20"/>
      <c r="R158" s="17"/>
      <c r="S158" s="17"/>
      <c r="T158" s="35"/>
      <c r="U158" s="46"/>
      <c r="V158" s="17"/>
      <c r="W158" s="17"/>
      <c r="X158" s="17"/>
      <c r="Y158" s="46"/>
      <c r="Z158" s="35"/>
      <c r="AA158" s="35"/>
      <c r="AB158" s="46"/>
      <c r="AC158" s="20"/>
      <c r="AD158" s="17"/>
      <c r="AE158" s="17"/>
      <c r="AF158" s="17"/>
      <c r="AG158" s="35"/>
      <c r="AH158" s="35"/>
      <c r="AI158" s="20"/>
      <c r="AJ158" s="17"/>
      <c r="AK158" s="35"/>
      <c r="AL158" s="35"/>
      <c r="AM158" s="46"/>
      <c r="AN158" s="17"/>
      <c r="AO158" s="48"/>
      <c r="AP158" s="17"/>
      <c r="AQ158" s="17"/>
      <c r="AR158" s="17"/>
      <c r="AS158" s="48"/>
      <c r="AT158" s="17"/>
      <c r="AU158" s="17"/>
      <c r="AV158" s="17"/>
      <c r="AW158" s="17"/>
      <c r="AX158" s="17"/>
      <c r="AY158" s="17"/>
      <c r="AZ158" s="17"/>
      <c r="BA158" s="17"/>
      <c r="BB158" s="17"/>
      <c r="BC158" s="17"/>
      <c r="BD158" s="17"/>
      <c r="BE158" s="37"/>
      <c r="BF158" s="17"/>
      <c r="BG158" s="860"/>
      <c r="BH158" s="17"/>
      <c r="BI158" s="17"/>
    </row>
    <row r="159" spans="1:61">
      <c r="A159" s="171"/>
      <c r="B159" s="171"/>
      <c r="C159"/>
      <c r="D159"/>
      <c r="F159" s="102" t="s">
        <v>822</v>
      </c>
      <c r="G159" s="170">
        <f>AVERAGE(G141:G158)</f>
        <v>459.76470588235293</v>
      </c>
      <c r="H159"/>
      <c r="I159" s="14"/>
      <c r="M159" s="17"/>
      <c r="N159" s="17"/>
      <c r="O159" s="46"/>
      <c r="P159" s="35"/>
      <c r="Q159" s="20"/>
      <c r="R159" s="17"/>
      <c r="S159" s="17"/>
      <c r="T159" s="35"/>
      <c r="U159" s="46"/>
      <c r="V159" s="17"/>
      <c r="W159" s="17"/>
      <c r="X159" s="17"/>
      <c r="Y159" s="46"/>
      <c r="Z159" s="35"/>
      <c r="AA159" s="35"/>
      <c r="AB159" s="46"/>
      <c r="AC159" s="20"/>
      <c r="AD159" s="17"/>
      <c r="AE159" s="17"/>
      <c r="AF159" s="17"/>
      <c r="AG159" s="35"/>
      <c r="AH159" s="35"/>
      <c r="AI159" s="20"/>
      <c r="AJ159" s="17"/>
      <c r="AK159" s="35"/>
      <c r="AL159" s="35"/>
      <c r="AM159" s="46"/>
      <c r="AN159" s="17"/>
      <c r="AO159" s="48"/>
      <c r="AP159" s="101" t="s">
        <v>1011</v>
      </c>
      <c r="AQ159" s="17"/>
      <c r="AR159" s="17"/>
      <c r="AS159" s="48"/>
      <c r="AT159" s="17"/>
      <c r="AU159" s="17"/>
      <c r="AV159" s="17"/>
      <c r="AW159" s="17"/>
      <c r="AX159" s="17"/>
      <c r="AY159" s="17"/>
      <c r="AZ159" s="17"/>
      <c r="BA159" s="17"/>
      <c r="BB159" s="17"/>
      <c r="BC159" s="17"/>
      <c r="BD159" s="17"/>
      <c r="BE159" s="37"/>
      <c r="BF159" s="17"/>
      <c r="BG159" s="860"/>
      <c r="BH159" s="17"/>
      <c r="BI159" s="17"/>
    </row>
    <row r="160" spans="1:61">
      <c r="C160"/>
      <c r="D160"/>
      <c r="F160"/>
      <c r="G160"/>
      <c r="H160"/>
      <c r="I160" s="14"/>
      <c r="M160" s="17"/>
      <c r="N160" s="17"/>
      <c r="O160" s="46"/>
      <c r="P160" s="35"/>
      <c r="Q160" s="20"/>
      <c r="R160" s="17"/>
      <c r="S160" s="17"/>
      <c r="T160" s="35"/>
      <c r="U160" s="46"/>
      <c r="V160" s="17"/>
      <c r="W160" s="17"/>
      <c r="X160" s="17"/>
      <c r="Y160" s="46"/>
      <c r="Z160" s="35"/>
      <c r="AA160" s="35"/>
      <c r="AB160" s="46"/>
      <c r="AC160" s="20"/>
      <c r="AD160" s="17"/>
      <c r="AE160" s="17"/>
      <c r="AF160" s="17"/>
      <c r="AG160" s="35"/>
      <c r="AH160" s="35"/>
      <c r="AI160" s="20"/>
      <c r="AJ160" s="17"/>
      <c r="AK160" s="35"/>
      <c r="AL160" s="35"/>
      <c r="AM160" s="46"/>
      <c r="AN160" s="17"/>
      <c r="AO160" s="48"/>
      <c r="AP160" s="17"/>
      <c r="AQ160" s="17"/>
      <c r="AR160" s="17"/>
      <c r="AS160" s="48"/>
      <c r="AT160" s="17"/>
      <c r="AU160" s="17"/>
      <c r="AV160" s="17"/>
      <c r="AW160" s="17"/>
      <c r="AX160" s="17"/>
      <c r="AY160" s="17"/>
      <c r="AZ160" s="17"/>
      <c r="BA160" s="17"/>
      <c r="BB160" s="17"/>
      <c r="BC160" s="17"/>
      <c r="BD160" s="17"/>
      <c r="BE160" s="37"/>
      <c r="BF160" s="17"/>
      <c r="BG160" s="860"/>
      <c r="BH160" s="17"/>
      <c r="BI160" s="17"/>
    </row>
    <row r="161" spans="1:61">
      <c r="A161" s="171"/>
      <c r="B161" s="171"/>
      <c r="C161"/>
      <c r="D161" s="14" t="s">
        <v>1039</v>
      </c>
      <c r="E161"/>
      <c r="F161"/>
      <c r="G161"/>
      <c r="H161"/>
      <c r="I161" s="14"/>
      <c r="M161" s="17"/>
      <c r="N161" s="17"/>
      <c r="O161" s="45"/>
      <c r="P161" s="35"/>
      <c r="Q161" s="20"/>
      <c r="R161" s="17"/>
      <c r="S161" s="17"/>
      <c r="T161" s="35"/>
      <c r="U161" s="46"/>
      <c r="V161" s="17"/>
      <c r="W161" s="17"/>
      <c r="X161" s="17"/>
      <c r="Y161" s="46"/>
      <c r="Z161" s="35"/>
      <c r="AA161" s="35"/>
      <c r="AB161" s="46"/>
      <c r="AC161" s="20"/>
      <c r="AD161" s="17"/>
      <c r="AE161" s="17"/>
      <c r="AF161" s="17"/>
      <c r="AG161" s="35" t="s">
        <v>1002</v>
      </c>
      <c r="AH161" s="35"/>
      <c r="AI161" s="20"/>
      <c r="AJ161" s="17"/>
      <c r="AK161" s="35"/>
      <c r="AL161" s="35"/>
      <c r="AM161" s="46"/>
      <c r="AN161" s="17"/>
      <c r="AO161" s="48"/>
      <c r="AP161" s="17"/>
      <c r="AQ161" s="17"/>
      <c r="AR161" s="17"/>
      <c r="AS161" s="48"/>
      <c r="AT161" s="17"/>
      <c r="AU161" s="17"/>
      <c r="AV161" s="17"/>
      <c r="AW161" s="17"/>
      <c r="AX161" s="17"/>
      <c r="AY161" s="17"/>
      <c r="AZ161" s="17"/>
      <c r="BA161" s="17"/>
      <c r="BB161" s="17"/>
      <c r="BC161" s="17"/>
      <c r="BD161" s="17"/>
      <c r="BE161" s="37"/>
      <c r="BF161" s="17"/>
      <c r="BG161" s="860"/>
      <c r="BH161" s="17"/>
      <c r="BI161" s="101" t="s">
        <v>1030</v>
      </c>
    </row>
    <row r="162" spans="1:61">
      <c r="C162"/>
      <c r="D162" s="14" t="s">
        <v>1040</v>
      </c>
      <c r="E162"/>
      <c r="F162"/>
      <c r="G162"/>
      <c r="H162"/>
      <c r="I162" s="14"/>
      <c r="M162" s="17"/>
      <c r="N162" s="17"/>
      <c r="O162" s="46"/>
      <c r="P162" s="35"/>
      <c r="Q162" s="20"/>
      <c r="R162" s="17"/>
      <c r="S162" s="17"/>
      <c r="T162" s="35"/>
      <c r="U162" s="46"/>
      <c r="V162" s="17"/>
      <c r="W162" s="17"/>
      <c r="X162" s="17"/>
      <c r="Y162" s="46"/>
      <c r="Z162" s="35"/>
      <c r="AA162" s="35"/>
      <c r="AB162" s="46"/>
      <c r="AC162" s="20"/>
      <c r="AD162" s="17"/>
      <c r="AE162" s="17"/>
      <c r="AF162" s="17"/>
      <c r="AG162" s="35"/>
      <c r="AH162" s="35"/>
      <c r="AI162" s="20"/>
      <c r="AJ162" s="17"/>
      <c r="AK162" s="35"/>
      <c r="AL162" s="35"/>
      <c r="AM162" s="46"/>
      <c r="AN162" s="17"/>
      <c r="AO162" s="48"/>
      <c r="AP162" s="17"/>
      <c r="AQ162" s="17"/>
      <c r="AR162" s="17"/>
      <c r="AS162" s="48"/>
      <c r="AT162" s="17"/>
      <c r="AU162" s="17"/>
      <c r="AV162" s="17"/>
      <c r="AW162" s="17"/>
      <c r="AX162" s="17"/>
      <c r="AY162" s="17"/>
      <c r="AZ162" s="17"/>
      <c r="BA162" s="17"/>
      <c r="BB162" s="17"/>
      <c r="BC162" s="17"/>
      <c r="BD162" s="17"/>
      <c r="BE162" s="37"/>
      <c r="BF162" s="17"/>
      <c r="BG162" s="860"/>
      <c r="BH162" s="17"/>
      <c r="BI162" s="17"/>
    </row>
    <row r="163" spans="1:61">
      <c r="C163"/>
      <c r="D163" s="14" t="s">
        <v>982</v>
      </c>
      <c r="E163"/>
      <c r="F163"/>
      <c r="G163"/>
      <c r="H163"/>
      <c r="I163" s="14"/>
      <c r="M163" s="17"/>
      <c r="N163" s="17"/>
      <c r="O163" s="93"/>
      <c r="P163" s="35"/>
      <c r="Q163" s="20"/>
      <c r="R163" s="17"/>
      <c r="S163" s="17"/>
      <c r="T163" s="35"/>
      <c r="U163" s="46"/>
      <c r="V163" s="17"/>
      <c r="W163" s="17"/>
      <c r="X163" s="17"/>
      <c r="Y163" s="46"/>
      <c r="Z163" s="35"/>
      <c r="AA163" s="35"/>
      <c r="AB163" s="46"/>
      <c r="AC163" s="101" t="s">
        <v>998</v>
      </c>
      <c r="AD163" s="17"/>
      <c r="AE163" s="17"/>
      <c r="AF163" s="17"/>
      <c r="AG163" s="35"/>
      <c r="AH163" s="35"/>
      <c r="AI163" s="20"/>
      <c r="AJ163" s="17"/>
      <c r="AK163" s="35"/>
      <c r="AL163" s="35"/>
      <c r="AM163" s="46"/>
      <c r="AN163" s="17"/>
      <c r="AO163" s="48"/>
      <c r="AP163" s="17"/>
      <c r="AQ163" s="17"/>
      <c r="AR163" s="17"/>
      <c r="AS163" s="48"/>
      <c r="AT163" s="17"/>
      <c r="AU163" s="17"/>
      <c r="AV163" s="17"/>
      <c r="AW163" s="17"/>
      <c r="AX163" s="17"/>
      <c r="AY163" s="17"/>
      <c r="AZ163" s="17"/>
      <c r="BA163" s="17"/>
      <c r="BB163" s="17"/>
      <c r="BC163" s="17"/>
      <c r="BD163" s="17"/>
      <c r="BE163" s="37"/>
      <c r="BF163" s="17"/>
      <c r="BG163" s="860"/>
      <c r="BH163" s="17"/>
      <c r="BI163" s="17"/>
    </row>
    <row r="164" spans="1:61">
      <c r="C164"/>
      <c r="D164" s="14" t="s">
        <v>983</v>
      </c>
      <c r="E164"/>
      <c r="F164"/>
      <c r="G164"/>
      <c r="H164"/>
      <c r="I164" s="14"/>
      <c r="M164" s="17"/>
      <c r="N164" s="17"/>
      <c r="O164" s="93"/>
      <c r="P164" s="35"/>
      <c r="Q164" s="20"/>
      <c r="R164" s="17"/>
      <c r="S164" s="17"/>
      <c r="T164" s="35"/>
      <c r="U164" s="46"/>
      <c r="V164" s="17"/>
      <c r="W164" s="17"/>
      <c r="X164" s="17"/>
      <c r="Y164" s="46"/>
      <c r="Z164" s="35"/>
      <c r="AA164" s="35"/>
      <c r="AB164" s="46"/>
      <c r="AC164" s="20"/>
      <c r="AD164" s="17"/>
      <c r="AE164" s="17"/>
      <c r="AF164" s="17"/>
      <c r="AG164" s="35"/>
      <c r="AH164" s="35"/>
      <c r="AI164" s="20"/>
      <c r="AJ164" s="17"/>
      <c r="AK164" s="35"/>
      <c r="AL164" s="35"/>
      <c r="AM164" s="46"/>
      <c r="AN164" s="17"/>
      <c r="AO164" s="48"/>
      <c r="AP164" s="17"/>
      <c r="AQ164" s="17"/>
      <c r="AR164" s="17"/>
      <c r="AS164" s="48"/>
      <c r="AT164" s="17"/>
      <c r="AU164" s="17"/>
      <c r="AV164" s="17"/>
      <c r="AW164" s="17"/>
      <c r="AX164" s="17"/>
      <c r="AY164" s="17"/>
      <c r="AZ164" s="17"/>
      <c r="BA164" s="17"/>
      <c r="BB164" s="17"/>
      <c r="BC164" s="17"/>
      <c r="BD164" s="17"/>
      <c r="BE164" s="37"/>
      <c r="BF164" s="17"/>
      <c r="BG164" s="860"/>
      <c r="BH164" s="17"/>
      <c r="BI164" s="17"/>
    </row>
    <row r="165" spans="1:61">
      <c r="C165"/>
      <c r="D165" s="14" t="s">
        <v>984</v>
      </c>
      <c r="E165" s="14" t="s">
        <v>1041</v>
      </c>
      <c r="F165" s="14" t="s">
        <v>858</v>
      </c>
      <c r="G165" s="161">
        <v>9.44</v>
      </c>
      <c r="H165" s="161">
        <v>12.39</v>
      </c>
      <c r="I165" s="161">
        <v>14.16</v>
      </c>
      <c r="J165" s="197">
        <f>AVERAGE(G165:I165)</f>
        <v>11.996666666666664</v>
      </c>
      <c r="M165" s="17"/>
      <c r="N165" s="17"/>
      <c r="O165" s="93"/>
      <c r="P165" s="35"/>
      <c r="Q165" s="20"/>
      <c r="R165" s="17"/>
      <c r="S165" s="17"/>
      <c r="T165" s="35"/>
      <c r="U165" s="46"/>
      <c r="V165" s="17"/>
      <c r="W165" s="17"/>
      <c r="X165" s="17"/>
      <c r="Y165" s="46"/>
      <c r="Z165" s="35"/>
      <c r="AA165" s="35"/>
      <c r="AB165" s="46"/>
      <c r="AC165" s="17"/>
      <c r="AD165" s="17"/>
      <c r="AE165" s="17"/>
      <c r="AF165" s="17"/>
      <c r="AG165" s="35"/>
      <c r="AH165" s="35"/>
      <c r="AI165" s="20"/>
      <c r="AJ165" s="17"/>
      <c r="AK165" s="35"/>
      <c r="AL165" s="35"/>
      <c r="AM165" s="46"/>
      <c r="AN165" s="17"/>
      <c r="AO165" s="48"/>
      <c r="AP165" s="17"/>
      <c r="AQ165" s="17"/>
      <c r="AR165" s="17"/>
      <c r="AS165" s="48"/>
      <c r="AT165" s="17"/>
      <c r="AU165" s="17"/>
      <c r="AV165" s="17"/>
      <c r="AW165" s="17"/>
      <c r="AX165" s="17"/>
      <c r="AY165" s="17"/>
      <c r="AZ165" s="856" t="s">
        <v>1042</v>
      </c>
      <c r="BA165" s="17"/>
      <c r="BB165" s="17"/>
      <c r="BC165" s="17"/>
      <c r="BD165" s="17"/>
      <c r="BE165" s="37"/>
      <c r="BF165" s="17"/>
      <c r="BG165" s="860"/>
      <c r="BH165" s="17"/>
      <c r="BI165" s="17"/>
    </row>
    <row r="166" spans="1:61">
      <c r="C166"/>
      <c r="D166"/>
      <c r="E166"/>
      <c r="F166"/>
      <c r="G166"/>
      <c r="H166"/>
      <c r="M166" s="17"/>
      <c r="N166" s="17"/>
      <c r="O166" s="93"/>
      <c r="P166" s="35"/>
      <c r="Q166" s="20"/>
      <c r="R166" s="17"/>
      <c r="S166" s="17"/>
      <c r="T166" s="35"/>
      <c r="U166" s="46"/>
      <c r="V166" s="17"/>
      <c r="W166" s="17"/>
      <c r="X166" s="17"/>
      <c r="Y166" s="46"/>
      <c r="Z166" s="35"/>
      <c r="AA166" s="35"/>
      <c r="AB166" s="46"/>
      <c r="AC166" s="20"/>
      <c r="AD166" s="17"/>
      <c r="AE166" s="17"/>
      <c r="AF166" s="17"/>
      <c r="AG166" s="35"/>
      <c r="AH166" s="35"/>
      <c r="AI166" s="20"/>
      <c r="AJ166" s="17"/>
      <c r="AK166" s="35"/>
      <c r="AL166" s="35"/>
      <c r="AM166" s="46"/>
      <c r="AN166" s="17"/>
      <c r="AO166" s="48"/>
      <c r="AP166" s="17"/>
      <c r="AQ166" s="17"/>
      <c r="AR166" s="17"/>
      <c r="AS166" s="48"/>
      <c r="AT166" s="17"/>
      <c r="AU166" s="17"/>
      <c r="AV166" s="17"/>
      <c r="AW166" s="17"/>
      <c r="AX166" s="17"/>
      <c r="AY166" s="17"/>
      <c r="AZ166" s="17"/>
      <c r="BA166" s="17"/>
      <c r="BB166" s="17"/>
      <c r="BC166" s="17"/>
      <c r="BD166" s="17"/>
      <c r="BE166" s="37"/>
      <c r="BF166" s="17"/>
      <c r="BG166" s="860"/>
      <c r="BH166" s="17"/>
      <c r="BI166" s="17"/>
    </row>
    <row r="167" spans="1:61">
      <c r="C167"/>
      <c r="D167"/>
      <c r="E167"/>
      <c r="F167"/>
      <c r="G167"/>
      <c r="H167"/>
      <c r="M167" s="17"/>
      <c r="N167" s="17"/>
      <c r="O167" s="46"/>
      <c r="P167" s="35" t="s">
        <v>985</v>
      </c>
      <c r="Q167" s="20"/>
      <c r="R167" s="17"/>
      <c r="S167" s="17"/>
      <c r="T167" s="35"/>
      <c r="U167" s="46"/>
      <c r="V167" s="17"/>
      <c r="W167" s="17"/>
      <c r="X167" s="17"/>
      <c r="Y167" s="46"/>
      <c r="Z167" s="35"/>
      <c r="AA167" s="35"/>
      <c r="AB167" s="46"/>
      <c r="AC167" s="20"/>
      <c r="AD167" s="17"/>
      <c r="AE167" s="17"/>
      <c r="AF167" s="17"/>
      <c r="AG167" s="35"/>
      <c r="AH167" s="35"/>
      <c r="AI167" s="20"/>
      <c r="AJ167" s="17"/>
      <c r="AK167" s="35"/>
      <c r="AL167" s="35"/>
      <c r="AM167" s="46"/>
      <c r="AN167" s="17"/>
      <c r="AO167" s="48"/>
      <c r="AP167" s="17"/>
      <c r="AQ167" s="17"/>
      <c r="AR167" s="17"/>
      <c r="AS167" s="48"/>
      <c r="AT167" s="17"/>
      <c r="AU167" s="17"/>
      <c r="AV167" s="17"/>
      <c r="AW167" s="17"/>
      <c r="AX167" s="17"/>
      <c r="AY167" s="17"/>
      <c r="AZ167" s="17"/>
      <c r="BA167" s="17"/>
      <c r="BB167" s="17"/>
      <c r="BC167" s="17"/>
      <c r="BD167" s="17"/>
      <c r="BE167" s="37"/>
      <c r="BF167" s="17"/>
      <c r="BG167" s="860"/>
      <c r="BH167" s="17"/>
      <c r="BI167" s="17"/>
    </row>
    <row r="168" spans="1:61">
      <c r="C168"/>
      <c r="D168"/>
      <c r="E168"/>
      <c r="F168"/>
      <c r="G168"/>
      <c r="H168"/>
      <c r="M168" s="17"/>
      <c r="N168" s="17"/>
      <c r="O168" s="46"/>
      <c r="P168" s="35"/>
      <c r="Q168" s="20"/>
      <c r="R168" s="17"/>
      <c r="S168" s="17"/>
      <c r="T168" s="35"/>
      <c r="U168" s="46"/>
      <c r="V168" s="17"/>
      <c r="W168" s="17"/>
      <c r="X168" s="17"/>
      <c r="Y168" s="46"/>
      <c r="Z168" s="35"/>
      <c r="AA168" s="35"/>
      <c r="AB168" s="46"/>
      <c r="AC168" s="20"/>
      <c r="AD168" s="17"/>
      <c r="AE168" s="17"/>
      <c r="AF168" s="17"/>
      <c r="AG168" s="35"/>
      <c r="AH168" s="35"/>
      <c r="AI168" s="20"/>
      <c r="AJ168" s="17"/>
      <c r="AK168" s="35"/>
      <c r="AL168" s="35"/>
      <c r="AM168" s="46"/>
      <c r="AN168" s="17"/>
      <c r="AO168" s="48"/>
      <c r="AP168" s="17"/>
      <c r="AQ168" s="17"/>
      <c r="AR168" s="17"/>
      <c r="AS168" s="48"/>
      <c r="AT168" s="17"/>
      <c r="AU168" s="17"/>
      <c r="AV168" s="17"/>
      <c r="AW168" s="17"/>
      <c r="AX168" s="17"/>
      <c r="AY168" s="17"/>
      <c r="AZ168" s="17"/>
      <c r="BA168" s="17"/>
      <c r="BB168" s="17"/>
      <c r="BC168" s="17"/>
      <c r="BD168" s="17"/>
      <c r="BE168" s="37"/>
      <c r="BF168" s="17"/>
      <c r="BG168" s="860"/>
      <c r="BH168" s="17"/>
      <c r="BI168" s="17"/>
    </row>
    <row r="169" spans="1:61">
      <c r="C169"/>
      <c r="D169"/>
      <c r="E169"/>
      <c r="F169"/>
      <c r="G169"/>
      <c r="H169"/>
      <c r="M169" s="17"/>
      <c r="N169" s="17"/>
      <c r="O169" s="46"/>
      <c r="P169" s="35"/>
      <c r="Q169" s="20"/>
      <c r="R169" s="17"/>
      <c r="S169" s="17"/>
      <c r="T169" s="35"/>
      <c r="U169" s="46"/>
      <c r="V169" s="17"/>
      <c r="W169" s="17"/>
      <c r="X169" s="17"/>
      <c r="Y169" s="46"/>
      <c r="Z169" s="35"/>
      <c r="AA169" s="35"/>
      <c r="AB169" s="46"/>
      <c r="AC169" s="20"/>
      <c r="AD169" s="17"/>
      <c r="AE169" s="17"/>
      <c r="AF169" s="17"/>
      <c r="AG169" s="35"/>
      <c r="AH169" s="35"/>
      <c r="AI169" s="20"/>
      <c r="AJ169" s="17"/>
      <c r="AK169" s="35"/>
      <c r="AL169" s="35"/>
      <c r="AM169" s="46"/>
      <c r="AN169" s="17"/>
      <c r="AO169" s="48"/>
      <c r="AP169" s="17"/>
      <c r="AQ169" s="17"/>
      <c r="AR169" s="17"/>
      <c r="AS169" s="48"/>
      <c r="AT169" s="17"/>
      <c r="AU169" s="17"/>
      <c r="AV169" s="17"/>
      <c r="AW169" s="17"/>
      <c r="AX169" s="17"/>
      <c r="AY169" s="17"/>
      <c r="AZ169" s="17"/>
      <c r="BA169" s="17"/>
      <c r="BB169" s="17"/>
      <c r="BC169" s="17"/>
      <c r="BD169" s="17"/>
      <c r="BE169" s="37"/>
      <c r="BF169" s="17"/>
      <c r="BG169" s="860"/>
      <c r="BH169" s="17"/>
      <c r="BI169" s="17"/>
    </row>
    <row r="170" spans="1:61">
      <c r="C170"/>
      <c r="D170"/>
      <c r="E170"/>
      <c r="F170"/>
      <c r="G170"/>
      <c r="H170"/>
      <c r="M170" s="17"/>
      <c r="N170" s="17"/>
      <c r="O170" s="46"/>
      <c r="P170" s="35"/>
      <c r="Q170" s="20"/>
      <c r="R170" s="17"/>
      <c r="S170" s="17"/>
      <c r="T170" s="35"/>
      <c r="U170" s="46"/>
      <c r="V170" s="17"/>
      <c r="W170" s="17"/>
      <c r="X170" s="17"/>
      <c r="Y170" s="46"/>
      <c r="Z170" s="35"/>
      <c r="AA170" s="35"/>
      <c r="AB170" s="46"/>
      <c r="AC170" s="20"/>
      <c r="AD170" s="17"/>
      <c r="AE170" s="17"/>
      <c r="AF170" s="17"/>
      <c r="AG170" s="35"/>
      <c r="AH170" s="35"/>
      <c r="AI170" s="20"/>
      <c r="AJ170" s="17"/>
      <c r="AK170" s="35"/>
      <c r="AL170" s="35"/>
      <c r="AM170" s="46"/>
      <c r="AN170" s="17"/>
      <c r="AO170" s="48"/>
      <c r="AP170" s="17"/>
      <c r="AQ170" s="17"/>
      <c r="AR170" s="17"/>
      <c r="AS170" s="48"/>
      <c r="AT170" s="17"/>
      <c r="AU170" s="17"/>
      <c r="AV170" s="17"/>
      <c r="AW170" s="17"/>
      <c r="AX170" s="17"/>
      <c r="AY170" s="17"/>
      <c r="AZ170" s="17"/>
      <c r="BA170" s="17"/>
      <c r="BB170" s="17"/>
      <c r="BC170" s="17"/>
      <c r="BD170" s="17"/>
      <c r="BE170" s="37"/>
      <c r="BF170" s="17"/>
      <c r="BG170" s="860"/>
      <c r="BH170" s="17"/>
      <c r="BI170" s="17"/>
    </row>
    <row r="171" spans="1:61">
      <c r="C171"/>
      <c r="D171"/>
      <c r="E171"/>
      <c r="F171"/>
      <c r="G171"/>
      <c r="H171"/>
      <c r="M171" s="17"/>
      <c r="N171" s="17"/>
      <c r="O171" s="46"/>
      <c r="P171" s="35"/>
      <c r="Q171" s="20"/>
      <c r="R171" s="17"/>
      <c r="S171" s="17"/>
      <c r="T171" s="35"/>
      <c r="U171" s="46"/>
      <c r="V171" s="17"/>
      <c r="W171" s="17"/>
      <c r="X171" s="17"/>
      <c r="Y171" s="46"/>
      <c r="Z171" s="35"/>
      <c r="AA171" s="35" t="s">
        <v>1033</v>
      </c>
      <c r="AB171" s="46"/>
      <c r="AC171" s="20"/>
      <c r="AD171" s="17"/>
      <c r="AE171" s="17"/>
      <c r="AF171" s="17"/>
      <c r="AG171" s="35" t="s">
        <v>1002</v>
      </c>
      <c r="AH171" s="35"/>
      <c r="AI171" s="20"/>
      <c r="AJ171" s="17"/>
      <c r="AK171" s="35"/>
      <c r="AL171" s="35"/>
      <c r="AM171" s="46"/>
      <c r="AN171" s="17"/>
      <c r="AO171" s="48"/>
      <c r="AP171" s="17"/>
      <c r="AQ171" s="17"/>
      <c r="AR171" s="17"/>
      <c r="AS171" s="48"/>
      <c r="AT171" s="17"/>
      <c r="AU171" s="17"/>
      <c r="AV171" s="17"/>
      <c r="AW171" s="17"/>
      <c r="AX171" s="17"/>
      <c r="AY171" s="17"/>
      <c r="AZ171" s="17"/>
      <c r="BA171" s="17"/>
      <c r="BB171" s="17"/>
      <c r="BC171" s="17"/>
      <c r="BD171" s="17"/>
      <c r="BE171" s="37"/>
      <c r="BF171" s="17"/>
      <c r="BG171" s="35" t="s">
        <v>1028</v>
      </c>
      <c r="BH171" s="17"/>
      <c r="BI171" s="17"/>
    </row>
    <row r="172" spans="1:61">
      <c r="C172"/>
      <c r="D172"/>
      <c r="E172"/>
      <c r="F172"/>
      <c r="G172"/>
      <c r="H172"/>
      <c r="M172" s="17"/>
      <c r="N172" s="17"/>
      <c r="O172" s="46"/>
      <c r="P172" s="35"/>
      <c r="Q172" s="20"/>
      <c r="R172" s="17"/>
      <c r="S172" s="17"/>
      <c r="T172" s="35"/>
      <c r="U172" s="46"/>
      <c r="V172" s="17"/>
      <c r="W172" s="17"/>
      <c r="X172" s="17"/>
      <c r="Y172" s="46"/>
      <c r="Z172" s="35"/>
      <c r="AA172" s="35"/>
      <c r="AB172" s="46"/>
      <c r="AC172" s="20"/>
      <c r="AD172" s="17"/>
      <c r="AE172" s="17"/>
      <c r="AF172" s="17"/>
      <c r="AG172" s="35"/>
      <c r="AH172" s="35"/>
      <c r="AI172" s="20"/>
      <c r="AJ172" s="17"/>
      <c r="AK172" s="35"/>
      <c r="AL172" s="35"/>
      <c r="AM172" s="46"/>
      <c r="AN172" s="17"/>
      <c r="AO172" s="48"/>
      <c r="AP172" s="17"/>
      <c r="AQ172" s="17"/>
      <c r="AR172" s="17"/>
      <c r="AS172" s="48"/>
      <c r="AT172" s="17"/>
      <c r="AU172" s="17"/>
      <c r="AV172" s="17"/>
      <c r="AW172" s="17"/>
      <c r="AX172" s="17"/>
      <c r="AY172" s="17"/>
      <c r="AZ172" s="17"/>
      <c r="BA172" s="17"/>
      <c r="BB172" s="17"/>
      <c r="BC172" s="17"/>
      <c r="BD172" s="17"/>
      <c r="BE172" s="37"/>
      <c r="BF172" s="17"/>
      <c r="BG172" s="860"/>
      <c r="BH172" s="17"/>
      <c r="BI172" s="17"/>
    </row>
    <row r="173" spans="1:61">
      <c r="A173" s="851"/>
      <c r="B173" s="851"/>
      <c r="C173"/>
      <c r="D173"/>
      <c r="E173"/>
      <c r="F173"/>
      <c r="G173"/>
      <c r="H173"/>
      <c r="M173" s="17"/>
      <c r="N173" s="17"/>
      <c r="O173" s="46"/>
      <c r="P173" s="35"/>
      <c r="Q173" s="20"/>
      <c r="R173" s="17"/>
      <c r="S173" s="17"/>
      <c r="T173" s="35"/>
      <c r="U173" s="46"/>
      <c r="V173" s="17"/>
      <c r="W173" s="17"/>
      <c r="X173" s="17"/>
      <c r="Y173" s="46"/>
      <c r="Z173" s="35"/>
      <c r="AA173" s="35"/>
      <c r="AB173" s="46"/>
      <c r="AC173" s="20"/>
      <c r="AD173" s="17"/>
      <c r="AE173" s="17"/>
      <c r="AF173" s="17"/>
      <c r="AG173" s="35"/>
      <c r="AH173" s="35"/>
      <c r="AI173" s="20"/>
      <c r="AJ173" s="17"/>
      <c r="AK173" s="35"/>
      <c r="AL173" s="35"/>
      <c r="AM173" s="46"/>
      <c r="AN173" s="17"/>
      <c r="AO173" s="48"/>
      <c r="AP173" s="17"/>
      <c r="AQ173" s="17"/>
      <c r="AR173" s="17"/>
      <c r="AS173" s="48"/>
      <c r="AT173" s="17"/>
      <c r="AU173" s="17"/>
      <c r="AV173" s="17"/>
      <c r="AW173" s="17"/>
      <c r="AX173" s="17"/>
      <c r="AY173" s="17"/>
      <c r="AZ173" s="17"/>
      <c r="BA173" s="17"/>
      <c r="BB173" s="17"/>
      <c r="BC173" s="17"/>
      <c r="BD173" s="17"/>
      <c r="BE173" s="37"/>
      <c r="BF173" s="17"/>
      <c r="BG173" s="860"/>
      <c r="BH173" s="17"/>
      <c r="BI173" s="17"/>
    </row>
    <row r="174" spans="1:61">
      <c r="C174"/>
      <c r="D174"/>
      <c r="E174"/>
      <c r="F174"/>
      <c r="G174"/>
      <c r="H174"/>
      <c r="M174" s="17"/>
      <c r="N174" s="17"/>
      <c r="O174" s="46"/>
      <c r="P174" s="35"/>
      <c r="Q174" s="20"/>
      <c r="R174" s="17"/>
      <c r="S174" s="17"/>
      <c r="T174" s="35"/>
      <c r="U174" s="46"/>
      <c r="V174" s="17"/>
      <c r="W174" s="17"/>
      <c r="X174" s="17"/>
      <c r="Y174" s="46"/>
      <c r="Z174" s="35"/>
      <c r="AA174" s="35"/>
      <c r="AB174" s="46"/>
      <c r="AC174" s="20"/>
      <c r="AD174" s="17"/>
      <c r="AE174" s="17"/>
      <c r="AF174" s="17"/>
      <c r="AG174" s="35"/>
      <c r="AH174" s="35"/>
      <c r="AI174" s="20"/>
      <c r="AJ174" s="17"/>
      <c r="AK174" s="35"/>
      <c r="AL174" s="35"/>
      <c r="AM174" s="46"/>
      <c r="AN174" s="17"/>
      <c r="AO174" s="48"/>
      <c r="AP174" s="17"/>
      <c r="AQ174" s="17"/>
      <c r="AR174" s="17"/>
      <c r="AS174" s="48"/>
      <c r="AT174" s="17"/>
      <c r="AU174" s="17"/>
      <c r="AV174" s="17"/>
      <c r="AW174" s="17"/>
      <c r="AX174" s="17"/>
      <c r="AY174" s="17"/>
      <c r="AZ174" s="17"/>
      <c r="BA174" s="17"/>
      <c r="BB174" s="17"/>
      <c r="BC174" s="17"/>
      <c r="BD174" s="17"/>
      <c r="BE174" s="37"/>
      <c r="BF174" s="17"/>
      <c r="BG174" s="860"/>
      <c r="BH174" s="17"/>
      <c r="BI174" s="17"/>
    </row>
    <row r="175" spans="1:61">
      <c r="C175"/>
      <c r="D175"/>
      <c r="E175"/>
      <c r="F175"/>
      <c r="G175"/>
      <c r="H175"/>
      <c r="M175" s="17"/>
      <c r="N175" s="17"/>
      <c r="O175" s="46"/>
      <c r="P175" s="35"/>
      <c r="Q175" s="20"/>
      <c r="R175" s="17"/>
      <c r="S175" s="17"/>
      <c r="T175" s="35"/>
      <c r="U175" s="46"/>
      <c r="V175" s="17"/>
      <c r="W175" s="17"/>
      <c r="X175" s="17"/>
      <c r="Y175" s="46"/>
      <c r="Z175" s="35"/>
      <c r="AA175" s="35"/>
      <c r="AB175" s="46"/>
      <c r="AC175" s="20"/>
      <c r="AD175" s="17"/>
      <c r="AE175" s="17"/>
      <c r="AF175" s="17"/>
      <c r="AG175" s="35"/>
      <c r="AH175" s="35"/>
      <c r="AI175" s="20"/>
      <c r="AJ175" s="17"/>
      <c r="AK175" s="35"/>
      <c r="AL175" s="35"/>
      <c r="AM175" s="46"/>
      <c r="AN175" s="17"/>
      <c r="AO175" s="48"/>
      <c r="AP175" s="17"/>
      <c r="AQ175" s="17"/>
      <c r="AR175" s="17"/>
      <c r="AS175" s="48"/>
      <c r="AT175" s="17"/>
      <c r="AU175" s="17"/>
      <c r="AV175" s="17"/>
      <c r="AW175" s="17"/>
      <c r="AX175" s="17"/>
      <c r="AY175" s="17"/>
      <c r="AZ175" s="17"/>
      <c r="BA175" s="17"/>
      <c r="BB175" s="17"/>
      <c r="BC175" s="17"/>
      <c r="BD175" s="17"/>
      <c r="BE175" s="37"/>
      <c r="BF175" s="17"/>
      <c r="BG175" s="860"/>
      <c r="BH175" s="17"/>
      <c r="BI175" s="17"/>
    </row>
    <row r="176" spans="1:61">
      <c r="C176"/>
      <c r="D176"/>
      <c r="E176"/>
      <c r="F176"/>
      <c r="G176"/>
      <c r="H176"/>
      <c r="M176" s="17"/>
      <c r="N176" s="17"/>
      <c r="O176" s="46"/>
      <c r="P176" s="35"/>
      <c r="Q176" s="20"/>
      <c r="R176" s="17"/>
      <c r="S176" s="17"/>
      <c r="T176" s="35"/>
      <c r="U176" s="46"/>
      <c r="V176" s="17"/>
      <c r="W176" s="17"/>
      <c r="X176" s="17"/>
      <c r="Y176" s="46"/>
      <c r="Z176" s="35"/>
      <c r="AA176" s="35"/>
      <c r="AB176" s="46"/>
      <c r="AC176" s="20"/>
      <c r="AD176" s="17"/>
      <c r="AE176" s="17"/>
      <c r="AF176" s="17"/>
      <c r="AG176" s="35"/>
      <c r="AH176" s="35"/>
      <c r="AI176" s="20"/>
      <c r="AJ176" s="17"/>
      <c r="AK176" s="35"/>
      <c r="AL176" s="35"/>
      <c r="AM176" s="46"/>
      <c r="AN176" s="17"/>
      <c r="AO176" s="48"/>
      <c r="AP176" s="17"/>
      <c r="AQ176" s="17"/>
      <c r="AR176" s="17"/>
      <c r="AS176" s="48"/>
      <c r="AT176" s="17"/>
      <c r="AU176" s="17"/>
      <c r="AV176" s="17"/>
      <c r="AW176" s="17"/>
      <c r="AX176" s="17"/>
      <c r="AY176" s="17"/>
      <c r="AZ176" s="17"/>
      <c r="BA176" s="17"/>
      <c r="BB176" s="17"/>
      <c r="BC176" s="17"/>
      <c r="BD176" s="17"/>
      <c r="BE176" s="37"/>
      <c r="BF176" s="17"/>
      <c r="BG176" s="860"/>
      <c r="BH176" s="17"/>
      <c r="BI176" s="17"/>
    </row>
    <row r="177" spans="1:61">
      <c r="A177" s="171"/>
      <c r="B177" s="171"/>
      <c r="C177"/>
      <c r="D177"/>
      <c r="E177"/>
      <c r="F177"/>
      <c r="G177"/>
      <c r="H177"/>
      <c r="M177" s="17"/>
      <c r="N177" s="17"/>
      <c r="O177" s="46"/>
      <c r="P177" s="35"/>
      <c r="Q177" s="20"/>
      <c r="R177" s="17"/>
      <c r="S177" s="17"/>
      <c r="T177" s="35"/>
      <c r="U177" s="46"/>
      <c r="V177" s="101" t="s">
        <v>991</v>
      </c>
      <c r="W177" s="101"/>
      <c r="X177" s="101" t="s">
        <v>993</v>
      </c>
      <c r="Y177" s="156"/>
      <c r="Z177" s="35"/>
      <c r="AA177" s="35"/>
      <c r="AB177" s="46"/>
      <c r="AC177" s="20"/>
      <c r="AD177" s="17"/>
      <c r="AE177" s="17"/>
      <c r="AF177" s="17"/>
      <c r="AG177" s="35" t="s">
        <v>1002</v>
      </c>
      <c r="AH177" s="35" t="s">
        <v>1003</v>
      </c>
      <c r="AI177" s="20"/>
      <c r="AJ177" s="101" t="s">
        <v>1005</v>
      </c>
      <c r="AK177" s="35"/>
      <c r="AL177" s="35"/>
      <c r="AM177" s="46"/>
      <c r="AN177" s="17"/>
      <c r="AO177" s="48"/>
      <c r="AP177" s="17"/>
      <c r="AQ177" s="17"/>
      <c r="AR177" s="17"/>
      <c r="AS177" s="48"/>
      <c r="AT177" s="101" t="s">
        <v>1015</v>
      </c>
      <c r="AU177" s="101" t="s">
        <v>1016</v>
      </c>
      <c r="AV177" s="101" t="s">
        <v>1017</v>
      </c>
      <c r="AW177" s="101"/>
      <c r="AX177" s="17"/>
      <c r="AY177" s="101" t="s">
        <v>1020</v>
      </c>
      <c r="AZ177" s="17"/>
      <c r="BA177" s="17"/>
      <c r="BB177" s="101" t="s">
        <v>1023</v>
      </c>
      <c r="BC177" s="17"/>
      <c r="BD177" s="17"/>
      <c r="BE177" s="37"/>
      <c r="BF177" s="17"/>
      <c r="BG177" s="860"/>
      <c r="BH177" s="17"/>
      <c r="BI177" s="17"/>
    </row>
    <row r="178" spans="1:61">
      <c r="A178" s="171"/>
      <c r="B178" s="171"/>
      <c r="C178"/>
      <c r="D178" s="866" t="s">
        <v>1043</v>
      </c>
      <c r="E178"/>
      <c r="F178"/>
      <c r="G178"/>
      <c r="H178"/>
      <c r="M178" s="17"/>
      <c r="N178" s="17"/>
      <c r="O178" s="46"/>
      <c r="P178" s="35"/>
      <c r="Q178" s="20"/>
      <c r="R178" s="17"/>
      <c r="S178" s="17"/>
      <c r="T178" s="35"/>
      <c r="U178" s="46"/>
      <c r="V178" s="17"/>
      <c r="W178" s="17"/>
      <c r="X178" s="17"/>
      <c r="Y178" s="156"/>
      <c r="Z178" s="35"/>
      <c r="AA178" s="35"/>
      <c r="AB178" s="46"/>
      <c r="AC178" s="20"/>
      <c r="AD178" s="17"/>
      <c r="AE178" s="17"/>
      <c r="AF178" s="17"/>
      <c r="AG178" s="35"/>
      <c r="AH178" s="35"/>
      <c r="AI178" s="20"/>
      <c r="AJ178" s="17"/>
      <c r="AK178" s="35"/>
      <c r="AL178" s="35"/>
      <c r="AM178" s="46"/>
      <c r="AN178" s="17"/>
      <c r="AO178" s="48"/>
      <c r="AP178" s="17"/>
      <c r="AQ178" s="17"/>
      <c r="AR178" s="17"/>
      <c r="AS178" s="48"/>
      <c r="AT178" s="17"/>
      <c r="AU178" s="17"/>
      <c r="AV178" s="17"/>
      <c r="AW178" s="17"/>
      <c r="AX178" s="17"/>
      <c r="AY178" s="17"/>
      <c r="AZ178" s="17"/>
      <c r="BA178" s="17"/>
      <c r="BB178" s="17"/>
      <c r="BC178" s="17"/>
      <c r="BD178" s="17"/>
      <c r="BE178" s="37"/>
      <c r="BF178" s="17"/>
      <c r="BG178" s="860"/>
      <c r="BH178" s="17"/>
      <c r="BI178" s="17"/>
    </row>
    <row r="179" spans="1:61">
      <c r="A179" s="171"/>
      <c r="B179" s="171"/>
      <c r="C179"/>
      <c r="D179" s="14" t="s">
        <v>986</v>
      </c>
      <c r="E179"/>
      <c r="F179"/>
      <c r="G179"/>
      <c r="H179"/>
      <c r="M179" s="17"/>
      <c r="N179" s="17"/>
      <c r="O179" s="46"/>
      <c r="P179" s="35"/>
      <c r="Q179" s="20"/>
      <c r="R179" s="17"/>
      <c r="S179" s="101" t="s">
        <v>988</v>
      </c>
      <c r="T179" s="35"/>
      <c r="U179" s="46"/>
      <c r="V179" s="101"/>
      <c r="W179" s="101"/>
      <c r="X179" s="101"/>
      <c r="Y179" s="46"/>
      <c r="Z179" s="35"/>
      <c r="AA179" s="35"/>
      <c r="AB179" s="46"/>
      <c r="AC179" s="20"/>
      <c r="AD179" s="17"/>
      <c r="AE179" s="17"/>
      <c r="AF179" s="17"/>
      <c r="AG179" s="35"/>
      <c r="AH179" s="35"/>
      <c r="AI179" s="20"/>
      <c r="AJ179" s="101"/>
      <c r="AK179" s="35"/>
      <c r="AL179" s="35"/>
      <c r="AM179" s="46"/>
      <c r="AN179" s="17"/>
      <c r="AO179" s="48"/>
      <c r="AP179" s="17"/>
      <c r="AQ179" s="17"/>
      <c r="AR179" s="17"/>
      <c r="AS179" s="48"/>
      <c r="AT179" s="101"/>
      <c r="AU179" s="101"/>
      <c r="AV179" s="101"/>
      <c r="AW179" s="101"/>
      <c r="AX179" s="17"/>
      <c r="AY179" s="101"/>
      <c r="AZ179" s="17"/>
      <c r="BA179" s="17"/>
      <c r="BB179" s="101"/>
      <c r="BC179" s="17"/>
      <c r="BD179" s="17"/>
      <c r="BE179" s="37"/>
      <c r="BF179" s="17"/>
      <c r="BG179" s="860"/>
      <c r="BH179" s="17"/>
      <c r="BI179" s="17"/>
    </row>
    <row r="180" spans="1:61">
      <c r="A180" s="171"/>
      <c r="B180" s="171"/>
      <c r="C180"/>
      <c r="D180" s="14" t="s">
        <v>987</v>
      </c>
      <c r="E180"/>
      <c r="F180"/>
      <c r="G180"/>
      <c r="H180"/>
      <c r="M180" s="17"/>
      <c r="N180" s="17"/>
      <c r="O180" s="46"/>
      <c r="P180" s="35"/>
      <c r="Q180" s="20"/>
      <c r="R180" s="17"/>
      <c r="S180" s="101"/>
      <c r="T180" s="35"/>
      <c r="U180" s="46"/>
      <c r="V180" s="101"/>
      <c r="W180" s="101"/>
      <c r="X180" s="101"/>
      <c r="Y180" s="46"/>
      <c r="Z180" s="35"/>
      <c r="AA180" s="35"/>
      <c r="AB180" s="46"/>
      <c r="AC180" s="20"/>
      <c r="AD180" s="17"/>
      <c r="AE180" s="17"/>
      <c r="AF180" s="17"/>
      <c r="AG180" s="35"/>
      <c r="AH180" s="35"/>
      <c r="AI180" s="20"/>
      <c r="AJ180" s="101"/>
      <c r="AK180" s="35"/>
      <c r="AL180" s="35"/>
      <c r="AM180" s="46"/>
      <c r="AN180" s="17"/>
      <c r="AO180" s="48"/>
      <c r="AP180" s="17"/>
      <c r="AQ180" s="17"/>
      <c r="AR180" s="17"/>
      <c r="AS180" s="48"/>
      <c r="AT180" s="101"/>
      <c r="AU180" s="101"/>
      <c r="AV180" s="101"/>
      <c r="AW180" s="101"/>
      <c r="AX180" s="17"/>
      <c r="AY180" s="101"/>
      <c r="AZ180" s="17"/>
      <c r="BA180" s="17"/>
      <c r="BB180" s="101"/>
      <c r="BC180" s="17"/>
      <c r="BD180" s="17"/>
      <c r="BE180" s="37"/>
      <c r="BF180" s="17"/>
      <c r="BG180" s="860"/>
      <c r="BH180" s="17"/>
      <c r="BI180" s="17"/>
    </row>
    <row r="181" spans="1:61">
      <c r="A181" s="171"/>
      <c r="B181" s="171"/>
      <c r="C181"/>
      <c r="D181" s="14" t="s">
        <v>988</v>
      </c>
      <c r="E181"/>
      <c r="F181"/>
      <c r="G181"/>
      <c r="H181"/>
      <c r="M181" s="17"/>
      <c r="N181" s="17"/>
      <c r="O181" s="46"/>
      <c r="P181" s="35"/>
      <c r="Q181" s="20"/>
      <c r="R181" s="17"/>
      <c r="S181" s="101"/>
      <c r="T181" s="35"/>
      <c r="U181" s="46"/>
      <c r="V181" s="101"/>
      <c r="W181" s="101"/>
      <c r="X181" s="101"/>
      <c r="Y181" s="46"/>
      <c r="Z181" s="35"/>
      <c r="AA181" s="35"/>
      <c r="AB181" s="46"/>
      <c r="AC181" s="20"/>
      <c r="AD181" s="17"/>
      <c r="AE181" s="17"/>
      <c r="AF181" s="17"/>
      <c r="AG181" s="35"/>
      <c r="AH181" s="35"/>
      <c r="AI181" s="20"/>
      <c r="AJ181" s="101"/>
      <c r="AK181" s="35"/>
      <c r="AL181" s="35"/>
      <c r="AM181" s="46"/>
      <c r="AN181" s="17"/>
      <c r="AO181" s="48"/>
      <c r="AP181" s="17"/>
      <c r="AQ181" s="17"/>
      <c r="AR181" s="17"/>
      <c r="AS181" s="48"/>
      <c r="AT181" s="101"/>
      <c r="AU181" s="101"/>
      <c r="AV181" s="101"/>
      <c r="AW181" s="101"/>
      <c r="AX181" s="17"/>
      <c r="AY181" s="101"/>
      <c r="AZ181" s="17"/>
      <c r="BA181" s="17"/>
      <c r="BB181" s="101"/>
      <c r="BC181" s="17"/>
      <c r="BD181" s="17"/>
      <c r="BE181" s="37"/>
      <c r="BF181" s="17"/>
      <c r="BG181" s="860"/>
      <c r="BH181" s="17"/>
      <c r="BI181" s="17"/>
    </row>
    <row r="182" spans="1:61">
      <c r="A182" s="171"/>
      <c r="B182" s="171"/>
      <c r="C182"/>
      <c r="D182" s="378" t="s">
        <v>989</v>
      </c>
      <c r="E182"/>
      <c r="F182"/>
      <c r="G182"/>
      <c r="H182"/>
      <c r="M182" s="17"/>
      <c r="N182" s="17"/>
      <c r="O182" s="46"/>
      <c r="P182" s="35"/>
      <c r="Q182" s="20"/>
      <c r="R182" s="17"/>
      <c r="S182" s="101"/>
      <c r="T182" s="35"/>
      <c r="U182" s="46"/>
      <c r="V182" s="101"/>
      <c r="W182" s="101"/>
      <c r="X182" s="101"/>
      <c r="Y182" s="46"/>
      <c r="Z182" s="35"/>
      <c r="AA182" s="35"/>
      <c r="AB182" s="46"/>
      <c r="AC182" s="20"/>
      <c r="AD182" s="17"/>
      <c r="AE182" s="17"/>
      <c r="AF182" s="17"/>
      <c r="AG182" s="35"/>
      <c r="AH182" s="35"/>
      <c r="AI182" s="20"/>
      <c r="AJ182" s="101"/>
      <c r="AK182" s="35"/>
      <c r="AL182" s="35"/>
      <c r="AM182" s="46"/>
      <c r="AN182" s="17"/>
      <c r="AO182" s="48"/>
      <c r="AP182" s="17"/>
      <c r="AQ182" s="17"/>
      <c r="AR182" s="17"/>
      <c r="AS182" s="48"/>
      <c r="AT182" s="101"/>
      <c r="AU182" s="101"/>
      <c r="AV182" s="101"/>
      <c r="AW182" s="101"/>
      <c r="AX182" s="17"/>
      <c r="AY182" s="101"/>
      <c r="AZ182" s="17"/>
      <c r="BA182" s="17"/>
      <c r="BB182" s="101"/>
      <c r="BC182" s="17"/>
      <c r="BD182" s="17"/>
      <c r="BE182" s="37"/>
      <c r="BF182" s="17"/>
      <c r="BG182" s="860"/>
      <c r="BH182" s="17"/>
      <c r="BI182" s="17"/>
    </row>
    <row r="183" spans="1:61">
      <c r="A183" s="171"/>
      <c r="B183" s="171"/>
      <c r="C183" t="s">
        <v>1044</v>
      </c>
      <c r="D183" s="14" t="s">
        <v>1045</v>
      </c>
      <c r="E183" s="14" t="s">
        <v>1046</v>
      </c>
      <c r="F183" s="14" t="s">
        <v>858</v>
      </c>
      <c r="G183" s="161">
        <v>16.899999999999999</v>
      </c>
      <c r="H183" s="161">
        <v>25.9</v>
      </c>
      <c r="I183" s="161">
        <v>27.9</v>
      </c>
      <c r="J183" s="197">
        <f>AVERAGE(G183:I183)</f>
        <v>23.566666666666663</v>
      </c>
      <c r="M183" s="17"/>
      <c r="N183" s="17"/>
      <c r="O183" s="46"/>
      <c r="P183" s="35"/>
      <c r="Q183" s="20"/>
      <c r="R183" s="17"/>
      <c r="S183" s="101"/>
      <c r="T183" s="35"/>
      <c r="U183" s="46"/>
      <c r="V183" s="101"/>
      <c r="W183" s="101"/>
      <c r="X183" s="101"/>
      <c r="Y183" s="46"/>
      <c r="Z183" s="35"/>
      <c r="AA183" s="35"/>
      <c r="AB183" s="46"/>
      <c r="AC183" s="20"/>
      <c r="AD183" s="17"/>
      <c r="AE183" s="17"/>
      <c r="AF183" s="17"/>
      <c r="AG183" s="35"/>
      <c r="AH183" s="35"/>
      <c r="AI183" s="20"/>
      <c r="AJ183" s="101"/>
      <c r="AK183" s="35"/>
      <c r="AL183" s="35"/>
      <c r="AM183" s="46"/>
      <c r="AN183" s="17"/>
      <c r="AO183" s="48"/>
      <c r="AP183" s="17"/>
      <c r="AQ183" s="17"/>
      <c r="AR183" s="17"/>
      <c r="AS183" s="48"/>
      <c r="AT183" s="101"/>
      <c r="AU183" s="101"/>
      <c r="AV183" s="101"/>
      <c r="AW183" s="101"/>
      <c r="AX183" s="17"/>
      <c r="AY183" s="101"/>
      <c r="AZ183" s="17"/>
      <c r="BA183" s="17"/>
      <c r="BB183" s="101"/>
      <c r="BC183" s="17"/>
      <c r="BD183" s="17"/>
      <c r="BE183" s="37"/>
      <c r="BF183" s="17"/>
      <c r="BG183" s="860"/>
      <c r="BH183" s="17"/>
      <c r="BI183" s="17"/>
    </row>
    <row r="184" spans="1:61">
      <c r="A184" s="171"/>
      <c r="B184" s="171"/>
      <c r="C184"/>
      <c r="D184"/>
      <c r="E184" s="14" t="s">
        <v>1046</v>
      </c>
      <c r="F184" s="14" t="s">
        <v>1047</v>
      </c>
      <c r="G184" s="161">
        <v>120.71</v>
      </c>
      <c r="H184" s="161"/>
      <c r="I184" s="161"/>
      <c r="J184" s="161"/>
      <c r="M184" s="17"/>
      <c r="N184" s="17"/>
      <c r="O184" s="46"/>
      <c r="P184" s="35"/>
      <c r="Q184" s="20"/>
      <c r="R184" s="17"/>
      <c r="S184" s="101"/>
      <c r="T184" s="35"/>
      <c r="U184" s="46"/>
      <c r="V184" s="101"/>
      <c r="W184" s="101"/>
      <c r="X184" s="101"/>
      <c r="Y184" s="46"/>
      <c r="Z184" s="35"/>
      <c r="AA184" s="35"/>
      <c r="AB184" s="46"/>
      <c r="AC184" s="20"/>
      <c r="AD184" s="17"/>
      <c r="AE184" s="17"/>
      <c r="AF184" s="17"/>
      <c r="AG184" s="35"/>
      <c r="AH184" s="35"/>
      <c r="AI184" s="20"/>
      <c r="AJ184" s="101"/>
      <c r="AK184" s="35"/>
      <c r="AL184" s="35"/>
      <c r="AM184" s="46"/>
      <c r="AN184" s="17"/>
      <c r="AO184" s="48"/>
      <c r="AP184" s="17"/>
      <c r="AQ184" s="17"/>
      <c r="AR184" s="17"/>
      <c r="AS184" s="48"/>
      <c r="AT184" s="101"/>
      <c r="AU184" s="101"/>
      <c r="AV184" s="101"/>
      <c r="AW184" s="101"/>
      <c r="AX184" s="17"/>
      <c r="AY184" s="101"/>
      <c r="AZ184" s="17"/>
      <c r="BA184" s="17"/>
      <c r="BB184" s="101"/>
      <c r="BC184" s="17"/>
      <c r="BD184" s="17"/>
      <c r="BE184" s="37"/>
      <c r="BF184" s="17"/>
      <c r="BG184" s="860"/>
      <c r="BH184" s="17"/>
      <c r="BI184" s="17"/>
    </row>
    <row r="185" spans="1:61">
      <c r="A185" s="171"/>
      <c r="B185" s="171"/>
      <c r="C185"/>
      <c r="D185"/>
      <c r="E185" s="14" t="s">
        <v>1048</v>
      </c>
      <c r="F185" s="14" t="s">
        <v>1047</v>
      </c>
      <c r="G185" s="161">
        <v>309.89999999999998</v>
      </c>
      <c r="H185" s="161">
        <v>349.9</v>
      </c>
      <c r="I185" s="161"/>
      <c r="J185" s="197">
        <f>AVERAGE(G185:I185)</f>
        <v>329.9</v>
      </c>
      <c r="M185" s="17"/>
      <c r="N185" s="17"/>
      <c r="O185" s="46"/>
      <c r="P185" s="35"/>
      <c r="Q185" s="20"/>
      <c r="R185" s="17"/>
      <c r="S185" s="101"/>
      <c r="T185" s="35"/>
      <c r="U185" s="46"/>
      <c r="V185" s="101"/>
      <c r="W185" s="101"/>
      <c r="X185" s="101"/>
      <c r="Y185" s="46"/>
      <c r="Z185" s="35"/>
      <c r="AA185" s="35"/>
      <c r="AB185" s="46"/>
      <c r="AC185" s="20"/>
      <c r="AD185" s="17"/>
      <c r="AE185" s="17"/>
      <c r="AF185" s="17"/>
      <c r="AG185" s="35"/>
      <c r="AH185" s="35"/>
      <c r="AI185" s="20"/>
      <c r="AJ185" s="101"/>
      <c r="AK185" s="35"/>
      <c r="AL185" s="35"/>
      <c r="AM185" s="46"/>
      <c r="AN185" s="17"/>
      <c r="AO185" s="48"/>
      <c r="AP185" s="17"/>
      <c r="AQ185" s="17"/>
      <c r="AR185" s="17"/>
      <c r="AS185" s="48"/>
      <c r="AT185" s="101"/>
      <c r="AU185" s="101"/>
      <c r="AV185" s="101"/>
      <c r="AW185" s="101"/>
      <c r="AX185" s="17"/>
      <c r="AY185" s="101"/>
      <c r="AZ185" s="17"/>
      <c r="BA185" s="17"/>
      <c r="BB185" s="101"/>
      <c r="BC185" s="17"/>
      <c r="BD185" s="17"/>
      <c r="BE185" s="37"/>
      <c r="BF185" s="17"/>
      <c r="BG185" s="860"/>
      <c r="BH185" s="17"/>
      <c r="BI185" s="17"/>
    </row>
    <row r="186" spans="1:61">
      <c r="A186" s="171"/>
      <c r="B186" s="171"/>
      <c r="C186" t="s">
        <v>1044</v>
      </c>
      <c r="D186" s="14" t="s">
        <v>1049</v>
      </c>
      <c r="E186" s="14" t="s">
        <v>1046</v>
      </c>
      <c r="F186" s="14" t="s">
        <v>858</v>
      </c>
      <c r="G186" s="161">
        <v>8.9</v>
      </c>
      <c r="H186" s="161">
        <v>15.9</v>
      </c>
      <c r="I186" s="161"/>
      <c r="J186" s="197">
        <f>AVERAGE(G186:I186)</f>
        <v>12.4</v>
      </c>
      <c r="M186" s="17"/>
      <c r="N186" s="17"/>
      <c r="O186" s="46"/>
      <c r="P186" s="35"/>
      <c r="Q186" s="20"/>
      <c r="R186" s="17"/>
      <c r="S186" s="101"/>
      <c r="T186" s="35"/>
      <c r="U186" s="46"/>
      <c r="V186" s="101"/>
      <c r="W186" s="101"/>
      <c r="X186" s="101"/>
      <c r="Y186" s="46"/>
      <c r="Z186" s="35"/>
      <c r="AA186" s="35"/>
      <c r="AB186" s="46"/>
      <c r="AC186" s="20"/>
      <c r="AD186" s="17"/>
      <c r="AE186" s="17"/>
      <c r="AF186" s="17"/>
      <c r="AG186" s="35"/>
      <c r="AH186" s="35"/>
      <c r="AI186" s="20"/>
      <c r="AJ186" s="101"/>
      <c r="AK186" s="35"/>
      <c r="AL186" s="35"/>
      <c r="AM186" s="46"/>
      <c r="AN186" s="17"/>
      <c r="AO186" s="48"/>
      <c r="AP186" s="17"/>
      <c r="AQ186" s="17"/>
      <c r="AR186" s="17"/>
      <c r="AS186" s="48"/>
      <c r="AT186" s="101"/>
      <c r="AU186" s="101"/>
      <c r="AV186" s="101"/>
      <c r="AW186" s="101"/>
      <c r="AX186" s="17"/>
      <c r="AY186" s="101"/>
      <c r="AZ186" s="17"/>
      <c r="BA186" s="17"/>
      <c r="BB186" s="101"/>
      <c r="BC186" s="17"/>
      <c r="BD186" s="17"/>
      <c r="BE186" s="37"/>
      <c r="BF186" s="17"/>
      <c r="BG186" s="860"/>
      <c r="BH186" s="17"/>
      <c r="BI186" s="17"/>
    </row>
    <row r="187" spans="1:61">
      <c r="A187" s="171"/>
      <c r="B187" s="171"/>
      <c r="C187"/>
      <c r="D187" s="14" t="s">
        <v>1049</v>
      </c>
      <c r="E187" s="14" t="s">
        <v>1046</v>
      </c>
      <c r="F187" s="14" t="s">
        <v>1047</v>
      </c>
      <c r="G187" s="161">
        <v>123.9</v>
      </c>
      <c r="H187" s="161">
        <v>149.9</v>
      </c>
      <c r="I187" s="161"/>
      <c r="J187" s="197">
        <f>AVERAGE(G187:I187)</f>
        <v>136.9</v>
      </c>
      <c r="M187" s="17"/>
      <c r="N187" s="17"/>
      <c r="O187" s="46"/>
      <c r="P187" s="35"/>
      <c r="Q187" s="20"/>
      <c r="R187" s="17"/>
      <c r="S187" s="101"/>
      <c r="T187" s="35"/>
      <c r="U187" s="46"/>
      <c r="V187" s="101"/>
      <c r="W187" s="101"/>
      <c r="X187" s="101"/>
      <c r="Y187" s="46"/>
      <c r="Z187" s="35"/>
      <c r="AA187" s="35"/>
      <c r="AB187" s="46"/>
      <c r="AC187" s="20"/>
      <c r="AD187" s="17"/>
      <c r="AE187" s="17"/>
      <c r="AF187" s="17"/>
      <c r="AG187" s="35"/>
      <c r="AH187" s="35"/>
      <c r="AI187" s="20"/>
      <c r="AJ187" s="101"/>
      <c r="AK187" s="35"/>
      <c r="AL187" s="35"/>
      <c r="AM187" s="46"/>
      <c r="AN187" s="17"/>
      <c r="AO187" s="48"/>
      <c r="AP187" s="17"/>
      <c r="AQ187" s="17"/>
      <c r="AR187" s="17"/>
      <c r="AS187" s="48"/>
      <c r="AT187" s="101"/>
      <c r="AU187" s="101"/>
      <c r="AV187" s="101"/>
      <c r="AW187" s="101"/>
      <c r="AX187" s="17"/>
      <c r="AY187" s="101"/>
      <c r="AZ187" s="17"/>
      <c r="BA187" s="17"/>
      <c r="BB187" s="101"/>
      <c r="BC187" s="17"/>
      <c r="BD187" s="17"/>
      <c r="BE187" s="37"/>
      <c r="BF187" s="17"/>
      <c r="BG187" s="860"/>
      <c r="BH187" s="17"/>
      <c r="BI187" s="17"/>
    </row>
    <row r="188" spans="1:61">
      <c r="A188" s="171"/>
      <c r="B188" s="171"/>
      <c r="C188"/>
      <c r="D188"/>
      <c r="E188" s="14" t="s">
        <v>1048</v>
      </c>
      <c r="F188" s="14" t="s">
        <v>1047</v>
      </c>
      <c r="G188" s="161">
        <v>149.9</v>
      </c>
      <c r="H188"/>
      <c r="M188" s="17"/>
      <c r="N188" s="17"/>
      <c r="O188" s="46"/>
      <c r="P188" s="35"/>
      <c r="Q188" s="20"/>
      <c r="R188" s="17"/>
      <c r="S188" s="101"/>
      <c r="T188" s="35"/>
      <c r="U188" s="46"/>
      <c r="V188" s="101"/>
      <c r="W188" s="101"/>
      <c r="X188" s="101"/>
      <c r="Y188" s="46"/>
      <c r="Z188" s="35"/>
      <c r="AA188" s="35"/>
      <c r="AB188" s="46"/>
      <c r="AC188" s="20"/>
      <c r="AD188" s="17"/>
      <c r="AE188" s="17"/>
      <c r="AF188" s="17"/>
      <c r="AG188" s="35"/>
      <c r="AH188" s="35"/>
      <c r="AI188" s="20"/>
      <c r="AJ188" s="101"/>
      <c r="AK188" s="35"/>
      <c r="AL188" s="35"/>
      <c r="AM188" s="46"/>
      <c r="AN188" s="17"/>
      <c r="AO188" s="48"/>
      <c r="AP188" s="17"/>
      <c r="AQ188" s="17"/>
      <c r="AR188" s="17"/>
      <c r="AS188" s="48"/>
      <c r="AT188" s="101"/>
      <c r="AU188" s="101"/>
      <c r="AV188" s="101"/>
      <c r="AW188" s="101"/>
      <c r="AX188" s="17"/>
      <c r="AY188" s="101"/>
      <c r="AZ188" s="17"/>
      <c r="BA188" s="17"/>
      <c r="BB188" s="101"/>
      <c r="BC188" s="17"/>
      <c r="BD188" s="17"/>
      <c r="BE188" s="37"/>
      <c r="BF188" s="17"/>
      <c r="BG188" s="860"/>
      <c r="BH188" s="17"/>
      <c r="BI188" s="17"/>
    </row>
    <row r="189" spans="1:61">
      <c r="A189" s="171"/>
      <c r="B189" s="171"/>
      <c r="C189"/>
      <c r="D189"/>
      <c r="E189"/>
      <c r="F189"/>
      <c r="G189"/>
      <c r="H189"/>
      <c r="M189" s="17"/>
      <c r="N189" s="17"/>
      <c r="O189" s="46"/>
      <c r="P189" s="35"/>
      <c r="Q189" s="20"/>
      <c r="R189" s="17"/>
      <c r="S189" s="101"/>
      <c r="T189" s="35"/>
      <c r="U189" s="46"/>
      <c r="V189" s="101"/>
      <c r="W189" s="101"/>
      <c r="X189" s="101"/>
      <c r="Y189" s="46"/>
      <c r="Z189" s="35"/>
      <c r="AA189" s="35"/>
      <c r="AB189" s="46"/>
      <c r="AC189" s="20"/>
      <c r="AD189" s="17"/>
      <c r="AE189" s="17"/>
      <c r="AF189" s="17"/>
      <c r="AG189" s="35"/>
      <c r="AH189" s="35"/>
      <c r="AI189" s="20"/>
      <c r="AJ189" s="101"/>
      <c r="AK189" s="35"/>
      <c r="AL189" s="35"/>
      <c r="AM189" s="46"/>
      <c r="AN189" s="17"/>
      <c r="AO189" s="48"/>
      <c r="AP189" s="17"/>
      <c r="AQ189" s="17"/>
      <c r="AR189" s="17"/>
      <c r="AS189" s="48"/>
      <c r="AT189" s="101"/>
      <c r="AU189" s="101"/>
      <c r="AV189" s="101"/>
      <c r="AW189" s="101"/>
      <c r="AX189" s="17"/>
      <c r="AY189" s="101"/>
      <c r="AZ189" s="17"/>
      <c r="BA189" s="17"/>
      <c r="BB189" s="101"/>
      <c r="BC189" s="17"/>
      <c r="BD189" s="17"/>
      <c r="BE189" s="37"/>
      <c r="BF189" s="17"/>
      <c r="BG189" s="860"/>
      <c r="BH189" s="17"/>
      <c r="BI189" s="17"/>
    </row>
    <row r="190" spans="1:61">
      <c r="A190" s="171"/>
      <c r="B190" s="171"/>
      <c r="C190"/>
      <c r="D190" s="14" t="s">
        <v>990</v>
      </c>
      <c r="E190"/>
      <c r="F190"/>
      <c r="G190"/>
      <c r="H190"/>
      <c r="M190" s="17"/>
      <c r="N190" s="17"/>
      <c r="O190" s="46"/>
      <c r="P190" s="35"/>
      <c r="Q190" s="20"/>
      <c r="R190" s="17"/>
      <c r="S190" s="17"/>
      <c r="T190" s="35"/>
      <c r="U190" s="46"/>
      <c r="V190" s="17"/>
      <c r="W190" s="17"/>
      <c r="X190" s="17"/>
      <c r="Y190" s="46"/>
      <c r="Z190" s="35"/>
      <c r="AA190" s="35"/>
      <c r="AB190" s="46"/>
      <c r="AC190" s="20"/>
      <c r="AD190" s="17"/>
      <c r="AE190" s="17"/>
      <c r="AF190" s="17"/>
      <c r="AG190" s="35"/>
      <c r="AH190" s="35"/>
      <c r="AI190" s="20"/>
      <c r="AJ190" s="17"/>
      <c r="AK190" s="35"/>
      <c r="AL190" s="35"/>
      <c r="AM190" s="46"/>
      <c r="AN190" s="17"/>
      <c r="AO190" s="48"/>
      <c r="AP190" s="17"/>
      <c r="AQ190" s="17"/>
      <c r="AR190" s="17"/>
      <c r="AS190" s="48"/>
      <c r="AT190" s="17"/>
      <c r="AU190" s="17"/>
      <c r="AV190" s="17"/>
      <c r="AW190" s="17"/>
      <c r="AX190" s="17"/>
      <c r="AY190" s="17"/>
      <c r="AZ190" s="17"/>
      <c r="BA190" s="17"/>
      <c r="BB190" s="17"/>
      <c r="BC190" s="17"/>
      <c r="BD190" s="17"/>
      <c r="BE190" s="37"/>
      <c r="BF190" s="17"/>
      <c r="BG190" s="860"/>
      <c r="BH190" s="17"/>
      <c r="BI190" s="17"/>
    </row>
    <row r="191" spans="1:61">
      <c r="A191" s="378"/>
      <c r="B191" s="378"/>
      <c r="C191"/>
      <c r="D191" s="14" t="s">
        <v>991</v>
      </c>
      <c r="E191"/>
      <c r="F191"/>
      <c r="G191"/>
      <c r="H191"/>
      <c r="M191" s="17"/>
      <c r="N191" s="17"/>
      <c r="O191" s="46"/>
      <c r="P191" s="35"/>
      <c r="Q191" s="20"/>
      <c r="R191" s="17"/>
      <c r="S191" s="17"/>
      <c r="T191" s="35"/>
      <c r="U191" s="46"/>
      <c r="V191" s="17"/>
      <c r="W191" s="17"/>
      <c r="X191" s="17"/>
      <c r="Y191" s="46"/>
      <c r="Z191" s="35"/>
      <c r="AA191" s="35"/>
      <c r="AB191" s="46"/>
      <c r="AC191" s="20"/>
      <c r="AD191" s="17"/>
      <c r="AE191" s="17"/>
      <c r="AF191" s="17"/>
      <c r="AG191" s="35"/>
      <c r="AH191" s="35"/>
      <c r="AI191" s="20"/>
      <c r="AJ191" s="17"/>
      <c r="AK191" s="35"/>
      <c r="AL191" s="35"/>
      <c r="AM191" s="46"/>
      <c r="AN191" s="17"/>
      <c r="AO191" s="48"/>
      <c r="AP191" s="17"/>
      <c r="AQ191" s="17"/>
      <c r="AR191" s="17"/>
      <c r="AS191" s="48"/>
      <c r="AT191" s="17"/>
      <c r="AU191" s="17"/>
      <c r="AV191" s="17"/>
      <c r="AW191" s="17"/>
      <c r="AX191" s="17"/>
      <c r="AY191" s="17"/>
      <c r="AZ191" s="17"/>
      <c r="BA191" s="17"/>
      <c r="BB191" s="17"/>
      <c r="BC191" s="17"/>
      <c r="BD191" s="17"/>
      <c r="BE191" s="37"/>
      <c r="BF191" s="17"/>
      <c r="BG191" s="860"/>
      <c r="BH191" s="17"/>
      <c r="BI191" s="17"/>
    </row>
    <row r="192" spans="1:61">
      <c r="C192"/>
      <c r="D192" s="14" t="s">
        <v>992</v>
      </c>
      <c r="E192"/>
      <c r="F192"/>
      <c r="G192"/>
      <c r="H192"/>
      <c r="M192" s="17"/>
      <c r="N192" s="17"/>
      <c r="O192" s="46"/>
      <c r="P192" s="35"/>
      <c r="Q192" s="20"/>
      <c r="R192" s="17"/>
      <c r="S192" s="17"/>
      <c r="T192" s="35"/>
      <c r="U192" s="46"/>
      <c r="V192" s="17"/>
      <c r="W192" s="17"/>
      <c r="X192" s="17"/>
      <c r="Y192" s="46"/>
      <c r="Z192" s="35"/>
      <c r="AA192" s="35"/>
      <c r="AB192" s="46"/>
      <c r="AC192" s="20"/>
      <c r="AD192" s="17"/>
      <c r="AE192" s="17"/>
      <c r="AF192" s="17"/>
      <c r="AG192" s="35"/>
      <c r="AH192" s="35"/>
      <c r="AI192" s="20"/>
      <c r="AJ192" s="17"/>
      <c r="AK192" s="35"/>
      <c r="AL192" s="35"/>
      <c r="AM192" s="46"/>
      <c r="AN192" s="17"/>
      <c r="AO192" s="48"/>
      <c r="AP192" s="17"/>
      <c r="AQ192" s="17"/>
      <c r="AR192" s="17"/>
      <c r="AS192" s="48"/>
      <c r="AT192" s="17"/>
      <c r="AU192" s="17"/>
      <c r="AV192" s="17"/>
      <c r="AW192" s="17"/>
      <c r="AX192" s="17"/>
      <c r="AY192" s="17"/>
      <c r="AZ192" s="17"/>
      <c r="BA192" s="17"/>
      <c r="BB192" s="17"/>
      <c r="BC192" s="17"/>
      <c r="BD192" s="17"/>
      <c r="BE192" s="37"/>
      <c r="BF192" s="17"/>
      <c r="BG192" s="860"/>
      <c r="BH192" s="17"/>
      <c r="BI192" s="17"/>
    </row>
    <row r="193" spans="1:61">
      <c r="A193" s="171"/>
      <c r="B193" s="171"/>
      <c r="C193"/>
      <c r="D193" s="14" t="s">
        <v>993</v>
      </c>
      <c r="E193"/>
      <c r="F193"/>
      <c r="G193"/>
      <c r="H193"/>
      <c r="M193" s="17"/>
      <c r="N193" s="17"/>
      <c r="O193" s="46"/>
      <c r="P193" s="35"/>
      <c r="Q193" s="20"/>
      <c r="R193" s="17"/>
      <c r="S193" s="17"/>
      <c r="T193" s="35"/>
      <c r="U193" s="46"/>
      <c r="V193" s="17"/>
      <c r="W193" s="17"/>
      <c r="X193" s="17"/>
      <c r="Y193" s="46"/>
      <c r="Z193" s="35" t="s">
        <v>995</v>
      </c>
      <c r="AA193" s="35"/>
      <c r="AB193" s="46"/>
      <c r="AC193" s="20"/>
      <c r="AD193" s="17"/>
      <c r="AE193" s="17"/>
      <c r="AF193" s="17"/>
      <c r="AG193" s="35" t="s">
        <v>1002</v>
      </c>
      <c r="AH193" s="35"/>
      <c r="AI193" s="20"/>
      <c r="AJ193" s="17"/>
      <c r="AK193" s="35" t="s">
        <v>1006</v>
      </c>
      <c r="AL193" s="35" t="s">
        <v>1007</v>
      </c>
      <c r="AM193" s="46"/>
      <c r="AN193" s="17"/>
      <c r="AO193" s="48"/>
      <c r="AP193" s="17"/>
      <c r="AQ193" s="17"/>
      <c r="AR193" s="17"/>
      <c r="AS193" s="48"/>
      <c r="AT193" s="17"/>
      <c r="AU193" s="17"/>
      <c r="AV193" s="17"/>
      <c r="AW193" s="17"/>
      <c r="AX193" s="17"/>
      <c r="AY193" s="17"/>
      <c r="AZ193" s="17"/>
      <c r="BA193" s="17"/>
      <c r="BB193" s="17"/>
      <c r="BC193" s="17"/>
      <c r="BD193" s="101" t="s">
        <v>1025</v>
      </c>
      <c r="BE193" s="37"/>
      <c r="BF193" s="17"/>
      <c r="BG193" s="860"/>
      <c r="BH193" s="17"/>
      <c r="BI193" s="17"/>
    </row>
    <row r="194" spans="1:61">
      <c r="C194"/>
      <c r="D194" s="14" t="s">
        <v>994</v>
      </c>
      <c r="E194"/>
      <c r="F194"/>
      <c r="G194"/>
      <c r="H194"/>
      <c r="M194" s="17"/>
      <c r="N194" s="17"/>
      <c r="O194" s="46"/>
      <c r="P194" s="35"/>
      <c r="Q194" s="20"/>
      <c r="R194" s="17"/>
      <c r="S194" s="17"/>
      <c r="T194" s="35"/>
      <c r="U194" s="46"/>
      <c r="V194" s="17"/>
      <c r="W194" s="17"/>
      <c r="X194" s="17"/>
      <c r="Y194" s="46"/>
      <c r="Z194" s="35"/>
      <c r="AA194" s="35"/>
      <c r="AB194" s="46"/>
      <c r="AC194" s="20"/>
      <c r="AD194" s="17"/>
      <c r="AE194" s="17"/>
      <c r="AF194" s="17"/>
      <c r="AG194" s="35"/>
      <c r="AH194" s="35"/>
      <c r="AI194" s="20"/>
      <c r="AJ194" s="17"/>
      <c r="AK194" s="35"/>
      <c r="AL194" s="35"/>
      <c r="AM194" s="46"/>
      <c r="AN194" s="17"/>
      <c r="AO194" s="48"/>
      <c r="AP194" s="17"/>
      <c r="AQ194" s="17"/>
      <c r="AR194" s="17"/>
      <c r="AS194" s="48"/>
      <c r="AT194" s="17"/>
      <c r="AU194" s="17"/>
      <c r="AV194" s="17"/>
      <c r="AW194" s="17"/>
      <c r="AX194" s="17"/>
      <c r="AY194" s="17"/>
      <c r="AZ194" s="17"/>
      <c r="BA194" s="17"/>
      <c r="BB194" s="17"/>
      <c r="BC194" s="17"/>
      <c r="BD194" s="17"/>
      <c r="BE194" s="37"/>
      <c r="BF194" s="17"/>
      <c r="BG194" s="860"/>
      <c r="BH194" s="17"/>
      <c r="BI194" s="17"/>
    </row>
    <row r="195" spans="1:61">
      <c r="A195" s="171"/>
      <c r="B195" s="171"/>
      <c r="C195" s="868" t="s">
        <v>1050</v>
      </c>
      <c r="D195" s="14" t="s">
        <v>995</v>
      </c>
      <c r="E195"/>
      <c r="F195"/>
      <c r="G195"/>
      <c r="H195"/>
      <c r="M195" s="17"/>
      <c r="N195" s="17"/>
      <c r="O195" s="46"/>
      <c r="P195" s="35"/>
      <c r="Q195" s="20"/>
      <c r="R195" s="17"/>
      <c r="S195" s="17"/>
      <c r="T195" s="35"/>
      <c r="U195" s="46" t="s">
        <v>1038</v>
      </c>
      <c r="V195" s="17"/>
      <c r="W195" s="17"/>
      <c r="X195" s="17"/>
      <c r="Y195" s="46"/>
      <c r="Z195" s="35"/>
      <c r="AA195" s="35" t="s">
        <v>1033</v>
      </c>
      <c r="AB195" s="46"/>
      <c r="AC195" s="20"/>
      <c r="AD195" s="101" t="s">
        <v>999</v>
      </c>
      <c r="AE195" s="101"/>
      <c r="AF195" s="17"/>
      <c r="AG195" s="35"/>
      <c r="AH195" s="35"/>
      <c r="AI195" s="20"/>
      <c r="AJ195" s="17"/>
      <c r="AK195" s="35"/>
      <c r="AL195" s="35"/>
      <c r="AM195" s="46" t="s">
        <v>1008</v>
      </c>
      <c r="AN195" s="17"/>
      <c r="AO195" s="48"/>
      <c r="AP195" s="17"/>
      <c r="AQ195" s="17"/>
      <c r="AR195" s="17"/>
      <c r="AS195" s="48"/>
      <c r="AT195" s="17"/>
      <c r="AU195" s="17"/>
      <c r="AV195" s="17"/>
      <c r="AW195" s="17"/>
      <c r="AX195" s="17"/>
      <c r="AY195" s="17"/>
      <c r="AZ195" s="17"/>
      <c r="BA195" s="17"/>
      <c r="BB195" s="17"/>
      <c r="BC195" s="17"/>
      <c r="BD195" s="17"/>
      <c r="BE195" s="37"/>
      <c r="BF195" s="17"/>
      <c r="BG195" s="860"/>
      <c r="BH195" s="17"/>
      <c r="BI195" s="17"/>
    </row>
    <row r="196" spans="1:61">
      <c r="C196"/>
      <c r="D196" s="14" t="s">
        <v>1051</v>
      </c>
      <c r="E196" s="14" t="s">
        <v>1046</v>
      </c>
      <c r="F196" s="14" t="s">
        <v>1047</v>
      </c>
      <c r="G196" s="161">
        <v>159.9</v>
      </c>
      <c r="H196" s="161"/>
      <c r="I196" s="161"/>
      <c r="J196" s="161"/>
      <c r="M196" s="17"/>
      <c r="N196" s="17"/>
      <c r="O196" s="46"/>
      <c r="P196" s="35"/>
      <c r="Q196" s="20"/>
      <c r="R196" s="17"/>
      <c r="S196" s="17"/>
      <c r="T196" s="35"/>
      <c r="U196" s="46"/>
      <c r="V196" s="17"/>
      <c r="W196" s="17"/>
      <c r="X196" s="17"/>
      <c r="Y196" s="46"/>
      <c r="Z196" s="35"/>
      <c r="AA196" s="35"/>
      <c r="AB196" s="46"/>
      <c r="AC196" s="20"/>
      <c r="AD196" s="17"/>
      <c r="AE196" s="17"/>
      <c r="AF196" s="17"/>
      <c r="AG196" s="35"/>
      <c r="AH196" s="35"/>
      <c r="AI196" s="20"/>
      <c r="AJ196" s="17"/>
      <c r="AK196" s="35"/>
      <c r="AL196" s="35"/>
      <c r="AM196" s="46"/>
      <c r="AN196" s="17"/>
      <c r="AO196" s="48"/>
      <c r="AP196" s="17"/>
      <c r="AQ196" s="17"/>
      <c r="AR196" s="17"/>
      <c r="AS196" s="48"/>
      <c r="AT196" s="17"/>
      <c r="AU196" s="17"/>
      <c r="AV196" s="17"/>
      <c r="AW196" s="17"/>
      <c r="AX196" s="17"/>
      <c r="AY196" s="17"/>
      <c r="AZ196" s="17"/>
      <c r="BA196" s="17"/>
      <c r="BB196" s="17"/>
      <c r="BC196" s="17"/>
      <c r="BD196" s="17"/>
      <c r="BE196" s="37"/>
      <c r="BF196" s="17"/>
      <c r="BG196" s="860"/>
      <c r="BH196" s="17"/>
      <c r="BI196" s="17"/>
    </row>
    <row r="197" spans="1:61">
      <c r="A197" s="171"/>
      <c r="B197" s="171"/>
      <c r="C197"/>
      <c r="D197"/>
      <c r="E197" s="14" t="s">
        <v>1046</v>
      </c>
      <c r="F197" s="14" t="s">
        <v>858</v>
      </c>
      <c r="G197" s="161">
        <v>17.899999999999999</v>
      </c>
      <c r="H197" s="161">
        <v>17.899999999999999</v>
      </c>
      <c r="I197" s="161">
        <v>19.899999999999999</v>
      </c>
      <c r="J197" s="197">
        <f>AVERAGE(G197:I197)</f>
        <v>18.566666666666666</v>
      </c>
      <c r="M197" s="17"/>
      <c r="N197" s="17"/>
      <c r="O197" s="46"/>
      <c r="P197" s="35" t="s">
        <v>985</v>
      </c>
      <c r="Q197" s="20"/>
      <c r="R197" s="17"/>
      <c r="S197" s="17"/>
      <c r="T197" s="35" t="s">
        <v>989</v>
      </c>
      <c r="U197" s="46"/>
      <c r="V197" s="17"/>
      <c r="W197" s="17"/>
      <c r="X197" s="17"/>
      <c r="Y197" s="46"/>
      <c r="Z197" s="35"/>
      <c r="AA197" s="35" t="s">
        <v>1033</v>
      </c>
      <c r="AB197" s="46" t="s">
        <v>997</v>
      </c>
      <c r="AC197" s="20"/>
      <c r="AD197" s="17"/>
      <c r="AE197" s="17"/>
      <c r="AF197" s="17"/>
      <c r="AG197" s="35" t="s">
        <v>1002</v>
      </c>
      <c r="AH197" s="35"/>
      <c r="AI197" s="20"/>
      <c r="AJ197" s="17"/>
      <c r="AK197" s="35"/>
      <c r="AL197" s="35" t="s">
        <v>1007</v>
      </c>
      <c r="AM197" s="46"/>
      <c r="AN197" s="17"/>
      <c r="AO197" s="46" t="s">
        <v>1052</v>
      </c>
      <c r="AP197" s="17"/>
      <c r="AQ197" s="17"/>
      <c r="AR197" s="17"/>
      <c r="AS197" s="46" t="s">
        <v>1053</v>
      </c>
      <c r="AT197" s="17"/>
      <c r="AU197" s="17"/>
      <c r="AV197" s="17"/>
      <c r="AW197" s="17"/>
      <c r="AX197" s="17"/>
      <c r="AY197" s="17"/>
      <c r="AZ197" s="17"/>
      <c r="BA197" s="101" t="s">
        <v>1022</v>
      </c>
      <c r="BB197" s="17"/>
      <c r="BC197" s="17"/>
      <c r="BD197" s="17"/>
      <c r="BE197" s="35"/>
      <c r="BF197" s="17"/>
      <c r="BG197" s="860" t="s">
        <v>1054</v>
      </c>
      <c r="BH197" s="17"/>
      <c r="BI197" s="17"/>
    </row>
    <row r="198" spans="1:61">
      <c r="C198"/>
      <c r="D198"/>
      <c r="E198" s="14" t="s">
        <v>1048</v>
      </c>
      <c r="F198" s="14" t="s">
        <v>1047</v>
      </c>
      <c r="G198" s="161">
        <v>189.9</v>
      </c>
      <c r="H198" s="161"/>
      <c r="I198" s="161"/>
      <c r="M198" s="17"/>
      <c r="N198" s="17"/>
      <c r="O198" s="46"/>
      <c r="P198" s="35"/>
      <c r="Q198" s="20"/>
      <c r="R198" s="17"/>
      <c r="S198" s="17"/>
      <c r="T198" s="35"/>
      <c r="U198" s="46"/>
      <c r="V198" s="17"/>
      <c r="W198" s="17"/>
      <c r="X198" s="17"/>
      <c r="Y198" s="46"/>
      <c r="Z198" s="35"/>
      <c r="AA198" s="35"/>
      <c r="AB198" s="46"/>
      <c r="AC198" s="20"/>
      <c r="AD198" s="17"/>
      <c r="AE198" s="17"/>
      <c r="AF198" s="17"/>
      <c r="AG198" s="35"/>
      <c r="AH198" s="35"/>
      <c r="AI198" s="20"/>
      <c r="AJ198" s="17"/>
      <c r="AK198" s="35"/>
      <c r="AL198" s="35"/>
      <c r="AM198" s="46"/>
      <c r="AN198" s="17"/>
      <c r="AO198" s="48"/>
      <c r="AP198" s="17"/>
      <c r="AQ198" s="17"/>
      <c r="AR198" s="17"/>
      <c r="AS198" s="48"/>
      <c r="AT198" s="17"/>
      <c r="AU198" s="17"/>
      <c r="AV198" s="17"/>
      <c r="AW198" s="17"/>
      <c r="AX198" s="17"/>
      <c r="AY198" s="17"/>
      <c r="AZ198" s="17"/>
      <c r="BA198" s="17"/>
      <c r="BB198" s="17"/>
      <c r="BC198" s="17"/>
      <c r="BD198" s="17"/>
      <c r="BE198" s="37"/>
      <c r="BF198" s="17"/>
      <c r="BG198" s="860"/>
      <c r="BH198" s="17"/>
      <c r="BI198" s="17"/>
    </row>
    <row r="199" spans="1:61">
      <c r="A199" s="171"/>
      <c r="B199" s="171"/>
      <c r="C199"/>
      <c r="D199"/>
      <c r="E199"/>
      <c r="F199"/>
      <c r="G199"/>
      <c r="H199"/>
      <c r="M199" s="17"/>
      <c r="N199" s="17"/>
      <c r="O199" s="46"/>
      <c r="P199" s="35"/>
      <c r="Q199" s="20"/>
      <c r="R199" s="17"/>
      <c r="S199" s="17"/>
      <c r="T199" s="35" t="s">
        <v>989</v>
      </c>
      <c r="U199" s="46"/>
      <c r="V199" s="17"/>
      <c r="W199" s="17"/>
      <c r="X199" s="17"/>
      <c r="Y199" s="46"/>
      <c r="Z199" s="35"/>
      <c r="AA199" s="35"/>
      <c r="AB199" s="46"/>
      <c r="AC199" s="20"/>
      <c r="AD199" s="17"/>
      <c r="AE199" s="17"/>
      <c r="AF199" s="17"/>
      <c r="AG199" s="35"/>
      <c r="AH199" s="35"/>
      <c r="AI199" s="20"/>
      <c r="AJ199" s="17"/>
      <c r="AK199" s="35" t="s">
        <v>1006</v>
      </c>
      <c r="AL199" s="35"/>
      <c r="AM199" s="46" t="s">
        <v>1008</v>
      </c>
      <c r="AN199" s="17"/>
      <c r="AO199" s="48"/>
      <c r="AP199" s="17"/>
      <c r="AQ199" s="17"/>
      <c r="AR199" s="853" t="s">
        <v>1013</v>
      </c>
      <c r="AS199" s="48"/>
      <c r="AT199" s="17"/>
      <c r="AU199" s="17"/>
      <c r="AV199" s="17"/>
      <c r="AW199" s="17"/>
      <c r="AX199" s="17"/>
      <c r="AY199" s="17"/>
      <c r="AZ199" s="17"/>
      <c r="BA199" s="17"/>
      <c r="BB199" s="17"/>
      <c r="BC199" s="17"/>
      <c r="BD199" s="17"/>
      <c r="BE199" s="37"/>
      <c r="BF199" s="17"/>
      <c r="BG199" s="860"/>
      <c r="BH199" s="17"/>
      <c r="BI199" s="17"/>
    </row>
    <row r="200" spans="1:61">
      <c r="C200"/>
      <c r="D200" s="14" t="s">
        <v>996</v>
      </c>
      <c r="E200"/>
      <c r="F200"/>
      <c r="G200"/>
      <c r="H200"/>
      <c r="M200" s="17"/>
      <c r="N200" s="17"/>
      <c r="O200" s="46"/>
      <c r="P200" s="35"/>
      <c r="Q200" s="20"/>
      <c r="R200" s="17"/>
      <c r="S200" s="17"/>
      <c r="T200" s="35"/>
      <c r="U200" s="46"/>
      <c r="V200" s="17"/>
      <c r="W200" s="17"/>
      <c r="X200" s="17"/>
      <c r="Y200" s="46"/>
      <c r="Z200" s="35"/>
      <c r="AA200" s="35"/>
      <c r="AB200" s="46"/>
      <c r="AC200" s="20"/>
      <c r="AD200" s="17"/>
      <c r="AE200" s="17"/>
      <c r="AF200" s="17"/>
      <c r="AG200" s="35"/>
      <c r="AH200" s="35"/>
      <c r="AI200" s="20"/>
      <c r="AJ200" s="17"/>
      <c r="AK200" s="35"/>
      <c r="AL200" s="35"/>
      <c r="AM200" s="46"/>
      <c r="AN200" s="17"/>
      <c r="AO200" s="48"/>
      <c r="AP200" s="17"/>
      <c r="AQ200" s="17"/>
      <c r="AR200" s="17"/>
      <c r="AS200" s="48"/>
      <c r="AT200" s="17"/>
      <c r="AU200" s="17"/>
      <c r="AV200" s="17"/>
      <c r="AW200" s="17"/>
      <c r="AX200" s="17"/>
      <c r="AY200" s="17"/>
      <c r="AZ200" s="17"/>
      <c r="BA200" s="17"/>
      <c r="BB200" s="17"/>
      <c r="BC200" s="17"/>
      <c r="BD200" s="17"/>
      <c r="BE200" s="37"/>
      <c r="BF200" s="17"/>
      <c r="BG200" s="860"/>
      <c r="BH200" s="17"/>
      <c r="BI200" s="17"/>
    </row>
    <row r="201" spans="1:61">
      <c r="A201" s="171"/>
      <c r="B201" s="171"/>
      <c r="C201"/>
      <c r="D201" s="14" t="s">
        <v>997</v>
      </c>
      <c r="E201"/>
      <c r="F201"/>
      <c r="G201"/>
      <c r="H201"/>
      <c r="M201" s="17"/>
      <c r="N201" s="17"/>
      <c r="O201" s="46" t="s">
        <v>984</v>
      </c>
      <c r="P201" s="35"/>
      <c r="Q201" s="20"/>
      <c r="R201" s="17"/>
      <c r="S201" s="17"/>
      <c r="T201" s="35" t="s">
        <v>989</v>
      </c>
      <c r="U201" s="46"/>
      <c r="V201" s="17"/>
      <c r="W201" s="17"/>
      <c r="X201" s="17"/>
      <c r="Y201" s="46" t="s">
        <v>994</v>
      </c>
      <c r="Z201" s="35" t="s">
        <v>995</v>
      </c>
      <c r="AA201" s="35"/>
      <c r="AB201" s="46"/>
      <c r="AC201" s="20"/>
      <c r="AD201" s="17"/>
      <c r="AE201" s="17"/>
      <c r="AF201" s="101" t="s">
        <v>1001</v>
      </c>
      <c r="AG201" s="35" t="s">
        <v>1002</v>
      </c>
      <c r="AH201" s="35"/>
      <c r="AI201" s="20"/>
      <c r="AJ201" s="17"/>
      <c r="AK201" s="35"/>
      <c r="AL201" s="35"/>
      <c r="AM201" s="46"/>
      <c r="AN201" s="17"/>
      <c r="AO201" s="48"/>
      <c r="AP201" s="17"/>
      <c r="AQ201" s="17"/>
      <c r="AR201" s="17"/>
      <c r="AS201" s="48"/>
      <c r="AT201" s="17"/>
      <c r="AU201" s="17"/>
      <c r="AV201" s="17"/>
      <c r="AW201" s="17"/>
      <c r="AX201" s="17"/>
      <c r="AY201" s="17"/>
      <c r="AZ201" s="17"/>
      <c r="BA201" s="17"/>
      <c r="BB201" s="17"/>
      <c r="BC201" s="17"/>
      <c r="BD201" s="17"/>
      <c r="BE201" s="37"/>
      <c r="BF201" s="101" t="s">
        <v>1027</v>
      </c>
      <c r="BG201" s="860"/>
      <c r="BH201" s="17"/>
      <c r="BI201" s="17"/>
    </row>
    <row r="202" spans="1:61">
      <c r="C202"/>
      <c r="D202" s="14" t="s">
        <v>998</v>
      </c>
      <c r="E202"/>
      <c r="F202"/>
      <c r="G202"/>
      <c r="H202"/>
      <c r="M202" s="17"/>
      <c r="N202" s="17"/>
      <c r="O202" s="46"/>
      <c r="P202" s="35"/>
      <c r="Q202" s="20"/>
      <c r="R202" s="17"/>
      <c r="S202" s="17"/>
      <c r="T202" s="35"/>
      <c r="U202" s="46"/>
      <c r="V202" s="17"/>
      <c r="W202" s="17"/>
      <c r="X202" s="17"/>
      <c r="Y202" s="46"/>
      <c r="Z202" s="35"/>
      <c r="AA202" s="35"/>
      <c r="AB202" s="46"/>
      <c r="AC202" s="20"/>
      <c r="AD202" s="17"/>
      <c r="AE202" s="17"/>
      <c r="AF202" s="17"/>
      <c r="AG202" s="35"/>
      <c r="AH202" s="35"/>
      <c r="AI202" s="20"/>
      <c r="AJ202" s="17"/>
      <c r="AK202" s="35"/>
      <c r="AL202" s="35"/>
      <c r="AM202" s="46"/>
      <c r="AN202" s="17"/>
      <c r="AO202" s="48"/>
      <c r="AP202" s="17"/>
      <c r="AQ202" s="17"/>
      <c r="AR202" s="17"/>
      <c r="AS202" s="48"/>
      <c r="AT202" s="17"/>
      <c r="AU202" s="17"/>
      <c r="AV202" s="17"/>
      <c r="AW202" s="17"/>
      <c r="AX202" s="17"/>
      <c r="AY202" s="17"/>
      <c r="AZ202" s="17"/>
      <c r="BA202" s="17"/>
      <c r="BB202" s="17"/>
      <c r="BC202" s="17"/>
      <c r="BD202" s="17"/>
      <c r="BE202" s="37"/>
      <c r="BF202" s="17"/>
      <c r="BG202" s="860"/>
      <c r="BH202" s="17"/>
      <c r="BI202" s="17"/>
    </row>
    <row r="203" spans="1:61">
      <c r="C203"/>
      <c r="D203" s="14" t="s">
        <v>999</v>
      </c>
      <c r="E203"/>
      <c r="F203"/>
      <c r="G203"/>
      <c r="H203"/>
      <c r="M203" s="17"/>
      <c r="N203" s="17"/>
      <c r="O203" s="46"/>
      <c r="P203" s="35"/>
      <c r="Q203" s="20"/>
      <c r="R203" s="17"/>
      <c r="S203" s="17"/>
      <c r="T203" s="35"/>
      <c r="U203" s="46"/>
      <c r="V203" s="17"/>
      <c r="W203" s="17"/>
      <c r="X203" s="17"/>
      <c r="Y203" s="46"/>
      <c r="Z203" s="35"/>
      <c r="AA203" s="35"/>
      <c r="AB203" s="46"/>
      <c r="AC203" s="20"/>
      <c r="AD203" s="17"/>
      <c r="AE203" s="17"/>
      <c r="AF203" s="17"/>
      <c r="AG203" s="35"/>
      <c r="AH203" s="35" t="s">
        <v>1055</v>
      </c>
      <c r="AI203" s="20"/>
      <c r="AJ203" s="17"/>
      <c r="AK203" s="35"/>
      <c r="AL203" s="35"/>
      <c r="AM203" s="46"/>
      <c r="AN203" s="17"/>
      <c r="AO203" s="48"/>
      <c r="AP203" s="17"/>
      <c r="AQ203" s="17"/>
      <c r="AR203" s="17"/>
      <c r="AS203" s="48"/>
      <c r="AT203" s="17"/>
      <c r="AU203" s="17"/>
      <c r="AV203" s="17"/>
      <c r="AW203" s="17"/>
      <c r="AX203" s="17"/>
      <c r="AY203" s="17"/>
      <c r="AZ203" s="17"/>
      <c r="BA203" s="17"/>
      <c r="BB203" s="17"/>
      <c r="BC203" s="17"/>
      <c r="BD203" s="17"/>
      <c r="BE203" s="37"/>
      <c r="BF203" s="17"/>
      <c r="BG203" s="860"/>
      <c r="BH203" s="17"/>
      <c r="BI203" s="17"/>
    </row>
    <row r="204" spans="1:61">
      <c r="C204"/>
      <c r="D204" s="866" t="s">
        <v>1000</v>
      </c>
      <c r="E204"/>
      <c r="F204"/>
      <c r="G204"/>
      <c r="H204"/>
      <c r="M204" s="17"/>
      <c r="N204" s="17"/>
      <c r="O204" s="46"/>
      <c r="P204" s="35"/>
      <c r="Q204" s="20"/>
      <c r="R204" s="17"/>
      <c r="S204" s="17"/>
      <c r="T204" s="35"/>
      <c r="U204" s="46"/>
      <c r="V204" s="17"/>
      <c r="W204" s="17"/>
      <c r="X204" s="17"/>
      <c r="Y204" s="46"/>
      <c r="Z204" s="35"/>
      <c r="AA204" s="35"/>
      <c r="AB204" s="46"/>
      <c r="AC204" s="20"/>
      <c r="AD204" s="17"/>
      <c r="AE204" s="17"/>
      <c r="AF204" s="17"/>
      <c r="AG204" s="35"/>
      <c r="AH204" s="35"/>
      <c r="AI204" s="20"/>
      <c r="AJ204" s="17"/>
      <c r="AK204" s="35"/>
      <c r="AL204" s="35"/>
      <c r="AM204" s="46"/>
      <c r="AN204" s="17"/>
      <c r="AO204" s="48"/>
      <c r="AP204" s="17"/>
      <c r="AQ204" s="17"/>
      <c r="AR204" s="17"/>
      <c r="AS204" s="48"/>
      <c r="AT204" s="17"/>
      <c r="AU204" s="17"/>
      <c r="AV204" s="17"/>
      <c r="AW204" s="17"/>
      <c r="AX204" s="17"/>
      <c r="AY204" s="17"/>
      <c r="AZ204" s="17"/>
      <c r="BA204" s="17"/>
      <c r="BB204" s="17"/>
      <c r="BC204" s="17"/>
      <c r="BD204" s="17"/>
      <c r="BE204" s="37"/>
      <c r="BF204" s="17"/>
      <c r="BG204" s="860"/>
      <c r="BH204" s="17"/>
      <c r="BI204" s="17"/>
    </row>
    <row r="205" spans="1:61">
      <c r="C205"/>
      <c r="D205" s="14" t="s">
        <v>1001</v>
      </c>
      <c r="E205" s="14" t="s">
        <v>1046</v>
      </c>
      <c r="F205" s="14" t="s">
        <v>858</v>
      </c>
      <c r="G205"/>
      <c r="H205" s="161"/>
      <c r="I205" s="161"/>
      <c r="J205" s="161"/>
      <c r="M205" s="17"/>
      <c r="N205" s="17"/>
      <c r="O205" s="46"/>
      <c r="P205" s="35"/>
      <c r="Q205" s="20"/>
      <c r="R205" s="17"/>
      <c r="S205" s="17"/>
      <c r="T205" s="35"/>
      <c r="U205" s="46"/>
      <c r="V205" s="17"/>
      <c r="W205" s="17"/>
      <c r="X205" s="17"/>
      <c r="Y205" s="46"/>
      <c r="Z205" s="35"/>
      <c r="AA205" s="35"/>
      <c r="AB205" s="46"/>
      <c r="AC205" s="20"/>
      <c r="AD205" s="17"/>
      <c r="AE205" s="17"/>
      <c r="AF205" s="17"/>
      <c r="AG205" s="35"/>
      <c r="AH205" s="35" t="s">
        <v>1055</v>
      </c>
      <c r="AI205" s="20"/>
      <c r="AJ205" s="17"/>
      <c r="AK205" s="35"/>
      <c r="AL205" s="35"/>
      <c r="AM205" s="46"/>
      <c r="AN205" s="17"/>
      <c r="AO205" s="48"/>
      <c r="AP205" s="17"/>
      <c r="AQ205" s="17"/>
      <c r="AR205" s="17"/>
      <c r="AS205" s="48"/>
      <c r="AT205" s="17"/>
      <c r="AU205" s="17"/>
      <c r="AV205" s="17"/>
      <c r="AW205" s="17"/>
      <c r="AX205" s="17"/>
      <c r="AY205" s="17"/>
      <c r="AZ205" s="17"/>
      <c r="BA205" s="17"/>
      <c r="BB205" s="17"/>
      <c r="BC205" s="17"/>
      <c r="BD205" s="17"/>
      <c r="BE205" s="37"/>
      <c r="BF205" s="17"/>
      <c r="BG205" s="860"/>
      <c r="BH205" s="17"/>
      <c r="BI205" s="17"/>
    </row>
    <row r="206" spans="1:61">
      <c r="C206"/>
      <c r="D206"/>
      <c r="E206" s="14" t="s">
        <v>1056</v>
      </c>
      <c r="F206" s="161">
        <v>21.45</v>
      </c>
      <c r="G206"/>
      <c r="H206"/>
      <c r="BE206" s="80"/>
    </row>
    <row r="207" spans="1:61">
      <c r="A207" s="171"/>
      <c r="B207" s="171"/>
      <c r="C207"/>
      <c r="D207"/>
      <c r="E207" s="14" t="s">
        <v>1057</v>
      </c>
      <c r="F207" s="161">
        <v>28.6</v>
      </c>
      <c r="G207"/>
      <c r="H207"/>
      <c r="U207" s="46" t="s">
        <v>1038</v>
      </c>
      <c r="Z207" s="14"/>
      <c r="AA207" s="35" t="s">
        <v>1033</v>
      </c>
      <c r="AK207" s="35" t="s">
        <v>1006</v>
      </c>
      <c r="AZ207" s="856" t="s">
        <v>1042</v>
      </c>
      <c r="BE207" s="80"/>
    </row>
    <row r="208" spans="1:61">
      <c r="C208"/>
      <c r="D208"/>
      <c r="E208" s="14" t="s">
        <v>1058</v>
      </c>
      <c r="F208" s="161">
        <v>35.75</v>
      </c>
      <c r="G208"/>
      <c r="H208"/>
      <c r="BE208" s="80"/>
    </row>
    <row r="209" spans="1:57">
      <c r="A209" s="171"/>
      <c r="B209" s="171"/>
      <c r="C209"/>
      <c r="D209"/>
      <c r="E209" s="14" t="s">
        <v>1059</v>
      </c>
      <c r="F209" s="161">
        <v>42.9</v>
      </c>
      <c r="G209"/>
      <c r="H209"/>
      <c r="P209" s="35" t="s">
        <v>985</v>
      </c>
      <c r="Q209" s="851" t="s">
        <v>986</v>
      </c>
      <c r="T209" s="35" t="s">
        <v>989</v>
      </c>
      <c r="AA209" s="35" t="s">
        <v>1033</v>
      </c>
      <c r="AL209" s="35" t="s">
        <v>1007</v>
      </c>
      <c r="AM209" s="46" t="s">
        <v>1008</v>
      </c>
      <c r="BE209" s="80"/>
    </row>
    <row r="210" spans="1:57">
      <c r="C210"/>
      <c r="D210"/>
      <c r="E210" s="14" t="s">
        <v>1060</v>
      </c>
      <c r="F210" s="161">
        <v>50.05</v>
      </c>
      <c r="G210"/>
      <c r="H210"/>
      <c r="BE210" s="80"/>
    </row>
    <row r="211" spans="1:57" ht="30">
      <c r="A211" s="171"/>
      <c r="B211" s="171"/>
      <c r="C211"/>
      <c r="D211"/>
      <c r="E211" s="14" t="s">
        <v>1061</v>
      </c>
      <c r="F211" s="161">
        <v>57.2</v>
      </c>
      <c r="G211"/>
      <c r="H211"/>
      <c r="N211" s="851" t="s">
        <v>983</v>
      </c>
      <c r="P211" s="35" t="s">
        <v>985</v>
      </c>
      <c r="U211" s="46" t="s">
        <v>1038</v>
      </c>
      <c r="AF211" s="101" t="s">
        <v>1001</v>
      </c>
      <c r="AM211" s="46" t="s">
        <v>1008</v>
      </c>
      <c r="BE211" s="858" t="s">
        <v>1062</v>
      </c>
    </row>
    <row r="212" spans="1:57">
      <c r="C212"/>
      <c r="D212"/>
      <c r="E212" s="14" t="s">
        <v>1063</v>
      </c>
      <c r="F212" s="161">
        <v>64.349999999999994</v>
      </c>
      <c r="G212"/>
      <c r="H212"/>
      <c r="BE212" s="80"/>
    </row>
    <row r="213" spans="1:57">
      <c r="C213"/>
      <c r="D213"/>
      <c r="E213"/>
      <c r="F213"/>
      <c r="G213"/>
      <c r="H213"/>
      <c r="BE213" s="80"/>
    </row>
    <row r="214" spans="1:57">
      <c r="C214"/>
      <c r="D214"/>
      <c r="E214" s="102" t="s">
        <v>822</v>
      </c>
      <c r="F214" s="197">
        <f>AVERAGE(F206:F213)</f>
        <v>42.899999999999991</v>
      </c>
      <c r="G214"/>
      <c r="H214"/>
      <c r="K214" s="850"/>
      <c r="BE214" s="80"/>
    </row>
    <row r="215" spans="1:57">
      <c r="A215" s="171"/>
      <c r="B215" s="171"/>
      <c r="C215"/>
      <c r="D215" s="866" t="s">
        <v>1002</v>
      </c>
      <c r="E215"/>
      <c r="F215"/>
      <c r="G215"/>
      <c r="H215"/>
      <c r="M215" s="167" t="s">
        <v>982</v>
      </c>
      <c r="AA215" s="35" t="s">
        <v>1033</v>
      </c>
      <c r="AF215" s="101" t="s">
        <v>1001</v>
      </c>
      <c r="AK215" s="35" t="s">
        <v>1006</v>
      </c>
      <c r="AM215" s="46" t="s">
        <v>1008</v>
      </c>
      <c r="BE215" s="858" t="s">
        <v>1026</v>
      </c>
    </row>
    <row r="216" spans="1:57">
      <c r="C216"/>
      <c r="D216" s="14" t="s">
        <v>1064</v>
      </c>
      <c r="E216" s="14" t="s">
        <v>1046</v>
      </c>
      <c r="F216" s="14" t="s">
        <v>858</v>
      </c>
      <c r="G216" s="161">
        <v>13.51</v>
      </c>
      <c r="H216"/>
      <c r="BE216" s="80"/>
    </row>
    <row r="217" spans="1:57">
      <c r="A217" s="171"/>
      <c r="B217" s="171"/>
      <c r="C217" t="s">
        <v>1065</v>
      </c>
      <c r="D217" s="14" t="s">
        <v>1066</v>
      </c>
      <c r="E217" s="14" t="s">
        <v>1046</v>
      </c>
      <c r="F217" s="14" t="s">
        <v>858</v>
      </c>
      <c r="G217" s="161">
        <v>16.899999999999999</v>
      </c>
      <c r="H217" s="161">
        <v>26.9</v>
      </c>
      <c r="I217" s="161">
        <v>44.9</v>
      </c>
      <c r="J217" s="197">
        <f>AVERAGE(G217:I217)</f>
        <v>29.566666666666663</v>
      </c>
      <c r="O217" s="95" t="s">
        <v>984</v>
      </c>
      <c r="AF217" s="101" t="s">
        <v>1001</v>
      </c>
      <c r="BE217" s="80"/>
    </row>
    <row r="218" spans="1:57">
      <c r="C218"/>
      <c r="D218"/>
      <c r="E218" s="14" t="s">
        <v>1046</v>
      </c>
      <c r="F218" s="14" t="s">
        <v>1047</v>
      </c>
      <c r="G218" s="161">
        <v>213</v>
      </c>
      <c r="H218" s="161">
        <v>359.2</v>
      </c>
      <c r="I218" s="161"/>
      <c r="J218" s="197">
        <f>AVERAGE(G218:I218)</f>
        <v>286.10000000000002</v>
      </c>
      <c r="BE218" s="80"/>
    </row>
    <row r="219" spans="1:57">
      <c r="A219" s="171"/>
      <c r="B219" s="171"/>
      <c r="C219"/>
      <c r="D219"/>
      <c r="E219" s="14" t="s">
        <v>1048</v>
      </c>
      <c r="F219" s="14" t="s">
        <v>1047</v>
      </c>
      <c r="G219" s="161">
        <v>329.9</v>
      </c>
      <c r="H219" s="161">
        <v>279</v>
      </c>
      <c r="I219" s="161">
        <v>329.9</v>
      </c>
      <c r="J219" s="197">
        <f>AVERAGE(G219:I219)</f>
        <v>312.93333333333334</v>
      </c>
      <c r="T219" s="35" t="s">
        <v>989</v>
      </c>
      <c r="U219" s="46" t="s">
        <v>1038</v>
      </c>
      <c r="AF219" s="101" t="s">
        <v>1001</v>
      </c>
      <c r="BE219" s="80"/>
    </row>
    <row r="220" spans="1:57">
      <c r="C220"/>
      <c r="D220"/>
      <c r="E220"/>
      <c r="F220"/>
      <c r="G220"/>
      <c r="H220"/>
      <c r="BE220" s="80"/>
    </row>
    <row r="221" spans="1:57">
      <c r="C221" t="s">
        <v>1065</v>
      </c>
      <c r="D221" s="14" t="s">
        <v>1067</v>
      </c>
      <c r="E221" s="14" t="s">
        <v>1046</v>
      </c>
      <c r="F221" s="14" t="s">
        <v>858</v>
      </c>
      <c r="G221" s="161">
        <v>7.9</v>
      </c>
      <c r="H221" s="161">
        <v>16.899999999999999</v>
      </c>
      <c r="I221" s="161">
        <v>27.9</v>
      </c>
      <c r="J221" s="197">
        <f>AVERAGE(G221:I221)</f>
        <v>17.566666666666666</v>
      </c>
      <c r="BE221" s="80"/>
    </row>
    <row r="222" spans="1:57">
      <c r="C222"/>
      <c r="D222"/>
      <c r="E222" s="14" t="s">
        <v>1046</v>
      </c>
      <c r="F222" s="14" t="s">
        <v>1047</v>
      </c>
      <c r="G222" s="161">
        <v>119</v>
      </c>
      <c r="H222" s="161">
        <v>127.15</v>
      </c>
      <c r="J222" s="197">
        <f>AVERAGE(G222:I222)</f>
        <v>123.075</v>
      </c>
      <c r="BE222" s="80"/>
    </row>
    <row r="223" spans="1:57">
      <c r="C223"/>
      <c r="D223"/>
      <c r="E223" s="14" t="s">
        <v>1048</v>
      </c>
      <c r="F223" s="14" t="s">
        <v>1047</v>
      </c>
      <c r="G223" s="161">
        <v>119.9</v>
      </c>
      <c r="H223" s="161">
        <v>149.9</v>
      </c>
      <c r="I223" s="161">
        <v>169.9</v>
      </c>
      <c r="J223" s="197">
        <f>AVERAGE(G223:I223)</f>
        <v>146.56666666666669</v>
      </c>
      <c r="BE223" s="80"/>
    </row>
    <row r="224" spans="1:57">
      <c r="C224"/>
      <c r="D224"/>
      <c r="E224"/>
      <c r="F224"/>
      <c r="G224"/>
      <c r="H224"/>
      <c r="BE224" s="80"/>
    </row>
    <row r="225" spans="1:57">
      <c r="C225"/>
      <c r="D225" s="866" t="s">
        <v>1055</v>
      </c>
      <c r="E225" s="14" t="s">
        <v>1068</v>
      </c>
      <c r="F225" s="14" t="s">
        <v>858</v>
      </c>
      <c r="G225" s="161">
        <v>500</v>
      </c>
      <c r="H225"/>
      <c r="BE225" s="80"/>
    </row>
    <row r="226" spans="1:57">
      <c r="C226"/>
      <c r="D226"/>
      <c r="E226"/>
      <c r="F226" s="14" t="s">
        <v>826</v>
      </c>
      <c r="G226" s="161">
        <v>5000</v>
      </c>
      <c r="H226"/>
      <c r="BE226" s="80"/>
    </row>
    <row r="227" spans="1:57">
      <c r="C227"/>
      <c r="D227"/>
      <c r="E227"/>
      <c r="F227"/>
      <c r="G227"/>
      <c r="H227"/>
      <c r="BE227" s="80"/>
    </row>
    <row r="228" spans="1:57">
      <c r="C228"/>
      <c r="D228" s="14" t="s">
        <v>1004</v>
      </c>
      <c r="E228"/>
      <c r="F228"/>
      <c r="G228"/>
      <c r="H228"/>
      <c r="BE228" s="80"/>
    </row>
    <row r="229" spans="1:57">
      <c r="C229"/>
      <c r="D229" s="14" t="s">
        <v>1005</v>
      </c>
      <c r="E229"/>
      <c r="F229"/>
      <c r="G229"/>
      <c r="H229"/>
      <c r="BE229" s="80"/>
    </row>
    <row r="230" spans="1:57">
      <c r="C230"/>
      <c r="D230" s="866" t="s">
        <v>1069</v>
      </c>
      <c r="E230" s="14" t="s">
        <v>1048</v>
      </c>
      <c r="F230" s="14" t="s">
        <v>1047</v>
      </c>
      <c r="G230" s="161">
        <v>89.9</v>
      </c>
      <c r="H230"/>
      <c r="I230" s="161"/>
      <c r="J230" s="161"/>
      <c r="BE230" s="80"/>
    </row>
    <row r="231" spans="1:57">
      <c r="C231"/>
      <c r="D231"/>
      <c r="E231" s="378" t="s">
        <v>1068</v>
      </c>
      <c r="F231" s="378" t="s">
        <v>858</v>
      </c>
      <c r="G231" s="161">
        <v>219.9</v>
      </c>
      <c r="H231"/>
      <c r="J231" s="197">
        <f>AVERAGE(G231:I231)</f>
        <v>219.9</v>
      </c>
      <c r="BE231" s="80"/>
    </row>
    <row r="232" spans="1:57">
      <c r="A232" s="171"/>
      <c r="B232" s="171"/>
      <c r="C232"/>
      <c r="D232"/>
      <c r="E232" s="14" t="s">
        <v>1068</v>
      </c>
      <c r="F232" s="14" t="s">
        <v>826</v>
      </c>
      <c r="G232" s="14">
        <v>1500</v>
      </c>
      <c r="H232" s="14">
        <v>1500</v>
      </c>
      <c r="I232" s="14"/>
      <c r="J232" s="14"/>
      <c r="BE232" s="80"/>
    </row>
    <row r="233" spans="1:57">
      <c r="C233"/>
      <c r="D233" s="14" t="s">
        <v>1070</v>
      </c>
      <c r="E233" s="14" t="s">
        <v>1048</v>
      </c>
      <c r="F233" s="14" t="s">
        <v>1047</v>
      </c>
      <c r="G233" s="161">
        <v>199.9</v>
      </c>
      <c r="H233"/>
      <c r="BE233" s="80"/>
    </row>
    <row r="234" spans="1:57">
      <c r="C234"/>
      <c r="D234" s="14" t="s">
        <v>1071</v>
      </c>
      <c r="E234"/>
      <c r="F234"/>
      <c r="G234"/>
      <c r="H234"/>
      <c r="BE234" s="80"/>
    </row>
    <row r="235" spans="1:57">
      <c r="C235"/>
      <c r="D235" s="14" t="s">
        <v>1008</v>
      </c>
      <c r="E235"/>
      <c r="F235"/>
      <c r="G235"/>
      <c r="H235"/>
      <c r="BE235" s="80"/>
    </row>
    <row r="236" spans="1:57" ht="45">
      <c r="C236" s="869" t="s">
        <v>1072</v>
      </c>
      <c r="D236" s="14" t="s">
        <v>1073</v>
      </c>
      <c r="E236" s="14" t="s">
        <v>1046</v>
      </c>
      <c r="F236" s="14" t="s">
        <v>1074</v>
      </c>
      <c r="G236" s="161">
        <v>14.9</v>
      </c>
      <c r="H236" s="161">
        <v>24.9</v>
      </c>
      <c r="I236" s="161">
        <v>29.9</v>
      </c>
      <c r="J236" s="197">
        <f>AVERAGE(G236:I236)</f>
        <v>23.233333333333331</v>
      </c>
      <c r="BE236" s="80"/>
    </row>
    <row r="237" spans="1:57">
      <c r="C237"/>
      <c r="D237" s="14" t="s">
        <v>1010</v>
      </c>
      <c r="E237"/>
      <c r="F237"/>
      <c r="G237"/>
      <c r="H237"/>
      <c r="BE237" s="80"/>
    </row>
    <row r="238" spans="1:57">
      <c r="C238"/>
      <c r="D238" s="866" t="s">
        <v>1011</v>
      </c>
      <c r="E238"/>
      <c r="F238"/>
      <c r="G238"/>
      <c r="H238"/>
      <c r="BE238" s="80"/>
    </row>
    <row r="239" spans="1:57">
      <c r="C239"/>
      <c r="D239" s="14" t="s">
        <v>1012</v>
      </c>
      <c r="E239" s="850"/>
      <c r="F239" s="850"/>
      <c r="G239" s="850"/>
      <c r="H239"/>
      <c r="BE239" s="80"/>
    </row>
    <row r="240" spans="1:57">
      <c r="C240"/>
      <c r="D240" s="14" t="s">
        <v>1013</v>
      </c>
      <c r="E240"/>
      <c r="F240"/>
      <c r="G240"/>
      <c r="H240"/>
      <c r="BE240" s="80"/>
    </row>
    <row r="241" spans="3:57">
      <c r="C241"/>
      <c r="D241" s="14" t="s">
        <v>1014</v>
      </c>
      <c r="E241"/>
      <c r="F241"/>
      <c r="G241"/>
      <c r="H241"/>
      <c r="BE241" s="80"/>
    </row>
    <row r="242" spans="3:57">
      <c r="C242"/>
      <c r="D242" s="14" t="s">
        <v>1015</v>
      </c>
      <c r="E242"/>
      <c r="F242"/>
      <c r="G242"/>
      <c r="H242"/>
      <c r="BE242" s="80"/>
    </row>
    <row r="243" spans="3:57">
      <c r="C243"/>
      <c r="D243" s="866" t="s">
        <v>1016</v>
      </c>
      <c r="E243"/>
      <c r="F243"/>
      <c r="G243"/>
      <c r="H243"/>
      <c r="BE243" s="80"/>
    </row>
    <row r="244" spans="3:57">
      <c r="C244"/>
      <c r="D244" s="866" t="s">
        <v>1017</v>
      </c>
      <c r="E244"/>
      <c r="F244"/>
      <c r="G244"/>
      <c r="H244"/>
      <c r="BE244" s="80"/>
    </row>
    <row r="245" spans="3:57">
      <c r="C245"/>
      <c r="D245" s="866" t="s">
        <v>1018</v>
      </c>
      <c r="E245"/>
      <c r="F245"/>
      <c r="G245"/>
      <c r="H245"/>
      <c r="BE245" s="80"/>
    </row>
    <row r="246" spans="3:57">
      <c r="C246"/>
      <c r="D246" s="14" t="s">
        <v>1019</v>
      </c>
      <c r="E246"/>
      <c r="F246"/>
      <c r="G246"/>
      <c r="H246"/>
      <c r="BE246" s="80"/>
    </row>
    <row r="247" spans="3:57">
      <c r="C247"/>
      <c r="D247" s="14" t="s">
        <v>1020</v>
      </c>
      <c r="E247"/>
      <c r="F247"/>
      <c r="G247"/>
      <c r="H247"/>
      <c r="BE247" s="80"/>
    </row>
    <row r="248" spans="3:57">
      <c r="C248"/>
      <c r="D248" s="866" t="s">
        <v>1075</v>
      </c>
      <c r="E248"/>
      <c r="F248"/>
      <c r="G248"/>
      <c r="H248"/>
      <c r="BE248" s="80"/>
    </row>
    <row r="249" spans="3:57">
      <c r="C249"/>
      <c r="D249" s="14" t="s">
        <v>1022</v>
      </c>
      <c r="E249"/>
      <c r="F249"/>
      <c r="G249"/>
      <c r="H249"/>
      <c r="BE249" s="80"/>
    </row>
    <row r="250" spans="3:57">
      <c r="C250"/>
      <c r="D250" s="14" t="s">
        <v>1023</v>
      </c>
      <c r="E250"/>
      <c r="F250"/>
      <c r="G250"/>
      <c r="H250"/>
      <c r="BE250" s="80"/>
    </row>
    <row r="251" spans="3:57">
      <c r="C251"/>
      <c r="D251" s="14" t="s">
        <v>1024</v>
      </c>
      <c r="E251"/>
      <c r="F251"/>
      <c r="G251"/>
      <c r="H251"/>
      <c r="BE251" s="80"/>
    </row>
    <row r="252" spans="3:57">
      <c r="C252"/>
      <c r="D252" s="14" t="s">
        <v>1076</v>
      </c>
      <c r="E252" s="14" t="s">
        <v>1048</v>
      </c>
      <c r="F252" s="14" t="s">
        <v>1047</v>
      </c>
      <c r="G252" s="161">
        <v>69.900000000000006</v>
      </c>
      <c r="H252" s="161">
        <v>79.900000000000006</v>
      </c>
      <c r="I252" s="161"/>
      <c r="J252" s="161"/>
      <c r="BE252" s="80"/>
    </row>
    <row r="253" spans="3:57">
      <c r="C253"/>
      <c r="D253"/>
      <c r="E253"/>
      <c r="F253"/>
      <c r="G253"/>
      <c r="H253"/>
      <c r="BE253" s="80"/>
    </row>
    <row r="254" spans="3:57">
      <c r="C254"/>
      <c r="D254"/>
      <c r="E254"/>
      <c r="F254"/>
      <c r="G254"/>
      <c r="H254"/>
      <c r="BE254" s="80"/>
    </row>
    <row r="255" spans="3:57">
      <c r="C255"/>
      <c r="D255" s="14" t="s">
        <v>1026</v>
      </c>
      <c r="E255" s="14" t="s">
        <v>904</v>
      </c>
      <c r="F255" s="14" t="s">
        <v>826</v>
      </c>
      <c r="G255" s="161">
        <v>1330</v>
      </c>
      <c r="H255" s="161">
        <v>1400</v>
      </c>
      <c r="I255" s="161"/>
      <c r="J255" s="14"/>
      <c r="BE255" s="80"/>
    </row>
    <row r="256" spans="3:57">
      <c r="C256"/>
      <c r="D256" s="14" t="s">
        <v>1027</v>
      </c>
      <c r="E256"/>
      <c r="F256"/>
      <c r="G256"/>
      <c r="H256"/>
      <c r="BE256" s="80"/>
    </row>
    <row r="257" spans="1:57">
      <c r="A257"/>
      <c r="B257"/>
      <c r="C257"/>
      <c r="D257" s="14" t="s">
        <v>1028</v>
      </c>
      <c r="E257" s="14" t="s">
        <v>1048</v>
      </c>
      <c r="F257" s="14" t="s">
        <v>1047</v>
      </c>
      <c r="G257" s="161">
        <v>189.9</v>
      </c>
      <c r="H257" s="161"/>
      <c r="I257" s="161"/>
      <c r="BE257" s="80"/>
    </row>
    <row r="258" spans="1:57">
      <c r="C258"/>
      <c r="D258"/>
      <c r="E258"/>
      <c r="F258"/>
      <c r="G258"/>
      <c r="H258"/>
      <c r="BE258" s="80"/>
    </row>
    <row r="259" spans="1:57">
      <c r="C259"/>
      <c r="D259"/>
      <c r="E259"/>
      <c r="F259"/>
      <c r="G259"/>
      <c r="H259"/>
      <c r="BE259" s="80"/>
    </row>
    <row r="260" spans="1:57">
      <c r="C260"/>
      <c r="D260" s="14" t="s">
        <v>1029</v>
      </c>
      <c r="E260"/>
      <c r="F260"/>
      <c r="G260"/>
      <c r="H260"/>
      <c r="BE260" s="80"/>
    </row>
    <row r="261" spans="1:57">
      <c r="C261"/>
      <c r="D261" s="14" t="s">
        <v>1030</v>
      </c>
      <c r="E261"/>
      <c r="F261"/>
      <c r="G261"/>
      <c r="H261"/>
      <c r="BE261" s="80"/>
    </row>
    <row r="262" spans="1:57">
      <c r="C262"/>
      <c r="D262"/>
      <c r="E262"/>
      <c r="F262"/>
      <c r="G262"/>
      <c r="H262"/>
      <c r="BE262" s="80"/>
    </row>
    <row r="263" spans="1:57">
      <c r="BE263" s="80"/>
    </row>
    <row r="264" spans="1:57">
      <c r="J264" s="94"/>
      <c r="BE264" s="80"/>
    </row>
    <row r="265" spans="1:57">
      <c r="C265" s="161"/>
      <c r="J265" s="14"/>
      <c r="BE265" s="80"/>
    </row>
    <row r="266" spans="1:57">
      <c r="C266" s="161"/>
      <c r="J266" s="14"/>
      <c r="BE266" s="80"/>
    </row>
    <row r="267" spans="1:57">
      <c r="C267" s="161"/>
      <c r="J267" s="14"/>
      <c r="BE267" s="80"/>
    </row>
    <row r="268" spans="1:57">
      <c r="C268" s="161"/>
      <c r="J268" s="14"/>
      <c r="BE268" s="80"/>
    </row>
    <row r="269" spans="1:57">
      <c r="C269" s="161"/>
      <c r="J269" s="14"/>
      <c r="BE269" s="80"/>
    </row>
    <row r="270" spans="1:57">
      <c r="C270" s="161"/>
      <c r="J270" s="14"/>
      <c r="BE270" s="80"/>
    </row>
    <row r="271" spans="1:57">
      <c r="C271" s="161"/>
      <c r="J271" s="14"/>
      <c r="BE271" s="80"/>
    </row>
    <row r="272" spans="1:57">
      <c r="C272" s="161"/>
      <c r="J272" s="14"/>
      <c r="BE272" s="80"/>
    </row>
    <row r="273" spans="1:57">
      <c r="C273" s="161"/>
      <c r="J273" s="14"/>
      <c r="BE273" s="80"/>
    </row>
    <row r="274" spans="1:57">
      <c r="C274" s="161"/>
      <c r="J274" s="14"/>
      <c r="BE274" s="80"/>
    </row>
    <row r="275" spans="1:57">
      <c r="C275" s="161"/>
      <c r="J275" s="14"/>
      <c r="BE275" s="80"/>
    </row>
    <row r="276" spans="1:57">
      <c r="C276" s="161"/>
      <c r="J276" s="14"/>
      <c r="BE276" s="80"/>
    </row>
    <row r="277" spans="1:57">
      <c r="C277" s="161"/>
      <c r="J277" s="14"/>
      <c r="BE277" s="80"/>
    </row>
    <row r="278" spans="1:57">
      <c r="C278" s="161"/>
      <c r="J278" s="14"/>
      <c r="BE278" s="80"/>
    </row>
    <row r="279" spans="1:57">
      <c r="C279" s="161"/>
      <c r="J279" s="14"/>
      <c r="BE279" s="80"/>
    </row>
    <row r="280" spans="1:57">
      <c r="C280" s="161"/>
      <c r="J280" s="14"/>
      <c r="BE280" s="80"/>
    </row>
    <row r="281" spans="1:57">
      <c r="C281" s="161"/>
      <c r="J281" s="14"/>
      <c r="BE281" s="80"/>
    </row>
    <row r="282" spans="1:57">
      <c r="C282" s="161"/>
      <c r="J282" s="14"/>
      <c r="BE282" s="80"/>
    </row>
    <row r="283" spans="1:57">
      <c r="C283" s="161"/>
      <c r="E283" s="161"/>
      <c r="I283" s="14"/>
      <c r="J283" s="14"/>
      <c r="L283" s="14"/>
      <c r="BE283" s="80"/>
    </row>
    <row r="284" spans="1:57">
      <c r="C284" s="161"/>
      <c r="D284" s="161"/>
      <c r="J284" s="14"/>
      <c r="BE284" s="80"/>
    </row>
    <row r="285" spans="1:57">
      <c r="BE285" s="80"/>
    </row>
    <row r="286" spans="1:57">
      <c r="B286" s="102"/>
      <c r="C286" s="170"/>
      <c r="BE286" s="80"/>
    </row>
    <row r="287" spans="1:57">
      <c r="BE287" s="80"/>
    </row>
    <row r="288" spans="1:57">
      <c r="A288" s="171"/>
      <c r="C288" s="161"/>
      <c r="D288" s="161"/>
      <c r="E288" s="161"/>
      <c r="F288" s="161"/>
      <c r="J288" s="115"/>
      <c r="BE288" s="80"/>
    </row>
    <row r="289" spans="3:57">
      <c r="BE289" s="80"/>
    </row>
    <row r="290" spans="3:57">
      <c r="J290" s="115"/>
      <c r="BE290" s="80"/>
    </row>
    <row r="291" spans="3:57">
      <c r="C291" s="161"/>
      <c r="BE291" s="80"/>
    </row>
    <row r="292" spans="3:57">
      <c r="C292" s="161"/>
      <c r="BE292" s="80"/>
    </row>
    <row r="293" spans="3:57">
      <c r="C293" s="161"/>
      <c r="BE293" s="80"/>
    </row>
    <row r="294" spans="3:57">
      <c r="C294" s="161"/>
      <c r="BE294" s="80"/>
    </row>
    <row r="295" spans="3:57">
      <c r="C295" s="161"/>
      <c r="D295" s="161"/>
      <c r="I295" s="14"/>
      <c r="BE295" s="80"/>
    </row>
    <row r="296" spans="3:57">
      <c r="C296" s="161"/>
      <c r="BE296" s="80"/>
    </row>
    <row r="297" spans="3:57">
      <c r="C297" s="161"/>
      <c r="BE297" s="80"/>
    </row>
    <row r="298" spans="3:57">
      <c r="C298" s="161"/>
      <c r="BE298" s="80"/>
    </row>
    <row r="299" spans="3:57">
      <c r="C299" s="161"/>
      <c r="BE299" s="80"/>
    </row>
    <row r="300" spans="3:57">
      <c r="C300" s="161"/>
      <c r="BE300" s="80"/>
    </row>
    <row r="301" spans="3:57">
      <c r="C301" s="161"/>
      <c r="BE301" s="80"/>
    </row>
    <row r="302" spans="3:57">
      <c r="C302" s="161"/>
      <c r="BE302" s="80"/>
    </row>
    <row r="303" spans="3:57">
      <c r="C303" s="161"/>
      <c r="BE303" s="80"/>
    </row>
    <row r="304" spans="3:57">
      <c r="C304" s="161"/>
      <c r="BE304" s="80"/>
    </row>
    <row r="305" spans="2:57">
      <c r="C305" s="161"/>
      <c r="BE305" s="80"/>
    </row>
    <row r="306" spans="2:57">
      <c r="C306" s="161"/>
      <c r="BE306" s="80"/>
    </row>
    <row r="307" spans="2:57">
      <c r="C307" s="161"/>
      <c r="BE307" s="80"/>
    </row>
    <row r="308" spans="2:57">
      <c r="C308" s="161"/>
      <c r="BE308" s="80"/>
    </row>
    <row r="309" spans="2:57">
      <c r="BE309" s="80"/>
    </row>
    <row r="310" spans="2:57">
      <c r="B310" s="102"/>
      <c r="C310" s="170"/>
      <c r="BE310" s="80"/>
    </row>
    <row r="311" spans="2:57">
      <c r="BE311" s="80"/>
    </row>
    <row r="312" spans="2:57">
      <c r="C312" s="161"/>
      <c r="T312" s="35" t="s">
        <v>989</v>
      </c>
      <c r="BE312" s="80"/>
    </row>
    <row r="313" spans="2:57">
      <c r="BE313" s="80"/>
    </row>
    <row r="314" spans="2:57">
      <c r="C314" s="161"/>
      <c r="D314" s="161"/>
      <c r="E314" s="161"/>
      <c r="F314" s="197"/>
      <c r="AK314" s="35" t="s">
        <v>1006</v>
      </c>
      <c r="BE314" s="80"/>
    </row>
    <row r="315" spans="2:57">
      <c r="F315" s="102"/>
      <c r="BE315" s="80"/>
    </row>
    <row r="316" spans="2:57">
      <c r="C316" s="161"/>
      <c r="D316" s="161"/>
      <c r="F316" s="197"/>
      <c r="BE316" s="859" t="s">
        <v>1026</v>
      </c>
    </row>
    <row r="318" spans="2:57">
      <c r="I318" s="14"/>
      <c r="J318" s="14"/>
    </row>
    <row r="319" spans="2:57">
      <c r="B319" s="161"/>
      <c r="D319" s="197"/>
      <c r="E319" s="161"/>
      <c r="G319" s="197"/>
      <c r="H319" s="161"/>
      <c r="I319" s="14"/>
      <c r="J319" s="197"/>
    </row>
    <row r="321" spans="1:39">
      <c r="A321" s="206"/>
      <c r="C321" s="161"/>
      <c r="D321" s="161"/>
      <c r="E321" s="161"/>
      <c r="F321" s="197"/>
      <c r="AG321" s="35" t="s">
        <v>1002</v>
      </c>
      <c r="AM321" s="46" t="s">
        <v>1008</v>
      </c>
    </row>
    <row r="322" spans="1:39">
      <c r="A322" s="206"/>
      <c r="C322" s="161"/>
      <c r="D322" s="161"/>
      <c r="E322" s="161"/>
      <c r="F322" s="197"/>
      <c r="AG322" s="4"/>
      <c r="AM322" s="865"/>
    </row>
    <row r="324" spans="1:39">
      <c r="C324" s="161"/>
      <c r="D324" s="864"/>
    </row>
    <row r="326" spans="1:39">
      <c r="C326" s="161"/>
      <c r="D326" s="864"/>
    </row>
    <row r="330" spans="1:39">
      <c r="A330" s="925"/>
      <c r="C330" s="161"/>
      <c r="D330" s="864"/>
    </row>
    <row r="331" spans="1:39">
      <c r="A331" s="925"/>
      <c r="C331" s="161"/>
    </row>
    <row r="332" spans="1:39">
      <c r="A332" s="925"/>
      <c r="C332" s="161"/>
    </row>
    <row r="333" spans="1:39">
      <c r="A333" s="925"/>
      <c r="C333" s="161"/>
    </row>
    <row r="334" spans="1:39">
      <c r="A334" s="925"/>
      <c r="C334" s="161"/>
      <c r="D334"/>
    </row>
    <row r="335" spans="1:39">
      <c r="A335" s="120"/>
    </row>
    <row r="336" spans="1:39">
      <c r="A336" s="925"/>
      <c r="C336" s="161"/>
      <c r="D336" s="864"/>
    </row>
    <row r="337" spans="1:4">
      <c r="A337" s="925"/>
      <c r="C337" s="161"/>
    </row>
    <row r="338" spans="1:4">
      <c r="A338" s="925"/>
      <c r="C338" s="161"/>
    </row>
    <row r="339" spans="1:4">
      <c r="A339" s="925"/>
      <c r="C339" s="161"/>
    </row>
    <row r="340" spans="1:4">
      <c r="A340" s="925"/>
      <c r="C340" s="161"/>
    </row>
    <row r="341" spans="1:4">
      <c r="A341" s="925"/>
      <c r="C341" s="161"/>
    </row>
    <row r="342" spans="1:4">
      <c r="A342" s="925"/>
      <c r="C342" s="161"/>
    </row>
    <row r="343" spans="1:4">
      <c r="A343" s="925"/>
      <c r="C343" s="161"/>
    </row>
    <row r="344" spans="1:4">
      <c r="A344" s="120"/>
    </row>
    <row r="345" spans="1:4">
      <c r="A345" s="925"/>
      <c r="C345" s="161"/>
      <c r="D345" s="864"/>
    </row>
    <row r="346" spans="1:4">
      <c r="A346" s="925"/>
      <c r="C346" s="161"/>
    </row>
    <row r="347" spans="1:4">
      <c r="A347" s="925"/>
      <c r="C347" s="161"/>
    </row>
    <row r="348" spans="1:4">
      <c r="A348" s="925"/>
      <c r="C348" s="161"/>
    </row>
    <row r="349" spans="1:4">
      <c r="A349" s="925"/>
      <c r="C349" s="161"/>
    </row>
    <row r="350" spans="1:4">
      <c r="A350" s="925"/>
      <c r="C350" s="161"/>
    </row>
    <row r="351" spans="1:4">
      <c r="A351" s="925"/>
      <c r="C351" s="161"/>
    </row>
    <row r="352" spans="1:4">
      <c r="A352" s="925"/>
      <c r="C352" s="161"/>
    </row>
    <row r="353" spans="1:4">
      <c r="A353" s="925"/>
      <c r="C353" s="161"/>
    </row>
    <row r="361" spans="1:4">
      <c r="A361" s="926"/>
      <c r="C361" s="161"/>
      <c r="D361" s="864"/>
    </row>
    <row r="362" spans="1:4">
      <c r="A362" s="926"/>
      <c r="C362" s="161"/>
    </row>
    <row r="363" spans="1:4">
      <c r="A363" s="926"/>
      <c r="C363" s="161"/>
    </row>
    <row r="364" spans="1:4">
      <c r="A364" s="926"/>
      <c r="C364" s="161"/>
    </row>
    <row r="365" spans="1:4">
      <c r="A365" s="926"/>
      <c r="C365" s="161"/>
    </row>
    <row r="366" spans="1:4">
      <c r="A366" s="926"/>
      <c r="C366" s="161"/>
    </row>
    <row r="369" spans="3:4">
      <c r="C369" s="161"/>
      <c r="D369" s="102"/>
    </row>
    <row r="370" spans="3:4">
      <c r="C370" s="161"/>
    </row>
    <row r="371" spans="3:4">
      <c r="C371" s="161"/>
      <c r="D371" s="102"/>
    </row>
  </sheetData>
  <hyperlinks>
    <hyperlink ref="A53" r:id="rId1" display="SEFAZ GO" xr:uid="{00000000-0004-0000-0600-000000000000}"/>
  </hyperlinks>
  <pageMargins left="0.511811024" right="0.511811024" top="0.78740157499999996" bottom="0.78740157499999996" header="0.31496062000000002" footer="0.31496062000000002"/>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V871"/>
  <sheetViews>
    <sheetView zoomScaleNormal="100" workbookViewId="0">
      <selection activeCell="G13" sqref="G13"/>
    </sheetView>
  </sheetViews>
  <sheetFormatPr defaultColWidth="0" defaultRowHeight="15" zeroHeight="1"/>
  <cols>
    <col min="1" max="1" width="9.140625" style="338" customWidth="1"/>
    <col min="2" max="2" width="15.42578125" style="14" customWidth="1"/>
    <col min="3" max="3" width="39.85546875" style="14" customWidth="1"/>
    <col min="4" max="4" width="17.5703125" style="14" bestFit="1" customWidth="1"/>
    <col min="5" max="5" width="18" style="14" customWidth="1"/>
    <col min="6" max="6" width="17.85546875" style="14" customWidth="1"/>
    <col min="7" max="7" width="18.42578125" style="14" customWidth="1"/>
    <col min="8" max="8" width="17" style="102" customWidth="1"/>
    <col min="9" max="9" width="12.140625" style="14" customWidth="1"/>
    <col min="10" max="10" width="22.140625" style="348" customWidth="1"/>
    <col min="11" max="11" width="26.85546875" style="357" customWidth="1"/>
    <col min="12" max="12" width="15.42578125" style="348" customWidth="1"/>
    <col min="13" max="13" width="26.5703125" style="338" customWidth="1"/>
    <col min="14" max="14" width="16.85546875" style="338" customWidth="1"/>
    <col min="15" max="15" width="29" style="338" customWidth="1"/>
    <col min="16" max="16" width="20.42578125" style="338" customWidth="1"/>
    <col min="17" max="17" width="18.140625" style="338" customWidth="1"/>
    <col min="18" max="18" width="19.140625" style="338" customWidth="1"/>
    <col min="19" max="20" width="16.7109375" style="338" customWidth="1"/>
    <col min="21" max="21" width="15" style="338" customWidth="1"/>
    <col min="22" max="22" width="15.7109375" style="338" customWidth="1"/>
    <col min="23" max="23" width="13" style="338" customWidth="1"/>
    <col min="24" max="24" width="14.28515625" style="338" customWidth="1"/>
    <col min="25" max="25" width="12.7109375" style="338" customWidth="1"/>
    <col min="26" max="26" width="13" style="338" customWidth="1"/>
    <col min="27" max="27" width="12.7109375" style="338" customWidth="1"/>
    <col min="28" max="28" width="10.85546875" style="338" customWidth="1"/>
    <col min="29" max="29" width="11.7109375" style="338" customWidth="1"/>
    <col min="30" max="30" width="11.85546875" style="338" customWidth="1"/>
    <col min="31" max="31" width="12.7109375" style="338" customWidth="1"/>
    <col min="32" max="32" width="11.42578125" style="338" customWidth="1"/>
    <col min="33" max="33" width="11.85546875" style="338" customWidth="1"/>
    <col min="34" max="35" width="11.42578125" style="338" customWidth="1"/>
    <col min="36" max="36" width="10.28515625" style="338" customWidth="1"/>
    <col min="37" max="37" width="10.85546875" style="338" customWidth="1"/>
    <col min="38" max="38" width="11" style="338" customWidth="1"/>
    <col min="39" max="40" width="11.42578125" style="338" customWidth="1"/>
    <col min="41" max="41" width="11.85546875" style="338" customWidth="1"/>
    <col min="42" max="42" width="13.85546875" style="338" customWidth="1"/>
    <col min="43" max="43" width="13.28515625" style="338" customWidth="1"/>
    <col min="44" max="44" width="12.5703125" style="338" customWidth="1"/>
    <col min="45" max="45" width="9.140625" style="338" customWidth="1"/>
    <col min="46" max="46" width="16.5703125" style="338" customWidth="1"/>
    <col min="47" max="47" width="22.5703125" style="338" hidden="1" customWidth="1"/>
    <col min="48" max="48" width="15.28515625" style="338" hidden="1" customWidth="1"/>
    <col min="49" max="49" width="12.42578125" style="338" hidden="1" customWidth="1"/>
    <col min="50" max="50" width="12.7109375" style="338" hidden="1" customWidth="1"/>
    <col min="51" max="51" width="13.28515625" style="338" hidden="1" customWidth="1"/>
    <col min="52" max="52" width="12.42578125" style="338" hidden="1" customWidth="1"/>
    <col min="53" max="53" width="12.85546875" style="338" hidden="1" customWidth="1"/>
    <col min="54" max="54" width="13.85546875" style="338" hidden="1" customWidth="1"/>
    <col min="55" max="55" width="12.85546875" style="338" hidden="1" customWidth="1"/>
    <col min="56" max="56" width="12.5703125" style="338" hidden="1" customWidth="1"/>
    <col min="57" max="57" width="13.140625" style="338" hidden="1" customWidth="1"/>
    <col min="58" max="58" width="13.28515625" style="338" hidden="1" customWidth="1"/>
    <col min="59" max="59" width="12.7109375" style="338" hidden="1" customWidth="1"/>
    <col min="60" max="61" width="13.28515625" style="338" hidden="1" customWidth="1"/>
    <col min="62" max="62" width="14.7109375" style="338" hidden="1" customWidth="1"/>
    <col min="63" max="63" width="13.42578125" style="338" hidden="1" customWidth="1"/>
    <col min="64" max="64" width="14.28515625" style="338" hidden="1" customWidth="1"/>
    <col min="65" max="65" width="14" style="338" hidden="1" customWidth="1"/>
    <col min="66" max="66" width="13.28515625" style="338" hidden="1" customWidth="1"/>
    <col min="67" max="67" width="14" style="338" hidden="1" customWidth="1"/>
    <col min="68" max="68" width="13" style="338" hidden="1" customWidth="1"/>
    <col min="69" max="69" width="13.140625" style="338" hidden="1" customWidth="1"/>
    <col min="70" max="70" width="13.7109375" style="338" hidden="1" customWidth="1"/>
    <col min="71" max="71" width="12.85546875" style="338" hidden="1" customWidth="1"/>
    <col min="72" max="72" width="15" style="338" hidden="1" customWidth="1"/>
    <col min="73" max="73" width="9.140625" style="338" hidden="1" customWidth="1"/>
    <col min="74" max="74" width="0" style="338" hidden="1" customWidth="1"/>
    <col min="75" max="16384" width="9.140625" style="338" hidden="1"/>
  </cols>
  <sheetData>
    <row r="1" spans="1:73" customFormat="1" ht="15.75">
      <c r="A1" s="338"/>
      <c r="B1" s="339"/>
      <c r="C1" s="339"/>
      <c r="D1" s="339"/>
      <c r="E1" s="339"/>
      <c r="F1" s="339"/>
      <c r="G1" s="339"/>
      <c r="H1" s="339"/>
      <c r="I1" s="339"/>
      <c r="J1" s="339"/>
      <c r="K1" s="339"/>
      <c r="L1" s="339"/>
      <c r="M1" s="339"/>
      <c r="N1" s="339"/>
      <c r="O1" s="339"/>
      <c r="P1" s="338"/>
      <c r="Q1" s="338"/>
      <c r="R1" s="338"/>
      <c r="S1" s="338"/>
      <c r="T1" s="338"/>
      <c r="U1" s="338"/>
      <c r="V1" s="338"/>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c r="AU1" s="338"/>
      <c r="AV1" s="338"/>
      <c r="AW1" s="338"/>
      <c r="AX1" s="338"/>
      <c r="AY1" s="338"/>
      <c r="AZ1" s="338"/>
      <c r="BA1" s="338"/>
      <c r="BB1" s="338"/>
      <c r="BC1" s="338"/>
      <c r="BD1" s="338"/>
      <c r="BE1" s="338"/>
      <c r="BF1" s="338"/>
      <c r="BG1" s="338"/>
      <c r="BH1" s="338"/>
      <c r="BI1" s="338"/>
      <c r="BJ1" s="338"/>
      <c r="BK1" s="338"/>
      <c r="BL1" s="338"/>
      <c r="BM1" s="338"/>
      <c r="BN1" s="338"/>
      <c r="BO1" s="338"/>
      <c r="BP1" s="338"/>
      <c r="BQ1" s="338"/>
      <c r="BR1" s="338"/>
      <c r="BS1" s="338"/>
      <c r="BT1" s="338"/>
      <c r="BU1" s="338"/>
    </row>
    <row r="2" spans="1:73" customFormat="1">
      <c r="A2" s="338"/>
      <c r="B2" s="340"/>
      <c r="C2" s="340"/>
      <c r="D2" s="340"/>
      <c r="E2" s="341"/>
      <c r="F2" s="341"/>
      <c r="G2" s="341"/>
      <c r="H2" s="341"/>
      <c r="I2" s="341"/>
      <c r="J2" s="341"/>
      <c r="K2" s="341"/>
      <c r="L2" s="341"/>
      <c r="M2" s="341"/>
      <c r="N2" s="342"/>
      <c r="O2" s="342"/>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row>
    <row r="3" spans="1:73" customFormat="1">
      <c r="A3" s="338"/>
      <c r="B3" s="340"/>
      <c r="C3" s="340"/>
      <c r="D3" s="340"/>
      <c r="E3" s="341"/>
      <c r="F3" s="341"/>
      <c r="G3" s="341"/>
      <c r="H3" s="341"/>
      <c r="I3" s="341"/>
      <c r="J3" s="341"/>
      <c r="K3" s="341"/>
      <c r="L3" s="341"/>
      <c r="M3" s="341"/>
      <c r="N3" s="342"/>
      <c r="O3" s="342"/>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c r="AX3" s="338"/>
      <c r="AY3" s="338"/>
      <c r="AZ3" s="338"/>
      <c r="BA3" s="338"/>
      <c r="BB3" s="338"/>
      <c r="BC3" s="338"/>
      <c r="BD3" s="338"/>
      <c r="BE3" s="338"/>
      <c r="BF3" s="338"/>
      <c r="BG3" s="338"/>
      <c r="BH3" s="338"/>
      <c r="BI3" s="338"/>
      <c r="BJ3" s="338"/>
      <c r="BK3" s="338"/>
      <c r="BL3" s="338"/>
      <c r="BM3" s="338"/>
      <c r="BN3" s="338"/>
      <c r="BO3" s="338"/>
      <c r="BP3" s="338"/>
      <c r="BQ3" s="338"/>
      <c r="BR3" s="338"/>
      <c r="BS3" s="338"/>
      <c r="BT3" s="338"/>
      <c r="BU3" s="338"/>
    </row>
    <row r="4" spans="1:73" customFormat="1">
      <c r="A4" s="338"/>
      <c r="B4" s="340"/>
      <c r="C4" s="340"/>
      <c r="D4" s="340"/>
      <c r="E4" s="341"/>
      <c r="F4" s="341"/>
      <c r="G4" s="341"/>
      <c r="H4" s="341"/>
      <c r="I4" s="341"/>
      <c r="J4" s="341"/>
      <c r="K4" s="341"/>
      <c r="L4" s="341"/>
      <c r="M4" s="341"/>
      <c r="N4" s="342"/>
      <c r="O4" s="342"/>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row>
    <row r="5" spans="1:73" customFormat="1">
      <c r="A5" s="338"/>
      <c r="B5" s="340"/>
      <c r="C5" s="340"/>
      <c r="D5" s="340"/>
      <c r="E5" s="341"/>
      <c r="F5" s="341"/>
      <c r="G5" s="341"/>
      <c r="H5" s="341"/>
      <c r="I5" s="341"/>
      <c r="J5" s="341"/>
      <c r="K5" s="341"/>
      <c r="L5" s="341"/>
      <c r="M5" s="341"/>
      <c r="N5" s="342"/>
      <c r="O5" s="342"/>
      <c r="P5" s="338"/>
      <c r="Q5" s="338"/>
      <c r="R5" s="338"/>
      <c r="S5" s="338"/>
      <c r="T5" s="338"/>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c r="AT5" s="338"/>
      <c r="AU5" s="338"/>
      <c r="AV5" s="338"/>
      <c r="AW5" s="338"/>
      <c r="AX5" s="338"/>
      <c r="AY5" s="338"/>
      <c r="AZ5" s="338"/>
      <c r="BA5" s="338"/>
      <c r="BB5" s="338"/>
      <c r="BC5" s="338"/>
      <c r="BD5" s="338"/>
      <c r="BE5" s="338"/>
      <c r="BF5" s="338"/>
      <c r="BG5" s="338"/>
      <c r="BH5" s="338"/>
      <c r="BI5" s="338"/>
      <c r="BJ5" s="338"/>
      <c r="BK5" s="338"/>
      <c r="BL5" s="338"/>
      <c r="BM5" s="338"/>
      <c r="BN5" s="338"/>
      <c r="BO5" s="338"/>
      <c r="BP5" s="338"/>
      <c r="BQ5" s="338"/>
      <c r="BR5" s="338"/>
      <c r="BS5" s="338"/>
      <c r="BT5" s="338"/>
      <c r="BU5" s="338"/>
    </row>
    <row r="6" spans="1:73" customFormat="1">
      <c r="A6" s="338"/>
      <c r="B6" s="340"/>
      <c r="C6" s="340"/>
      <c r="D6" s="340"/>
      <c r="E6" s="341"/>
      <c r="F6" s="341"/>
      <c r="G6" s="341"/>
      <c r="H6" s="341"/>
      <c r="I6" s="341"/>
      <c r="J6" s="341"/>
      <c r="K6" s="341"/>
      <c r="L6" s="341"/>
      <c r="M6" s="341"/>
      <c r="N6" s="342"/>
      <c r="O6" s="342"/>
      <c r="P6" s="338"/>
      <c r="Q6" s="338"/>
      <c r="R6" s="338"/>
      <c r="S6" s="338"/>
      <c r="T6" s="338"/>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c r="AT6" s="338"/>
      <c r="AU6" s="338"/>
      <c r="AV6" s="338"/>
      <c r="AW6" s="338"/>
      <c r="AX6" s="338"/>
      <c r="AY6" s="338"/>
      <c r="AZ6" s="338"/>
      <c r="BA6" s="338"/>
      <c r="BB6" s="338"/>
      <c r="BC6" s="338"/>
      <c r="BD6" s="338"/>
      <c r="BE6" s="338"/>
      <c r="BF6" s="338"/>
      <c r="BG6" s="338"/>
      <c r="BH6" s="338"/>
      <c r="BI6" s="338"/>
      <c r="BJ6" s="338"/>
      <c r="BK6" s="338"/>
      <c r="BL6" s="338"/>
      <c r="BM6" s="338"/>
      <c r="BN6" s="338"/>
      <c r="BO6" s="338"/>
      <c r="BP6" s="338"/>
      <c r="BQ6" s="338"/>
      <c r="BR6" s="338"/>
      <c r="BS6" s="338"/>
      <c r="BT6" s="338"/>
      <c r="BU6" s="338"/>
    </row>
    <row r="7" spans="1:73" customFormat="1">
      <c r="A7" s="338"/>
      <c r="B7" s="341"/>
      <c r="C7" s="343"/>
      <c r="D7" s="340"/>
      <c r="E7" s="340"/>
      <c r="F7" s="340"/>
      <c r="G7" s="340"/>
      <c r="H7" s="340"/>
      <c r="I7" s="344"/>
      <c r="J7" s="345"/>
      <c r="K7" s="341"/>
      <c r="L7" s="341"/>
      <c r="M7" s="341"/>
      <c r="N7" s="342"/>
      <c r="O7" s="342"/>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338"/>
      <c r="BN7" s="338"/>
      <c r="BO7" s="338"/>
      <c r="BP7" s="338"/>
      <c r="BQ7" s="338"/>
      <c r="BR7" s="338"/>
      <c r="BS7" s="338"/>
      <c r="BT7" s="338"/>
      <c r="BU7" s="338"/>
    </row>
    <row r="8" spans="1:73" customFormat="1">
      <c r="A8" s="338"/>
      <c r="B8" s="340"/>
      <c r="C8" s="340"/>
      <c r="D8" s="340"/>
      <c r="E8" s="341"/>
      <c r="F8" s="341"/>
      <c r="G8" s="341"/>
      <c r="H8" s="341"/>
      <c r="I8" s="341"/>
      <c r="J8" s="346"/>
      <c r="K8" s="341"/>
      <c r="L8" s="341"/>
      <c r="M8" s="341"/>
      <c r="N8" s="342"/>
      <c r="O8" s="342"/>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338"/>
      <c r="BS8" s="338"/>
      <c r="BT8" s="338"/>
      <c r="BU8" s="338"/>
    </row>
    <row r="9" spans="1:73" customFormat="1">
      <c r="A9" s="338"/>
      <c r="B9" s="341"/>
      <c r="C9" s="343"/>
      <c r="D9" s="340"/>
      <c r="E9" s="340"/>
      <c r="F9" s="340"/>
      <c r="G9" s="340"/>
      <c r="H9" s="340"/>
      <c r="I9" s="344"/>
      <c r="J9" s="345"/>
      <c r="K9" s="345"/>
      <c r="L9" s="345"/>
      <c r="M9" s="341"/>
      <c r="N9" s="342"/>
      <c r="O9" s="342"/>
      <c r="P9" s="338"/>
      <c r="Q9" s="338"/>
      <c r="R9" s="338"/>
      <c r="S9" s="338"/>
      <c r="T9" s="338"/>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c r="AT9" s="338"/>
      <c r="AU9" s="338"/>
      <c r="AV9" s="338"/>
      <c r="AW9" s="338"/>
      <c r="AX9" s="338"/>
      <c r="AY9" s="338"/>
      <c r="AZ9" s="338"/>
      <c r="BA9" s="338"/>
      <c r="BB9" s="338"/>
      <c r="BC9" s="338"/>
      <c r="BD9" s="338"/>
      <c r="BE9" s="338"/>
      <c r="BF9" s="338"/>
      <c r="BG9" s="338"/>
      <c r="BH9" s="338"/>
      <c r="BI9" s="338"/>
      <c r="BJ9" s="338"/>
      <c r="BK9" s="338"/>
      <c r="BL9" s="338"/>
      <c r="BM9" s="338"/>
      <c r="BN9" s="338"/>
      <c r="BO9" s="338"/>
      <c r="BP9" s="338"/>
      <c r="BQ9" s="338"/>
      <c r="BR9" s="338"/>
      <c r="BS9" s="338"/>
      <c r="BT9" s="338"/>
      <c r="BU9" s="338"/>
    </row>
    <row r="10" spans="1:73" customFormat="1">
      <c r="A10" s="338"/>
      <c r="B10" s="341"/>
      <c r="C10" s="343"/>
      <c r="D10" s="340"/>
      <c r="E10" s="340"/>
      <c r="F10" s="340"/>
      <c r="G10" s="340"/>
      <c r="H10" s="340"/>
      <c r="I10" s="344"/>
      <c r="J10" s="347"/>
      <c r="K10" s="345"/>
      <c r="L10" s="345"/>
      <c r="M10" s="341"/>
      <c r="N10" s="342"/>
      <c r="O10" s="342"/>
      <c r="P10" s="338"/>
      <c r="Q10" s="338"/>
      <c r="R10" s="338"/>
      <c r="S10" s="338"/>
      <c r="T10" s="338"/>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c r="AT10" s="338"/>
      <c r="AU10" s="338"/>
      <c r="AV10" s="338"/>
      <c r="AW10" s="338"/>
      <c r="AX10" s="338"/>
      <c r="AY10" s="338"/>
      <c r="AZ10" s="338"/>
      <c r="BA10" s="338"/>
      <c r="BB10" s="338"/>
      <c r="BC10" s="338"/>
      <c r="BD10" s="338"/>
      <c r="BE10" s="338"/>
      <c r="BF10" s="338"/>
      <c r="BG10" s="338"/>
      <c r="BH10" s="338"/>
      <c r="BI10" s="338"/>
      <c r="BJ10" s="338"/>
      <c r="BK10" s="338"/>
      <c r="BL10" s="338"/>
      <c r="BM10" s="338"/>
      <c r="BN10" s="338"/>
      <c r="BO10" s="338"/>
      <c r="BP10" s="338"/>
      <c r="BQ10" s="338"/>
      <c r="BR10" s="338"/>
      <c r="BS10" s="338"/>
      <c r="BT10" s="338"/>
      <c r="BU10" s="338"/>
    </row>
    <row r="11" spans="1:73" customFormat="1">
      <c r="A11" s="338"/>
      <c r="B11" s="341"/>
      <c r="C11" s="343"/>
      <c r="D11" s="340"/>
      <c r="E11" s="340"/>
      <c r="F11" s="340"/>
      <c r="G11" s="340"/>
      <c r="H11" s="340"/>
      <c r="I11" s="344"/>
      <c r="J11" s="345"/>
      <c r="K11" s="345"/>
      <c r="L11" s="345"/>
      <c r="M11" s="341"/>
      <c r="N11" s="342"/>
      <c r="O11" s="342"/>
      <c r="P11" s="338"/>
      <c r="Q11" s="338"/>
      <c r="R11" s="338"/>
      <c r="S11" s="338"/>
      <c r="T11" s="338"/>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c r="AT11" s="338"/>
      <c r="AU11" s="338"/>
      <c r="AV11" s="338"/>
      <c r="AW11" s="338"/>
      <c r="AX11" s="338"/>
      <c r="AY11" s="338"/>
      <c r="AZ11" s="338"/>
      <c r="BA11" s="338"/>
      <c r="BB11" s="338"/>
      <c r="BC11" s="338"/>
      <c r="BD11" s="338"/>
      <c r="BE11" s="338"/>
      <c r="BF11" s="338"/>
      <c r="BG11" s="338"/>
      <c r="BH11" s="338"/>
      <c r="BI11" s="338"/>
      <c r="BJ11" s="338"/>
      <c r="BK11" s="338"/>
      <c r="BL11" s="338"/>
      <c r="BM11" s="338"/>
      <c r="BN11" s="338"/>
      <c r="BO11" s="338"/>
      <c r="BP11" s="338"/>
      <c r="BQ11" s="338"/>
      <c r="BR11" s="338"/>
      <c r="BS11" s="338"/>
      <c r="BT11" s="338"/>
      <c r="BU11" s="338"/>
    </row>
    <row r="12" spans="1:73" customFormat="1">
      <c r="A12" s="338"/>
      <c r="B12" s="341"/>
      <c r="C12" s="343"/>
      <c r="D12" s="340"/>
      <c r="E12" s="340"/>
      <c r="F12" s="340"/>
      <c r="G12" s="340"/>
      <c r="H12" s="340"/>
      <c r="I12" s="344"/>
      <c r="J12" s="347"/>
      <c r="K12" s="345"/>
      <c r="L12" s="345"/>
      <c r="M12" s="341"/>
      <c r="N12" s="342"/>
      <c r="O12" s="342"/>
      <c r="P12" s="338"/>
      <c r="Q12" s="338"/>
      <c r="R12" s="338"/>
      <c r="S12" s="338"/>
      <c r="T12" s="338"/>
      <c r="U12" s="338"/>
      <c r="V12" s="338"/>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c r="AT12" s="338"/>
      <c r="AU12" s="338"/>
      <c r="AV12" s="338"/>
      <c r="AW12" s="338"/>
      <c r="AX12" s="338"/>
      <c r="AY12" s="338"/>
      <c r="AZ12" s="338"/>
      <c r="BA12" s="338"/>
      <c r="BB12" s="338"/>
      <c r="BC12" s="338"/>
      <c r="BD12" s="338"/>
      <c r="BE12" s="338"/>
      <c r="BF12" s="338"/>
      <c r="BG12" s="338"/>
      <c r="BH12" s="338"/>
      <c r="BI12" s="338"/>
      <c r="BJ12" s="338"/>
      <c r="BK12" s="338"/>
      <c r="BL12" s="338"/>
      <c r="BM12" s="338"/>
      <c r="BN12" s="338"/>
      <c r="BO12" s="338"/>
      <c r="BP12" s="338"/>
      <c r="BQ12" s="338"/>
      <c r="BR12" s="338"/>
      <c r="BS12" s="338"/>
      <c r="BT12" s="338"/>
      <c r="BU12" s="338"/>
    </row>
    <row r="13" spans="1:73" customFormat="1">
      <c r="A13" s="338"/>
      <c r="B13" s="341"/>
      <c r="C13" s="343"/>
      <c r="D13" s="340"/>
      <c r="E13" s="340"/>
      <c r="F13" s="340"/>
      <c r="G13" s="340"/>
      <c r="H13" s="340"/>
      <c r="I13" s="344"/>
      <c r="J13" s="345"/>
      <c r="K13" s="345"/>
      <c r="L13" s="345"/>
      <c r="M13" s="341"/>
      <c r="N13" s="342"/>
      <c r="O13" s="342"/>
      <c r="P13" s="338"/>
      <c r="Q13" s="338"/>
      <c r="R13" s="338"/>
      <c r="S13" s="338"/>
      <c r="T13" s="338"/>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c r="AT13" s="338"/>
      <c r="AU13" s="338"/>
      <c r="AV13" s="338"/>
      <c r="AW13" s="338"/>
      <c r="AX13" s="338"/>
      <c r="AY13" s="338"/>
      <c r="AZ13" s="338"/>
      <c r="BA13" s="338"/>
      <c r="BB13" s="338"/>
      <c r="BC13" s="338"/>
      <c r="BD13" s="338"/>
      <c r="BE13" s="338"/>
      <c r="BF13" s="338"/>
      <c r="BG13" s="338"/>
      <c r="BH13" s="338"/>
      <c r="BI13" s="338"/>
      <c r="BJ13" s="338"/>
      <c r="BK13" s="338"/>
      <c r="BL13" s="338"/>
      <c r="BM13" s="338"/>
      <c r="BN13" s="338"/>
      <c r="BO13" s="338"/>
      <c r="BP13" s="338"/>
      <c r="BQ13" s="338"/>
      <c r="BR13" s="338"/>
      <c r="BS13" s="338"/>
      <c r="BT13" s="338"/>
      <c r="BU13" s="338"/>
    </row>
    <row r="14" spans="1:73" customFormat="1" ht="31.5" customHeight="1">
      <c r="A14" s="338"/>
      <c r="B14" s="1040" t="s">
        <v>1077</v>
      </c>
      <c r="C14" s="1041"/>
      <c r="D14" s="1041"/>
      <c r="E14" s="1041"/>
      <c r="F14" s="1041"/>
      <c r="G14" s="1041"/>
      <c r="H14" s="1042"/>
      <c r="I14" s="349"/>
      <c r="J14" s="1034" t="s">
        <v>1078</v>
      </c>
      <c r="K14" s="1035"/>
      <c r="L14" s="1035"/>
      <c r="M14" s="1035"/>
      <c r="N14" s="1036"/>
      <c r="O14" s="338"/>
      <c r="P14" s="338"/>
      <c r="Q14" s="338"/>
      <c r="R14" s="1010" t="s">
        <v>1079</v>
      </c>
      <c r="S14" s="1011"/>
      <c r="T14" s="1011"/>
      <c r="U14" s="1011"/>
      <c r="V14" s="1011"/>
      <c r="W14" s="1011"/>
      <c r="X14" s="1011"/>
      <c r="Y14" s="1011"/>
      <c r="Z14" s="1011"/>
      <c r="AA14" s="1011"/>
      <c r="AB14" s="1011"/>
      <c r="AC14" s="1011"/>
      <c r="AD14" s="1011"/>
      <c r="AE14" s="1011"/>
      <c r="AF14" s="1011"/>
      <c r="AG14" s="1011"/>
      <c r="AH14" s="1011"/>
      <c r="AI14" s="1011"/>
      <c r="AJ14" s="1011"/>
      <c r="AK14" s="1011"/>
      <c r="AL14" s="1011"/>
      <c r="AM14" s="1011"/>
      <c r="AN14" s="1011"/>
      <c r="AO14" s="1011"/>
      <c r="AP14" s="1011"/>
      <c r="AQ14" s="1011"/>
      <c r="AR14" s="1012"/>
      <c r="AS14" s="338"/>
      <c r="AT14" s="338"/>
      <c r="AU14" s="338"/>
      <c r="AV14" s="338"/>
      <c r="AW14" s="338"/>
      <c r="AX14" s="338"/>
      <c r="AY14" s="338"/>
      <c r="AZ14" s="338"/>
      <c r="BA14" s="338"/>
      <c r="BB14" s="338"/>
      <c r="BC14" s="338"/>
      <c r="BD14" s="338"/>
      <c r="BE14" s="338"/>
      <c r="BF14" s="338"/>
      <c r="BG14" s="338"/>
      <c r="BH14" s="338"/>
      <c r="BI14" s="338"/>
      <c r="BJ14" s="338"/>
      <c r="BK14" s="338"/>
      <c r="BL14" s="338"/>
      <c r="BM14" s="338"/>
      <c r="BN14" s="338"/>
      <c r="BO14" s="338"/>
      <c r="BP14" s="338"/>
      <c r="BQ14" s="338"/>
      <c r="BR14" s="338"/>
      <c r="BS14" s="338"/>
      <c r="BT14" s="338"/>
      <c r="BU14" s="338"/>
    </row>
    <row r="15" spans="1:73" customFormat="1" ht="15.75">
      <c r="A15" s="338"/>
      <c r="B15" s="2"/>
      <c r="C15" s="3"/>
      <c r="D15" s="3"/>
      <c r="E15" s="3"/>
      <c r="F15" s="3"/>
      <c r="G15" s="3"/>
      <c r="H15" s="3"/>
      <c r="I15" s="344"/>
      <c r="J15" s="220"/>
      <c r="K15" s="221"/>
      <c r="L15" s="221"/>
      <c r="M15" s="221"/>
      <c r="N15" s="222"/>
      <c r="O15" s="338"/>
      <c r="P15" s="338"/>
      <c r="Q15" s="338"/>
      <c r="R15" s="1013"/>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c r="AP15" s="1014"/>
      <c r="AQ15" s="1014"/>
      <c r="AR15" s="1015"/>
      <c r="AS15" s="338"/>
      <c r="AT15" s="338"/>
      <c r="AU15" s="338"/>
      <c r="AV15" s="338"/>
      <c r="AW15" s="338"/>
      <c r="AX15" s="338"/>
      <c r="AY15" s="338"/>
      <c r="AZ15" s="338"/>
      <c r="BA15" s="338"/>
      <c r="BB15" s="338"/>
      <c r="BC15" s="338"/>
      <c r="BD15" s="338"/>
      <c r="BE15" s="338"/>
      <c r="BF15" s="338"/>
      <c r="BG15" s="338"/>
      <c r="BH15" s="338"/>
      <c r="BI15" s="338"/>
      <c r="BJ15" s="338"/>
      <c r="BK15" s="338"/>
      <c r="BL15" s="338"/>
      <c r="BM15" s="338"/>
      <c r="BN15" s="338"/>
      <c r="BO15" s="338"/>
      <c r="BP15" s="338"/>
      <c r="BQ15" s="338"/>
      <c r="BR15" s="338"/>
      <c r="BS15" s="338"/>
      <c r="BT15" s="338"/>
      <c r="BU15" s="338"/>
    </row>
    <row r="16" spans="1:73" customFormat="1">
      <c r="A16" s="338"/>
      <c r="B16" s="541"/>
      <c r="C16" s="542"/>
      <c r="D16" s="542"/>
      <c r="E16" s="1031" t="s">
        <v>672</v>
      </c>
      <c r="F16" s="1032"/>
      <c r="G16" s="1032"/>
      <c r="H16" s="1033"/>
      <c r="I16" s="350"/>
      <c r="J16" s="1037" t="s">
        <v>1080</v>
      </c>
      <c r="K16" s="1038"/>
      <c r="L16" s="1038"/>
      <c r="M16" s="1038"/>
      <c r="N16" s="1039"/>
      <c r="O16" s="338"/>
      <c r="P16" s="338"/>
      <c r="Q16" s="338"/>
      <c r="R16" s="205" t="s">
        <v>1081</v>
      </c>
      <c r="S16" s="205" t="s">
        <v>1082</v>
      </c>
      <c r="T16" s="205" t="s">
        <v>1083</v>
      </c>
      <c r="U16" s="1022" t="s">
        <v>1084</v>
      </c>
      <c r="V16" s="1023"/>
      <c r="W16" s="1023"/>
      <c r="X16" s="1023"/>
      <c r="Y16" s="1023"/>
      <c r="Z16" s="1023"/>
      <c r="AA16" s="1023"/>
      <c r="AB16" s="1023"/>
      <c r="AC16" s="1023"/>
      <c r="AD16" s="1023"/>
      <c r="AE16" s="1023"/>
      <c r="AF16" s="1023"/>
      <c r="AG16" s="1023"/>
      <c r="AH16" s="1023"/>
      <c r="AI16" s="1023"/>
      <c r="AJ16" s="1023"/>
      <c r="AK16" s="1023"/>
      <c r="AL16" s="1023"/>
      <c r="AM16" s="1023"/>
      <c r="AN16" s="1023"/>
      <c r="AO16" s="1023"/>
      <c r="AP16" s="1023"/>
      <c r="AQ16" s="1023"/>
      <c r="AR16" s="1024"/>
      <c r="AS16" s="338"/>
      <c r="AT16" s="338"/>
      <c r="AU16" s="338"/>
      <c r="AV16" s="338"/>
      <c r="AW16" s="338"/>
      <c r="AX16" s="338"/>
      <c r="AY16" s="338"/>
      <c r="AZ16" s="338"/>
      <c r="BA16" s="338"/>
      <c r="BB16" s="338"/>
      <c r="BC16" s="338"/>
      <c r="BD16" s="338"/>
      <c r="BE16" s="338"/>
      <c r="BF16" s="338"/>
      <c r="BG16" s="338"/>
      <c r="BH16" s="338"/>
      <c r="BI16" s="338"/>
      <c r="BJ16" s="338"/>
      <c r="BK16" s="338"/>
      <c r="BL16" s="338"/>
      <c r="BM16" s="338"/>
      <c r="BN16" s="338"/>
      <c r="BO16" s="338"/>
      <c r="BP16" s="338"/>
      <c r="BQ16" s="338"/>
      <c r="BR16" s="338"/>
      <c r="BS16" s="338"/>
      <c r="BT16" s="338"/>
      <c r="BU16" s="338"/>
    </row>
    <row r="17" spans="1:73" customFormat="1">
      <c r="A17" s="338"/>
      <c r="B17" s="507" t="s">
        <v>679</v>
      </c>
      <c r="C17" s="444" t="s">
        <v>67</v>
      </c>
      <c r="D17" s="25" t="s">
        <v>681</v>
      </c>
      <c r="E17" s="205" t="s">
        <v>59</v>
      </c>
      <c r="F17" s="205" t="s">
        <v>61</v>
      </c>
      <c r="G17" s="205" t="s">
        <v>60</v>
      </c>
      <c r="H17" s="205" t="s">
        <v>62</v>
      </c>
      <c r="I17" s="338"/>
      <c r="J17" s="208"/>
      <c r="K17" s="209"/>
      <c r="L17" s="209"/>
      <c r="M17" s="209"/>
      <c r="N17" s="210"/>
      <c r="O17" s="338"/>
      <c r="P17" s="338"/>
      <c r="Q17" s="338"/>
      <c r="R17" s="17"/>
      <c r="S17" s="17"/>
      <c r="T17" s="17"/>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17"/>
      <c r="AS17" s="338"/>
      <c r="AT17" s="338"/>
      <c r="AU17" s="338"/>
      <c r="AV17" s="338"/>
      <c r="AW17" s="338"/>
      <c r="AX17" s="338"/>
      <c r="AY17" s="338"/>
      <c r="AZ17" s="338"/>
      <c r="BA17" s="338"/>
      <c r="BB17" s="338"/>
      <c r="BC17" s="338"/>
      <c r="BD17" s="338"/>
      <c r="BE17" s="338"/>
      <c r="BF17" s="338"/>
      <c r="BG17" s="338"/>
      <c r="BH17" s="338"/>
      <c r="BI17" s="338"/>
      <c r="BJ17" s="338"/>
      <c r="BK17" s="338"/>
      <c r="BL17" s="338"/>
      <c r="BM17" s="338"/>
      <c r="BN17" s="338"/>
      <c r="BO17" s="338"/>
      <c r="BP17" s="338"/>
      <c r="BQ17" s="338"/>
      <c r="BR17" s="338"/>
      <c r="BS17" s="338"/>
      <c r="BT17" s="338"/>
      <c r="BU17" s="338"/>
    </row>
    <row r="18" spans="1:73" customFormat="1">
      <c r="A18" s="338"/>
      <c r="B18" s="48"/>
      <c r="C18" s="46"/>
      <c r="D18" s="46"/>
      <c r="E18" s="48"/>
      <c r="F18" s="48"/>
      <c r="G18" s="48"/>
      <c r="H18" s="46"/>
      <c r="I18" s="338"/>
      <c r="J18" s="917"/>
      <c r="K18" s="211" t="s">
        <v>300</v>
      </c>
      <c r="L18" s="181" t="s">
        <v>1085</v>
      </c>
      <c r="M18" s="211" t="s">
        <v>303</v>
      </c>
      <c r="N18" s="211" t="s">
        <v>1085</v>
      </c>
      <c r="O18" s="338"/>
      <c r="P18" s="338"/>
      <c r="Q18" s="338"/>
      <c r="R18" s="20"/>
      <c r="S18" s="20"/>
      <c r="T18" s="20">
        <v>2021</v>
      </c>
      <c r="U18" s="20">
        <v>2020</v>
      </c>
      <c r="V18" s="20">
        <v>2019</v>
      </c>
      <c r="W18" s="20">
        <v>2018</v>
      </c>
      <c r="X18" s="20">
        <v>2017</v>
      </c>
      <c r="Y18" s="20">
        <v>2016</v>
      </c>
      <c r="Z18" s="20">
        <v>2015</v>
      </c>
      <c r="AA18" s="20">
        <v>2014</v>
      </c>
      <c r="AB18" s="20">
        <v>2013</v>
      </c>
      <c r="AC18" s="20">
        <v>2012</v>
      </c>
      <c r="AD18" s="20">
        <v>2011</v>
      </c>
      <c r="AE18" s="20">
        <v>2010</v>
      </c>
      <c r="AF18" s="20">
        <v>2009</v>
      </c>
      <c r="AG18" s="20">
        <v>2008</v>
      </c>
      <c r="AH18" s="20">
        <v>2007</v>
      </c>
      <c r="AI18" s="20">
        <v>2006</v>
      </c>
      <c r="AJ18" s="20">
        <v>2005</v>
      </c>
      <c r="AK18" s="20">
        <v>2004</v>
      </c>
      <c r="AL18" s="20">
        <v>2003</v>
      </c>
      <c r="AM18" s="20">
        <v>2002</v>
      </c>
      <c r="AN18" s="20">
        <v>2001</v>
      </c>
      <c r="AO18" s="20">
        <v>2000</v>
      </c>
      <c r="AP18" s="20" t="s">
        <v>1086</v>
      </c>
      <c r="AQ18" s="20" t="s">
        <v>1087</v>
      </c>
      <c r="AR18" s="20" t="s">
        <v>1088</v>
      </c>
      <c r="AS18" s="338"/>
      <c r="AT18" s="338"/>
      <c r="AU18" s="338"/>
      <c r="AV18" s="338"/>
      <c r="AW18" s="338"/>
      <c r="AX18" s="338"/>
      <c r="AY18" s="338"/>
      <c r="AZ18" s="338"/>
      <c r="BA18" s="338"/>
      <c r="BB18" s="338"/>
      <c r="BC18" s="338"/>
      <c r="BD18" s="338"/>
      <c r="BE18" s="338"/>
      <c r="BF18" s="338"/>
      <c r="BG18" s="338"/>
      <c r="BH18" s="338"/>
      <c r="BI18" s="338"/>
      <c r="BJ18" s="338"/>
      <c r="BK18" s="338"/>
      <c r="BL18" s="338"/>
      <c r="BM18" s="338"/>
      <c r="BN18" s="338"/>
      <c r="BO18" s="338"/>
      <c r="BP18" s="338"/>
      <c r="BQ18" s="338"/>
      <c r="BR18" s="338"/>
      <c r="BS18" s="338"/>
      <c r="BT18" s="338"/>
      <c r="BU18" s="338"/>
    </row>
    <row r="19" spans="1:73" customFormat="1" ht="15" customHeight="1">
      <c r="A19" s="338"/>
      <c r="B19" s="117">
        <v>1</v>
      </c>
      <c r="C19" s="115" t="s">
        <v>298</v>
      </c>
      <c r="D19" s="20"/>
      <c r="E19" s="20"/>
      <c r="F19" s="20"/>
      <c r="G19" s="20"/>
      <c r="H19" s="18"/>
      <c r="I19" s="338"/>
      <c r="J19" s="17"/>
      <c r="K19" s="17"/>
      <c r="L19" s="17"/>
      <c r="M19" s="17"/>
      <c r="N19" s="17"/>
      <c r="O19" s="338"/>
      <c r="P19" s="338"/>
      <c r="Q19" s="338"/>
      <c r="R19" s="34" t="s">
        <v>327</v>
      </c>
      <c r="S19" s="35" t="s">
        <v>1089</v>
      </c>
      <c r="T19" s="35" t="s">
        <v>1090</v>
      </c>
      <c r="U19" s="35" t="s">
        <v>1090</v>
      </c>
      <c r="V19" s="35" t="s">
        <v>1090</v>
      </c>
      <c r="W19" s="35" t="s">
        <v>1090</v>
      </c>
      <c r="X19" s="35" t="s">
        <v>1090</v>
      </c>
      <c r="Y19" s="35" t="s">
        <v>1090</v>
      </c>
      <c r="Z19" s="35" t="s">
        <v>1090</v>
      </c>
      <c r="AA19" s="35" t="s">
        <v>1090</v>
      </c>
      <c r="AB19" s="35" t="s">
        <v>1090</v>
      </c>
      <c r="AC19" s="35" t="s">
        <v>1090</v>
      </c>
      <c r="AD19" s="35" t="s">
        <v>1090</v>
      </c>
      <c r="AE19" s="35" t="s">
        <v>1090</v>
      </c>
      <c r="AF19" s="35" t="s">
        <v>1090</v>
      </c>
      <c r="AG19" s="35" t="s">
        <v>1090</v>
      </c>
      <c r="AH19" s="35" t="s">
        <v>1090</v>
      </c>
      <c r="AI19" s="35" t="s">
        <v>1090</v>
      </c>
      <c r="AJ19" s="35" t="s">
        <v>1090</v>
      </c>
      <c r="AK19" s="35" t="s">
        <v>1090</v>
      </c>
      <c r="AL19" s="35" t="s">
        <v>1090</v>
      </c>
      <c r="AM19" s="35" t="s">
        <v>1090</v>
      </c>
      <c r="AN19" s="35" t="s">
        <v>1090</v>
      </c>
      <c r="AO19" s="35" t="s">
        <v>1090</v>
      </c>
      <c r="AP19" s="874">
        <v>90000</v>
      </c>
      <c r="AQ19" s="874">
        <v>80000</v>
      </c>
      <c r="AR19" s="35" t="s">
        <v>1090</v>
      </c>
      <c r="AS19" s="338"/>
      <c r="AT19" s="338"/>
      <c r="AU19" s="338"/>
      <c r="AV19" s="338"/>
      <c r="AW19" s="338"/>
      <c r="AX19" s="338"/>
      <c r="AY19" s="338"/>
      <c r="AZ19" s="338"/>
      <c r="BA19" s="338"/>
      <c r="BB19" s="338"/>
      <c r="BC19" s="338"/>
      <c r="BD19" s="338"/>
      <c r="BE19" s="338"/>
      <c r="BF19" s="338"/>
      <c r="BG19" s="338"/>
      <c r="BH19" s="338"/>
      <c r="BI19" s="338"/>
      <c r="BJ19" s="338"/>
      <c r="BK19" s="338"/>
      <c r="BL19" s="338"/>
      <c r="BM19" s="338"/>
      <c r="BN19" s="338"/>
      <c r="BO19" s="338"/>
      <c r="BP19" s="338"/>
      <c r="BQ19" s="338"/>
      <c r="BR19" s="338"/>
      <c r="BS19" s="338"/>
      <c r="BT19" s="338"/>
      <c r="BU19" s="338"/>
    </row>
    <row r="20" spans="1:73" customFormat="1">
      <c r="A20" s="338"/>
      <c r="B20" s="46"/>
      <c r="C20" s="95" t="s">
        <v>300</v>
      </c>
      <c r="D20" s="445">
        <f ca="1">L24</f>
        <v>20333.333333333332</v>
      </c>
      <c r="E20" s="445">
        <f ca="1">SUM(D20*(1-0.25))</f>
        <v>15250</v>
      </c>
      <c r="F20" s="445">
        <f ca="1">SUM(D20*(1-0.5))</f>
        <v>10166.666666666666</v>
      </c>
      <c r="G20" s="445">
        <f ca="1">SUM(D20*(1-0.75))</f>
        <v>5083.333333333333</v>
      </c>
      <c r="H20" s="445">
        <f ca="1">SUM(D20*(1-0.9))</f>
        <v>2033.3333333333328</v>
      </c>
      <c r="I20" s="338"/>
      <c r="J20" s="20" t="s">
        <v>683</v>
      </c>
      <c r="K20" s="22" t="s">
        <v>1091</v>
      </c>
      <c r="L20" s="21">
        <v>18000</v>
      </c>
      <c r="M20" s="20" t="s">
        <v>1092</v>
      </c>
      <c r="N20" s="21">
        <v>41280</v>
      </c>
      <c r="O20" s="338"/>
      <c r="P20" s="338"/>
      <c r="Q20" s="338"/>
      <c r="R20" s="34"/>
      <c r="S20" s="38" t="s">
        <v>1093</v>
      </c>
      <c r="T20" s="874">
        <v>430000</v>
      </c>
      <c r="U20" s="874">
        <v>322500</v>
      </c>
      <c r="V20" s="874">
        <v>307500</v>
      </c>
      <c r="W20" s="874">
        <v>292500</v>
      </c>
      <c r="X20" s="874">
        <v>277500</v>
      </c>
      <c r="Y20" s="874">
        <v>262500</v>
      </c>
      <c r="Z20" s="874">
        <v>247500</v>
      </c>
      <c r="AA20" s="874">
        <v>232500</v>
      </c>
      <c r="AB20" s="874">
        <v>217500</v>
      </c>
      <c r="AC20" s="874">
        <v>202500</v>
      </c>
      <c r="AD20" s="874">
        <v>187500</v>
      </c>
      <c r="AE20" s="874">
        <v>172500</v>
      </c>
      <c r="AF20" s="874">
        <v>163875</v>
      </c>
      <c r="AG20" s="874">
        <v>155681</v>
      </c>
      <c r="AH20" s="874">
        <v>147897</v>
      </c>
      <c r="AI20" s="874">
        <v>140502</v>
      </c>
      <c r="AJ20" s="874">
        <v>133477</v>
      </c>
      <c r="AK20" s="874">
        <v>126803</v>
      </c>
      <c r="AL20" s="874">
        <v>120463</v>
      </c>
      <c r="AM20" s="874">
        <v>114440</v>
      </c>
      <c r="AN20" s="874">
        <v>108718</v>
      </c>
      <c r="AO20" s="874">
        <v>103282</v>
      </c>
      <c r="AP20" s="874">
        <v>95000</v>
      </c>
      <c r="AQ20" s="874">
        <v>85000</v>
      </c>
      <c r="AR20" s="35" t="s">
        <v>1094</v>
      </c>
      <c r="AS20" s="338"/>
      <c r="AT20" s="338"/>
      <c r="AU20" s="338"/>
      <c r="AV20" s="338"/>
      <c r="AW20" s="338"/>
      <c r="AX20" s="338"/>
      <c r="AY20" s="338"/>
      <c r="AZ20" s="338"/>
      <c r="BA20" s="338"/>
      <c r="BB20" s="338"/>
      <c r="BC20" s="338"/>
      <c r="BD20" s="338"/>
      <c r="BE20" s="338"/>
      <c r="BF20" s="338"/>
      <c r="BG20" s="338"/>
      <c r="BH20" s="338"/>
      <c r="BI20" s="338"/>
      <c r="BJ20" s="338"/>
      <c r="BK20" s="338"/>
      <c r="BL20" s="338"/>
      <c r="BM20" s="338"/>
      <c r="BN20" s="338"/>
      <c r="BO20" s="338"/>
      <c r="BP20" s="338"/>
      <c r="BQ20" s="338"/>
      <c r="BR20" s="338"/>
      <c r="BS20" s="338"/>
      <c r="BT20" s="338"/>
      <c r="BU20" s="338"/>
    </row>
    <row r="21" spans="1:73" customFormat="1" ht="15" customHeight="1">
      <c r="A21" s="338"/>
      <c r="B21" s="443"/>
      <c r="C21" s="20" t="s">
        <v>303</v>
      </c>
      <c r="D21" s="21">
        <f ca="1">N24</f>
        <v>53760</v>
      </c>
      <c r="E21" s="567">
        <f ca="1">SUM(D21*(1-0.25))</f>
        <v>40320</v>
      </c>
      <c r="F21" s="567">
        <f ca="1">SUM(D21*(1-0.5))</f>
        <v>26880</v>
      </c>
      <c r="G21" s="567">
        <f ca="1">SUM(D21*(1-0.75))</f>
        <v>13440</v>
      </c>
      <c r="H21" s="567">
        <f ca="1">SUM(D21*(1-0.9))</f>
        <v>5375.9999999999991</v>
      </c>
      <c r="I21" s="338"/>
      <c r="J21" s="20" t="s">
        <v>676</v>
      </c>
      <c r="K21" s="20" t="s">
        <v>1095</v>
      </c>
      <c r="L21" s="21">
        <v>18000</v>
      </c>
      <c r="M21" s="20" t="s">
        <v>1096</v>
      </c>
      <c r="N21" s="21">
        <v>70000</v>
      </c>
      <c r="O21" s="338"/>
      <c r="P21" s="338"/>
      <c r="Q21" s="338"/>
      <c r="R21" s="37"/>
      <c r="S21" s="35">
        <v>521</v>
      </c>
      <c r="T21" s="35" t="s">
        <v>1094</v>
      </c>
      <c r="U21" s="35" t="s">
        <v>1090</v>
      </c>
      <c r="V21" s="35" t="s">
        <v>1090</v>
      </c>
      <c r="W21" s="35" t="s">
        <v>1090</v>
      </c>
      <c r="X21" s="35" t="s">
        <v>1090</v>
      </c>
      <c r="Y21" s="35" t="s">
        <v>1090</v>
      </c>
      <c r="Z21" s="35" t="s">
        <v>1090</v>
      </c>
      <c r="AA21" s="35" t="s">
        <v>1090</v>
      </c>
      <c r="AB21" s="35" t="s">
        <v>1090</v>
      </c>
      <c r="AC21" s="35" t="s">
        <v>1090</v>
      </c>
      <c r="AD21" s="35" t="s">
        <v>1090</v>
      </c>
      <c r="AE21" s="35" t="s">
        <v>1090</v>
      </c>
      <c r="AF21" s="35" t="s">
        <v>1090</v>
      </c>
      <c r="AG21" s="874">
        <v>139000</v>
      </c>
      <c r="AH21" s="874">
        <v>132050</v>
      </c>
      <c r="AI21" s="874">
        <v>125447</v>
      </c>
      <c r="AJ21" s="874">
        <v>119175</v>
      </c>
      <c r="AK21" s="874">
        <v>113216</v>
      </c>
      <c r="AL21" s="874">
        <v>107555</v>
      </c>
      <c r="AM21" s="874">
        <v>102177</v>
      </c>
      <c r="AN21" s="874">
        <v>97068</v>
      </c>
      <c r="AO21" s="35" t="s">
        <v>1090</v>
      </c>
      <c r="AP21" s="35" t="s">
        <v>1090</v>
      </c>
      <c r="AQ21" s="35" t="s">
        <v>1090</v>
      </c>
      <c r="AR21" s="35" t="s">
        <v>1090</v>
      </c>
      <c r="AS21" s="338"/>
      <c r="AT21" s="338"/>
      <c r="AU21" s="338"/>
      <c r="AV21" s="338"/>
      <c r="AW21" s="338"/>
      <c r="AX21" s="338"/>
      <c r="AY21" s="338"/>
      <c r="AZ21" s="338"/>
      <c r="BA21" s="338"/>
      <c r="BB21" s="338"/>
      <c r="BC21" s="338"/>
      <c r="BD21" s="338"/>
      <c r="BE21" s="338"/>
      <c r="BF21" s="338"/>
      <c r="BG21" s="338"/>
      <c r="BH21" s="338"/>
      <c r="BI21" s="338"/>
      <c r="BJ21" s="338"/>
      <c r="BK21" s="338"/>
      <c r="BL21" s="338"/>
      <c r="BM21" s="338"/>
      <c r="BN21" s="338"/>
      <c r="BO21" s="338"/>
      <c r="BP21" s="338"/>
      <c r="BQ21" s="338"/>
      <c r="BR21" s="338"/>
      <c r="BS21" s="338"/>
      <c r="BT21" s="338"/>
      <c r="BU21" s="338"/>
    </row>
    <row r="22" spans="1:73" customFormat="1">
      <c r="A22" s="338"/>
      <c r="B22" s="46">
        <v>2</v>
      </c>
      <c r="C22" s="95" t="s">
        <v>304</v>
      </c>
      <c r="D22" s="446">
        <f>N31</f>
        <v>1345.76</v>
      </c>
      <c r="E22" s="445">
        <f>SUM(D22*(1-0.25))</f>
        <v>1009.3199999999999</v>
      </c>
      <c r="F22" s="445">
        <f>SUM(D22*(1-0.5))</f>
        <v>672.88</v>
      </c>
      <c r="G22" s="445">
        <f>SUM(D22*(1-0.75))</f>
        <v>336.44</v>
      </c>
      <c r="H22" s="445">
        <f>SUM(D22*(1-0.9))</f>
        <v>134.57599999999996</v>
      </c>
      <c r="I22" s="338"/>
      <c r="J22" s="20" t="s">
        <v>677</v>
      </c>
      <c r="K22" s="20" t="s">
        <v>1097</v>
      </c>
      <c r="L22" s="21">
        <v>25000</v>
      </c>
      <c r="M22" s="20" t="s">
        <v>1098</v>
      </c>
      <c r="N22" s="21">
        <v>50000</v>
      </c>
      <c r="O22" s="338"/>
      <c r="P22" s="338"/>
      <c r="Q22" s="338"/>
      <c r="R22" s="37"/>
      <c r="S22" s="38">
        <v>621</v>
      </c>
      <c r="T22" s="874">
        <v>456416</v>
      </c>
      <c r="U22" s="874">
        <v>342311.25</v>
      </c>
      <c r="V22" s="874">
        <v>323080.13</v>
      </c>
      <c r="W22" s="874">
        <v>313849.01</v>
      </c>
      <c r="X22" s="874">
        <v>284617.89</v>
      </c>
      <c r="Y22" s="874">
        <v>265386.77</v>
      </c>
      <c r="Z22" s="874">
        <v>246155.65</v>
      </c>
      <c r="AA22" s="874">
        <v>226924.53</v>
      </c>
      <c r="AB22" s="874">
        <v>207693.41</v>
      </c>
      <c r="AC22" s="874">
        <v>188462.29</v>
      </c>
      <c r="AD22" s="874">
        <v>169231.17</v>
      </c>
      <c r="AE22" s="874">
        <v>150000</v>
      </c>
      <c r="AF22" s="874">
        <v>142500</v>
      </c>
      <c r="AG22" s="874">
        <v>135000</v>
      </c>
      <c r="AH22" s="874">
        <v>127500</v>
      </c>
      <c r="AI22" s="874">
        <v>120000</v>
      </c>
      <c r="AJ22" s="35" t="s">
        <v>1090</v>
      </c>
      <c r="AK22" s="35" t="s">
        <v>1090</v>
      </c>
      <c r="AL22" s="35" t="s">
        <v>1090</v>
      </c>
      <c r="AM22" s="35" t="s">
        <v>1090</v>
      </c>
      <c r="AN22" s="35" t="s">
        <v>1090</v>
      </c>
      <c r="AO22" s="35" t="s">
        <v>1090</v>
      </c>
      <c r="AP22" s="35" t="s">
        <v>1090</v>
      </c>
      <c r="AQ22" s="35" t="s">
        <v>1090</v>
      </c>
      <c r="AR22" s="35" t="s">
        <v>1090</v>
      </c>
      <c r="AS22" s="348"/>
      <c r="AT22" s="338"/>
      <c r="AU22" s="338"/>
      <c r="AV22" s="338"/>
      <c r="AW22" s="338"/>
      <c r="AX22" s="338"/>
      <c r="AY22" s="338"/>
      <c r="AZ22" s="338"/>
      <c r="BA22" s="338"/>
      <c r="BB22" s="338"/>
      <c r="BC22" s="338"/>
      <c r="BD22" s="338"/>
      <c r="BE22" s="338"/>
      <c r="BF22" s="338"/>
      <c r="BG22" s="338"/>
      <c r="BH22" s="338"/>
      <c r="BI22" s="338"/>
      <c r="BJ22" s="338"/>
      <c r="BK22" s="338"/>
      <c r="BL22" s="338"/>
      <c r="BM22" s="338"/>
      <c r="BN22" s="338"/>
      <c r="BO22" s="338"/>
      <c r="BP22" s="338"/>
      <c r="BQ22" s="338"/>
      <c r="BR22" s="338"/>
      <c r="BS22" s="338"/>
      <c r="BT22" s="338"/>
      <c r="BU22" s="338"/>
    </row>
    <row r="23" spans="1:73" customFormat="1">
      <c r="A23" s="338"/>
      <c r="B23" s="117">
        <v>3</v>
      </c>
      <c r="C23" s="115" t="s">
        <v>307</v>
      </c>
      <c r="D23" s="17"/>
      <c r="E23" s="18"/>
      <c r="F23" s="18"/>
      <c r="G23" s="18"/>
      <c r="H23" s="18"/>
      <c r="I23" s="338"/>
      <c r="J23" s="20"/>
      <c r="K23" s="20"/>
      <c r="L23" s="21"/>
      <c r="M23" s="20"/>
      <c r="N23" s="21"/>
      <c r="O23" s="338"/>
      <c r="P23" s="338"/>
      <c r="Q23" s="338"/>
      <c r="R23" s="37"/>
      <c r="S23" s="35">
        <v>721</v>
      </c>
      <c r="T23" s="874">
        <v>500000</v>
      </c>
      <c r="U23" s="874">
        <v>375000</v>
      </c>
      <c r="V23" s="874">
        <v>352500</v>
      </c>
      <c r="W23" s="874">
        <v>330000</v>
      </c>
      <c r="X23" s="874">
        <v>307500</v>
      </c>
      <c r="Y23" s="874">
        <v>285000</v>
      </c>
      <c r="Z23" s="874">
        <v>262500</v>
      </c>
      <c r="AA23" s="874">
        <v>240000</v>
      </c>
      <c r="AB23" s="874">
        <v>217500</v>
      </c>
      <c r="AC23" s="874">
        <v>195000</v>
      </c>
      <c r="AD23" s="874">
        <v>172500</v>
      </c>
      <c r="AE23" s="874">
        <v>150000</v>
      </c>
      <c r="AF23" s="874">
        <v>142500</v>
      </c>
      <c r="AG23" s="874">
        <v>135000</v>
      </c>
      <c r="AH23" s="35" t="s">
        <v>1090</v>
      </c>
      <c r="AI23" s="35" t="s">
        <v>1090</v>
      </c>
      <c r="AJ23" s="35" t="s">
        <v>1090</v>
      </c>
      <c r="AK23" s="35" t="s">
        <v>1090</v>
      </c>
      <c r="AL23" s="35" t="s">
        <v>1090</v>
      </c>
      <c r="AM23" s="35" t="s">
        <v>1090</v>
      </c>
      <c r="AN23" s="35" t="s">
        <v>1090</v>
      </c>
      <c r="AO23" s="35" t="s">
        <v>1090</v>
      </c>
      <c r="AP23" s="35" t="s">
        <v>1090</v>
      </c>
      <c r="AQ23" s="35" t="s">
        <v>1090</v>
      </c>
      <c r="AR23" s="35" t="s">
        <v>1090</v>
      </c>
      <c r="AS23" s="348"/>
      <c r="AT23" s="338"/>
      <c r="AU23" s="338"/>
      <c r="AV23" s="338"/>
      <c r="AW23" s="338"/>
      <c r="AX23" s="338"/>
      <c r="AY23" s="338"/>
      <c r="AZ23" s="338"/>
      <c r="BA23" s="338"/>
      <c r="BB23" s="338"/>
      <c r="BC23" s="338"/>
      <c r="BD23" s="338"/>
      <c r="BE23" s="338"/>
      <c r="BF23" s="338"/>
      <c r="BG23" s="338"/>
      <c r="BH23" s="338"/>
      <c r="BI23" s="338"/>
      <c r="BJ23" s="338"/>
      <c r="BK23" s="338"/>
      <c r="BL23" s="338"/>
      <c r="BM23" s="338"/>
      <c r="BN23" s="338"/>
      <c r="BO23" s="338"/>
      <c r="BP23" s="338"/>
      <c r="BQ23" s="338"/>
      <c r="BR23" s="338"/>
      <c r="BS23" s="338"/>
      <c r="BT23" s="338"/>
      <c r="BU23" s="338"/>
    </row>
    <row r="24" spans="1:73" customFormat="1" ht="15" customHeight="1">
      <c r="A24" s="338"/>
      <c r="B24" s="46"/>
      <c r="C24" s="95" t="s">
        <v>309</v>
      </c>
      <c r="D24" s="445">
        <f>L44</f>
        <v>93000</v>
      </c>
      <c r="E24" s="445">
        <f>SUM(D24*(1-0.25))</f>
        <v>69750</v>
      </c>
      <c r="F24" s="445">
        <f>SUM(D24*(1-0.5))</f>
        <v>46500</v>
      </c>
      <c r="G24" s="445">
        <f>SUM(D24*(1-0.75))</f>
        <v>23250</v>
      </c>
      <c r="H24" s="445">
        <f>SUM(D24*(1-0.9))</f>
        <v>9299.9999999999982</v>
      </c>
      <c r="I24" s="338"/>
      <c r="J24" s="205" t="s">
        <v>727</v>
      </c>
      <c r="K24" s="20"/>
      <c r="L24" s="316">
        <f ca="1">AVERAGE(L20:L24)</f>
        <v>20333.333333333332</v>
      </c>
      <c r="M24" s="20"/>
      <c r="N24" s="316">
        <f ca="1">AVERAGE(N20:N24)</f>
        <v>53760</v>
      </c>
      <c r="O24" s="338"/>
      <c r="P24" s="338"/>
      <c r="Q24" s="338"/>
      <c r="R24" s="37"/>
      <c r="S24" s="35">
        <v>821</v>
      </c>
      <c r="T24" s="874">
        <v>560000</v>
      </c>
      <c r="U24" s="874">
        <v>447700</v>
      </c>
      <c r="V24" s="874">
        <v>407000</v>
      </c>
      <c r="W24" s="874">
        <v>370000</v>
      </c>
      <c r="X24" s="874">
        <v>343889</v>
      </c>
      <c r="Y24" s="874">
        <v>317778</v>
      </c>
      <c r="Z24" s="874">
        <v>291667</v>
      </c>
      <c r="AA24" s="874">
        <v>265556</v>
      </c>
      <c r="AB24" s="874">
        <v>239445</v>
      </c>
      <c r="AC24" s="874">
        <v>213334</v>
      </c>
      <c r="AD24" s="874">
        <v>187223</v>
      </c>
      <c r="AE24" s="874">
        <v>161112</v>
      </c>
      <c r="AF24" s="874">
        <v>153056.4</v>
      </c>
      <c r="AG24" s="874">
        <v>145000.79999999999</v>
      </c>
      <c r="AH24" s="874">
        <v>136945.20000000001</v>
      </c>
      <c r="AI24" s="874">
        <v>128889.60000000001</v>
      </c>
      <c r="AJ24" s="874">
        <v>120834</v>
      </c>
      <c r="AK24" s="874">
        <v>112778.4</v>
      </c>
      <c r="AL24" s="874">
        <v>104772.8</v>
      </c>
      <c r="AM24" s="874">
        <v>96667.199999999997</v>
      </c>
      <c r="AN24" s="35" t="s">
        <v>1090</v>
      </c>
      <c r="AO24" s="35" t="s">
        <v>1090</v>
      </c>
      <c r="AP24" s="35" t="s">
        <v>1090</v>
      </c>
      <c r="AQ24" s="35" t="s">
        <v>1090</v>
      </c>
      <c r="AR24" s="35" t="s">
        <v>1090</v>
      </c>
      <c r="AS24" s="338"/>
      <c r="AT24" s="338"/>
      <c r="AU24" s="338"/>
      <c r="AV24" s="338"/>
      <c r="AW24" s="338"/>
      <c r="AX24" s="338"/>
      <c r="AY24" s="338"/>
      <c r="AZ24" s="338"/>
      <c r="BA24" s="338"/>
      <c r="BB24" s="338"/>
      <c r="BC24" s="338"/>
      <c r="BD24" s="338"/>
      <c r="BE24" s="338"/>
      <c r="BF24" s="338"/>
      <c r="BG24" s="338"/>
      <c r="BH24" s="338"/>
      <c r="BI24" s="338"/>
      <c r="BJ24" s="338"/>
      <c r="BK24" s="338"/>
      <c r="BL24" s="338"/>
      <c r="BM24" s="338"/>
      <c r="BN24" s="338"/>
      <c r="BO24" s="338"/>
      <c r="BP24" s="338"/>
      <c r="BQ24" s="338"/>
      <c r="BR24" s="338"/>
      <c r="BS24" s="338"/>
      <c r="BT24" s="338"/>
      <c r="BU24" s="338"/>
    </row>
    <row r="25" spans="1:73" customFormat="1">
      <c r="A25" s="338"/>
      <c r="B25" s="443"/>
      <c r="C25" s="20" t="s">
        <v>312</v>
      </c>
      <c r="D25" s="18">
        <f>N44</f>
        <v>242066.66666666666</v>
      </c>
      <c r="E25" s="567">
        <f>SUM(D25*(1-0.25))</f>
        <v>181550</v>
      </c>
      <c r="F25" s="567">
        <f>SUM(D25*(1-0.5))</f>
        <v>121033.33333333333</v>
      </c>
      <c r="G25" s="567">
        <f>SUM(D25*(1-0.75))</f>
        <v>60516.666666666664</v>
      </c>
      <c r="H25" s="567">
        <f>SUM(D25*(1-0.9))</f>
        <v>24206.666666666661</v>
      </c>
      <c r="I25" s="338"/>
      <c r="J25" s="208"/>
      <c r="K25" s="209"/>
      <c r="L25" s="209"/>
      <c r="M25" s="209"/>
      <c r="N25" s="210"/>
      <c r="O25" s="338"/>
      <c r="P25" s="338"/>
      <c r="Q25" s="338"/>
      <c r="R25" s="30" t="s">
        <v>330</v>
      </c>
      <c r="S25" s="28">
        <v>924</v>
      </c>
      <c r="T25" s="875">
        <v>536200</v>
      </c>
      <c r="U25" s="875">
        <v>402150</v>
      </c>
      <c r="V25" s="875">
        <v>361935</v>
      </c>
      <c r="W25" s="875">
        <v>321720</v>
      </c>
      <c r="X25" s="875">
        <v>281505</v>
      </c>
      <c r="Y25" s="875">
        <v>241290</v>
      </c>
      <c r="Z25" s="875">
        <v>236210</v>
      </c>
      <c r="AA25" s="875">
        <v>231130</v>
      </c>
      <c r="AB25" s="875">
        <v>226050</v>
      </c>
      <c r="AC25" s="875">
        <v>220970</v>
      </c>
      <c r="AD25" s="875">
        <v>215890</v>
      </c>
      <c r="AE25" s="875">
        <v>210810</v>
      </c>
      <c r="AF25" s="875">
        <v>205730</v>
      </c>
      <c r="AG25" s="875">
        <v>200650</v>
      </c>
      <c r="AH25" s="875">
        <v>195570</v>
      </c>
      <c r="AI25" s="875">
        <v>190490</v>
      </c>
      <c r="AJ25" s="875">
        <v>185410</v>
      </c>
      <c r="AK25" s="875">
        <v>180330</v>
      </c>
      <c r="AL25" s="875">
        <v>172280</v>
      </c>
      <c r="AM25" s="875">
        <v>167200</v>
      </c>
      <c r="AN25" s="875">
        <v>162120</v>
      </c>
      <c r="AO25" s="875">
        <v>157040</v>
      </c>
      <c r="AP25" s="875">
        <v>95000</v>
      </c>
      <c r="AQ25" s="875">
        <v>85000</v>
      </c>
      <c r="AR25" s="28" t="s">
        <v>1094</v>
      </c>
      <c r="AS25" s="338"/>
      <c r="AT25" s="338"/>
      <c r="AU25" s="338"/>
      <c r="AV25" s="338"/>
      <c r="AW25" s="338"/>
      <c r="AX25" s="338"/>
      <c r="AY25" s="338"/>
      <c r="AZ25" s="338"/>
      <c r="BA25" s="338"/>
      <c r="BB25" s="338"/>
      <c r="BC25" s="338"/>
      <c r="BD25" s="338"/>
      <c r="BE25" s="338"/>
      <c r="BF25" s="338"/>
      <c r="BG25" s="338"/>
      <c r="BH25" s="338"/>
      <c r="BI25" s="338"/>
      <c r="BJ25" s="338"/>
      <c r="BK25" s="338"/>
      <c r="BL25" s="338"/>
      <c r="BM25" s="338"/>
      <c r="BN25" s="338"/>
      <c r="BO25" s="338"/>
      <c r="BP25" s="338"/>
      <c r="BQ25" s="338"/>
      <c r="BR25" s="338"/>
      <c r="BS25" s="338"/>
      <c r="BT25" s="338"/>
      <c r="BU25" s="338"/>
    </row>
    <row r="26" spans="1:73" customFormat="1">
      <c r="A26" s="338"/>
      <c r="B26" s="48"/>
      <c r="C26" s="46" t="s">
        <v>314</v>
      </c>
      <c r="D26" s="445">
        <f>P44</f>
        <v>330000</v>
      </c>
      <c r="E26" s="445">
        <f>SUM(D26*(1-0.25))</f>
        <v>247500</v>
      </c>
      <c r="F26" s="445">
        <f>SUM(D26*(1-0.5))</f>
        <v>165000</v>
      </c>
      <c r="G26" s="445">
        <f>SUM(D26*(1-0.75))</f>
        <v>82500</v>
      </c>
      <c r="H26" s="445">
        <f>SUM(D26*(1-0.9))</f>
        <v>32999.999999999993</v>
      </c>
      <c r="I26" s="338"/>
      <c r="J26" s="338"/>
      <c r="K26" s="338"/>
      <c r="L26" s="338"/>
      <c r="M26" s="338"/>
      <c r="N26" s="338"/>
      <c r="O26" s="338"/>
      <c r="P26" s="338"/>
      <c r="Q26" s="338"/>
      <c r="R26" s="30"/>
      <c r="S26" s="28">
        <v>930</v>
      </c>
      <c r="T26" s="875">
        <v>752913</v>
      </c>
      <c r="U26" s="875">
        <v>602330</v>
      </c>
      <c r="V26" s="875">
        <v>547573</v>
      </c>
      <c r="W26" s="875">
        <v>497794</v>
      </c>
      <c r="X26" s="875">
        <v>452540</v>
      </c>
      <c r="Y26" s="875">
        <v>411400</v>
      </c>
      <c r="Z26" s="875">
        <v>374000</v>
      </c>
      <c r="AA26" s="875">
        <v>340000</v>
      </c>
      <c r="AB26" s="875">
        <v>306000</v>
      </c>
      <c r="AC26" s="875">
        <v>275400</v>
      </c>
      <c r="AD26" s="875">
        <v>247860</v>
      </c>
      <c r="AE26" s="875">
        <v>223074</v>
      </c>
      <c r="AF26" s="875">
        <v>211920</v>
      </c>
      <c r="AG26" s="875">
        <v>201324</v>
      </c>
      <c r="AH26" s="875">
        <v>191258</v>
      </c>
      <c r="AI26" s="875">
        <v>181695</v>
      </c>
      <c r="AJ26" s="875">
        <v>172610</v>
      </c>
      <c r="AK26" s="875">
        <v>163979</v>
      </c>
      <c r="AL26" s="875">
        <v>155780</v>
      </c>
      <c r="AM26" s="875">
        <v>147991</v>
      </c>
      <c r="AN26" s="875">
        <v>140592</v>
      </c>
      <c r="AO26" s="875">
        <v>133562</v>
      </c>
      <c r="AP26" s="875">
        <v>95000</v>
      </c>
      <c r="AQ26" s="875">
        <v>85000</v>
      </c>
      <c r="AR26" s="875">
        <v>75000</v>
      </c>
      <c r="AS26" s="338"/>
      <c r="AT26" s="338"/>
      <c r="AU26" s="338"/>
      <c r="AV26" s="338"/>
      <c r="AW26" s="338"/>
      <c r="AX26" s="338"/>
      <c r="AY26" s="338"/>
      <c r="AZ26" s="338"/>
      <c r="BA26" s="338"/>
      <c r="BB26" s="338"/>
      <c r="BC26" s="338"/>
      <c r="BD26" s="338"/>
      <c r="BE26" s="338"/>
      <c r="BF26" s="338"/>
      <c r="BG26" s="338"/>
      <c r="BH26" s="338"/>
      <c r="BI26" s="338"/>
      <c r="BJ26" s="338"/>
      <c r="BK26" s="338"/>
      <c r="BL26" s="338"/>
      <c r="BM26" s="338"/>
      <c r="BN26" s="338"/>
      <c r="BO26" s="338"/>
      <c r="BP26" s="338"/>
      <c r="BQ26" s="338"/>
      <c r="BR26" s="338"/>
      <c r="BS26" s="338"/>
      <c r="BT26" s="338"/>
      <c r="BU26" s="338"/>
    </row>
    <row r="27" spans="1:73" customFormat="1">
      <c r="A27" s="338"/>
      <c r="B27" s="117">
        <v>4</v>
      </c>
      <c r="C27" s="115" t="s">
        <v>317</v>
      </c>
      <c r="D27" s="20"/>
      <c r="E27" s="18"/>
      <c r="F27" s="18"/>
      <c r="G27" s="18"/>
      <c r="H27" s="18"/>
      <c r="I27" s="338"/>
      <c r="J27" s="1034" t="s">
        <v>1099</v>
      </c>
      <c r="K27" s="1035"/>
      <c r="L27" s="1035"/>
      <c r="M27" s="1035"/>
      <c r="N27" s="1036"/>
      <c r="O27" s="338"/>
      <c r="P27" s="338"/>
      <c r="Q27" s="338"/>
      <c r="R27" s="30"/>
      <c r="S27" s="28">
        <v>938</v>
      </c>
      <c r="T27" s="875">
        <v>866250</v>
      </c>
      <c r="U27" s="875">
        <v>693000</v>
      </c>
      <c r="V27" s="875">
        <v>630000</v>
      </c>
      <c r="W27" s="875">
        <v>605000</v>
      </c>
      <c r="X27" s="875">
        <v>580000</v>
      </c>
      <c r="Y27" s="875">
        <v>555000</v>
      </c>
      <c r="Z27" s="875">
        <v>530000</v>
      </c>
      <c r="AA27" s="875">
        <v>505000</v>
      </c>
      <c r="AB27" s="875">
        <v>480000</v>
      </c>
      <c r="AC27" s="875">
        <v>455000</v>
      </c>
      <c r="AD27" s="875">
        <v>430000</v>
      </c>
      <c r="AE27" s="875">
        <v>405000</v>
      </c>
      <c r="AF27" s="875">
        <v>380000</v>
      </c>
      <c r="AG27" s="875">
        <v>355000</v>
      </c>
      <c r="AH27" s="875">
        <v>330000</v>
      </c>
      <c r="AI27" s="875">
        <v>305000</v>
      </c>
      <c r="AJ27" s="875">
        <v>280000</v>
      </c>
      <c r="AK27" s="875">
        <v>255000</v>
      </c>
      <c r="AL27" s="875">
        <v>230000</v>
      </c>
      <c r="AM27" s="875">
        <v>205000</v>
      </c>
      <c r="AN27" s="875">
        <v>180000</v>
      </c>
      <c r="AO27" s="875">
        <v>155000</v>
      </c>
      <c r="AP27" s="875">
        <v>90000</v>
      </c>
      <c r="AQ27" s="875">
        <v>75000</v>
      </c>
      <c r="AR27" s="876" t="s">
        <v>1090</v>
      </c>
      <c r="AS27" s="338"/>
      <c r="AT27" s="338"/>
      <c r="AU27" s="338"/>
      <c r="AV27" s="338"/>
      <c r="AW27" s="338"/>
      <c r="AX27" s="338"/>
      <c r="AY27" s="338"/>
      <c r="AZ27" s="338"/>
      <c r="BA27" s="338"/>
      <c r="BB27" s="338"/>
      <c r="BC27" s="338"/>
      <c r="BD27" s="338"/>
      <c r="BE27" s="338"/>
      <c r="BF27" s="338"/>
      <c r="BG27" s="338"/>
      <c r="BH27" s="338"/>
      <c r="BI27" s="338"/>
      <c r="BJ27" s="338"/>
      <c r="BK27" s="338"/>
      <c r="BL27" s="338"/>
      <c r="BM27" s="338"/>
      <c r="BN27" s="338"/>
      <c r="BO27" s="338"/>
      <c r="BP27" s="338"/>
      <c r="BQ27" s="338"/>
      <c r="BR27" s="338"/>
      <c r="BS27" s="338"/>
      <c r="BT27" s="338"/>
      <c r="BU27" s="338"/>
    </row>
    <row r="28" spans="1:73" customFormat="1">
      <c r="A28" s="338"/>
      <c r="B28" s="48"/>
      <c r="C28" s="46" t="s">
        <v>319</v>
      </c>
      <c r="D28" s="446">
        <f ca="1">L65</f>
        <v>12083.333333333334</v>
      </c>
      <c r="E28" s="445">
        <f ca="1">SUM(D28*(1-0.25))</f>
        <v>9062.5</v>
      </c>
      <c r="F28" s="445">
        <f ca="1">SUM(D28*(1-0.5))</f>
        <v>6041.666666666667</v>
      </c>
      <c r="G28" s="445">
        <f ca="1">SUM(D28*(1-0.75))</f>
        <v>3020.8333333333335</v>
      </c>
      <c r="H28" s="445">
        <f ca="1">SUM(D28*(1-0.9))</f>
        <v>1208.333333333333</v>
      </c>
      <c r="I28" s="338"/>
      <c r="J28" s="208"/>
      <c r="K28" s="209"/>
      <c r="L28" s="209"/>
      <c r="M28" s="209"/>
      <c r="N28" s="577"/>
      <c r="O28" s="338"/>
      <c r="P28" s="338"/>
      <c r="Q28" s="338"/>
      <c r="R28" s="40"/>
      <c r="S28" s="28">
        <v>950</v>
      </c>
      <c r="T28" s="875">
        <v>823556</v>
      </c>
      <c r="U28" s="875">
        <v>658845</v>
      </c>
      <c r="V28" s="875">
        <v>598950</v>
      </c>
      <c r="W28" s="875">
        <v>544500</v>
      </c>
      <c r="X28" s="875">
        <v>495000</v>
      </c>
      <c r="Y28" s="875">
        <v>450000</v>
      </c>
      <c r="Z28" s="875">
        <v>405000</v>
      </c>
      <c r="AA28" s="875">
        <v>364500</v>
      </c>
      <c r="AB28" s="875">
        <v>328050</v>
      </c>
      <c r="AC28" s="875">
        <v>295245</v>
      </c>
      <c r="AD28" s="875">
        <v>265720</v>
      </c>
      <c r="AE28" s="875">
        <v>239148</v>
      </c>
      <c r="AF28" s="875">
        <v>227191</v>
      </c>
      <c r="AG28" s="875">
        <v>215831</v>
      </c>
      <c r="AH28" s="875">
        <v>205039</v>
      </c>
      <c r="AI28" s="875">
        <v>194787</v>
      </c>
      <c r="AJ28" s="875">
        <v>185048</v>
      </c>
      <c r="AK28" s="875">
        <v>175796</v>
      </c>
      <c r="AL28" s="875">
        <v>167006</v>
      </c>
      <c r="AM28" s="875">
        <v>158655</v>
      </c>
      <c r="AN28" s="875">
        <v>150723</v>
      </c>
      <c r="AO28" s="875">
        <v>143187</v>
      </c>
      <c r="AP28" s="875">
        <v>100000</v>
      </c>
      <c r="AQ28" s="875">
        <v>90000</v>
      </c>
      <c r="AR28" s="876" t="s">
        <v>1094</v>
      </c>
      <c r="AS28" s="338"/>
      <c r="AT28" s="338"/>
      <c r="AU28" s="338"/>
      <c r="AV28" s="338"/>
      <c r="AW28" s="338"/>
      <c r="AX28" s="338"/>
      <c r="AY28" s="338"/>
      <c r="AZ28" s="338"/>
      <c r="BA28" s="338"/>
      <c r="BB28" s="338"/>
      <c r="BC28" s="338"/>
      <c r="BD28" s="338"/>
      <c r="BE28" s="338"/>
      <c r="BF28" s="338"/>
      <c r="BG28" s="338"/>
      <c r="BH28" s="338"/>
      <c r="BI28" s="338"/>
      <c r="BJ28" s="338"/>
      <c r="BK28" s="338"/>
      <c r="BL28" s="338"/>
      <c r="BM28" s="338"/>
      <c r="BN28" s="338"/>
      <c r="BO28" s="338"/>
      <c r="BP28" s="338"/>
      <c r="BQ28" s="338"/>
      <c r="BR28" s="338"/>
      <c r="BS28" s="338"/>
      <c r="BT28" s="338"/>
      <c r="BU28" s="338"/>
    </row>
    <row r="29" spans="1:73" customFormat="1">
      <c r="A29" s="338"/>
      <c r="C29" s="20" t="s">
        <v>321</v>
      </c>
      <c r="D29" s="21">
        <f ca="1">N65</f>
        <v>19956.666666666668</v>
      </c>
      <c r="E29" s="18">
        <f ca="1">SUM(D29*(1-0.25))</f>
        <v>14967.5</v>
      </c>
      <c r="F29" s="18">
        <f ca="1">SUM(D29*(1-0.5))</f>
        <v>9978.3333333333339</v>
      </c>
      <c r="G29" s="18">
        <f ca="1">SUM(D29*(1-0.75))</f>
        <v>4989.166666666667</v>
      </c>
      <c r="H29" s="18">
        <f ca="1">SUM(D29*(1-0.9))</f>
        <v>1995.6666666666663</v>
      </c>
      <c r="I29" s="338"/>
      <c r="J29" s="441" t="s">
        <v>67</v>
      </c>
      <c r="K29" s="211" t="s">
        <v>683</v>
      </c>
      <c r="L29" s="211" t="s">
        <v>676</v>
      </c>
      <c r="M29" s="211" t="s">
        <v>677</v>
      </c>
      <c r="N29" s="211" t="s">
        <v>708</v>
      </c>
      <c r="O29" s="338"/>
      <c r="P29" s="338"/>
      <c r="Q29" s="338"/>
      <c r="R29" s="40"/>
      <c r="S29" s="28">
        <v>962</v>
      </c>
      <c r="T29" s="875">
        <v>951665</v>
      </c>
      <c r="U29" s="875">
        <v>761332</v>
      </c>
      <c r="V29" s="875">
        <v>692120</v>
      </c>
      <c r="W29" s="875">
        <v>629200</v>
      </c>
      <c r="X29" s="875">
        <v>572000</v>
      </c>
      <c r="Y29" s="875">
        <v>520000</v>
      </c>
      <c r="Z29" s="875">
        <v>468000</v>
      </c>
      <c r="AA29" s="875">
        <v>421200</v>
      </c>
      <c r="AB29" s="875">
        <v>379080</v>
      </c>
      <c r="AC29" s="875">
        <v>341172</v>
      </c>
      <c r="AD29" s="875">
        <v>307054</v>
      </c>
      <c r="AE29" s="875">
        <v>276349</v>
      </c>
      <c r="AF29" s="875">
        <v>262531</v>
      </c>
      <c r="AG29" s="875">
        <v>249405</v>
      </c>
      <c r="AH29" s="875">
        <v>236934</v>
      </c>
      <c r="AI29" s="875">
        <v>225088</v>
      </c>
      <c r="AJ29" s="875">
        <v>213833</v>
      </c>
      <c r="AK29" s="875">
        <v>203142</v>
      </c>
      <c r="AL29" s="875">
        <v>192985</v>
      </c>
      <c r="AM29" s="875">
        <v>183335</v>
      </c>
      <c r="AN29" s="875">
        <v>174168</v>
      </c>
      <c r="AO29" s="875">
        <v>165460</v>
      </c>
      <c r="AP29" s="28" t="s">
        <v>1090</v>
      </c>
      <c r="AQ29" s="28" t="s">
        <v>1090</v>
      </c>
      <c r="AR29" s="28" t="s">
        <v>1090</v>
      </c>
      <c r="AS29" s="338"/>
      <c r="AT29" s="338"/>
      <c r="AU29" s="338"/>
      <c r="AV29" s="338"/>
      <c r="AW29" s="338"/>
      <c r="AX29" s="338"/>
      <c r="AY29" s="338"/>
      <c r="AZ29" s="338"/>
      <c r="BA29" s="338"/>
      <c r="BB29" s="338"/>
      <c r="BC29" s="338"/>
      <c r="BD29" s="338"/>
      <c r="BE29" s="338"/>
      <c r="BF29" s="338"/>
      <c r="BG29" s="338"/>
      <c r="BH29" s="338"/>
      <c r="BI29" s="338"/>
      <c r="BJ29" s="338"/>
      <c r="BK29" s="338"/>
      <c r="BL29" s="338"/>
      <c r="BM29" s="338"/>
      <c r="BN29" s="338"/>
      <c r="BO29" s="338"/>
      <c r="BP29" s="338"/>
      <c r="BQ29" s="338"/>
      <c r="BR29" s="338"/>
      <c r="BS29" s="338"/>
      <c r="BT29" s="338"/>
      <c r="BU29" s="338"/>
    </row>
    <row r="30" spans="1:73" customFormat="1">
      <c r="A30" s="338"/>
      <c r="C30" s="46" t="s">
        <v>323</v>
      </c>
      <c r="D30" s="446">
        <f ca="1">P65</f>
        <v>33950</v>
      </c>
      <c r="E30" s="445">
        <f ca="1">SUM(D30*(1-0.25))</f>
        <v>25462.5</v>
      </c>
      <c r="F30" s="445">
        <f ca="1">SUM(D30*(1-0.5))</f>
        <v>16975</v>
      </c>
      <c r="G30" s="445">
        <f ca="1">SUM(D30*(1-0.75))</f>
        <v>8487.5</v>
      </c>
      <c r="H30" s="445">
        <f ca="1">SUM(D30*(1-0.9))</f>
        <v>3394.9999999999991</v>
      </c>
      <c r="I30" s="338"/>
      <c r="O30" s="338"/>
      <c r="P30" s="338"/>
      <c r="Q30" s="338"/>
      <c r="R30" s="40"/>
      <c r="S30" s="28">
        <v>966</v>
      </c>
      <c r="T30" s="875">
        <v>1168750</v>
      </c>
      <c r="U30" s="875">
        <v>935000</v>
      </c>
      <c r="V30" s="875">
        <v>850000</v>
      </c>
      <c r="W30" s="875">
        <v>765000</v>
      </c>
      <c r="X30" s="875">
        <v>688500</v>
      </c>
      <c r="Y30" s="875">
        <v>619650</v>
      </c>
      <c r="Z30" s="875">
        <v>557685</v>
      </c>
      <c r="AA30" s="875">
        <v>501916</v>
      </c>
      <c r="AB30" s="875">
        <v>451724</v>
      </c>
      <c r="AC30" s="875">
        <v>406552</v>
      </c>
      <c r="AD30" s="875">
        <v>365897</v>
      </c>
      <c r="AE30" s="875">
        <v>329307</v>
      </c>
      <c r="AF30" s="875">
        <v>312841</v>
      </c>
      <c r="AG30" s="875">
        <v>297199</v>
      </c>
      <c r="AH30" s="875">
        <v>282339</v>
      </c>
      <c r="AI30" s="875">
        <v>268222</v>
      </c>
      <c r="AJ30" s="875">
        <v>254811</v>
      </c>
      <c r="AK30" s="875">
        <v>242070</v>
      </c>
      <c r="AL30" s="875">
        <v>229967</v>
      </c>
      <c r="AM30" s="875">
        <v>218468</v>
      </c>
      <c r="AN30" s="875">
        <v>207545</v>
      </c>
      <c r="AO30" s="875">
        <v>197168</v>
      </c>
      <c r="AP30" s="875" t="s">
        <v>723</v>
      </c>
      <c r="AQ30" s="875">
        <v>70000</v>
      </c>
      <c r="AR30" s="875">
        <v>60000</v>
      </c>
      <c r="AS30" s="338"/>
      <c r="AT30" s="338"/>
      <c r="AU30" s="338"/>
      <c r="AV30" s="338"/>
      <c r="AW30" s="338"/>
      <c r="AX30" s="338"/>
      <c r="AY30" s="338"/>
      <c r="AZ30" s="338"/>
      <c r="BA30" s="338"/>
      <c r="BB30" s="338"/>
      <c r="BC30" s="338"/>
      <c r="BD30" s="338"/>
      <c r="BE30" s="338"/>
      <c r="BF30" s="338"/>
      <c r="BG30" s="338"/>
      <c r="BH30" s="338"/>
      <c r="BI30" s="338"/>
      <c r="BJ30" s="338"/>
      <c r="BK30" s="338"/>
      <c r="BL30" s="338"/>
      <c r="BM30" s="338"/>
      <c r="BN30" s="338"/>
      <c r="BO30" s="338"/>
      <c r="BP30" s="338"/>
      <c r="BQ30" s="338"/>
      <c r="BR30" s="338"/>
      <c r="BS30" s="338"/>
      <c r="BT30" s="338"/>
      <c r="BU30" s="338"/>
    </row>
    <row r="31" spans="1:73" customFormat="1">
      <c r="A31" s="338"/>
      <c r="B31" s="117">
        <v>5</v>
      </c>
      <c r="C31" s="115" t="s">
        <v>325</v>
      </c>
      <c r="D31" s="1016" t="s">
        <v>1100</v>
      </c>
      <c r="E31" s="1017"/>
      <c r="F31" s="1017"/>
      <c r="G31" s="1017"/>
      <c r="H31" s="1018"/>
      <c r="I31" s="338"/>
      <c r="J31" s="20" t="s">
        <v>1101</v>
      </c>
      <c r="K31" s="21">
        <v>1100</v>
      </c>
      <c r="L31" s="21">
        <v>1329</v>
      </c>
      <c r="M31" s="21">
        <v>1608.28</v>
      </c>
      <c r="N31" s="19">
        <f>AVERAGE(K31:M31)</f>
        <v>1345.76</v>
      </c>
      <c r="O31" s="338"/>
      <c r="P31" s="338"/>
      <c r="Q31" s="338"/>
      <c r="R31" s="42" t="s">
        <v>334</v>
      </c>
      <c r="S31" s="43" t="s">
        <v>1102</v>
      </c>
      <c r="T31" s="43" t="s">
        <v>1090</v>
      </c>
      <c r="U31" s="43" t="s">
        <v>1090</v>
      </c>
      <c r="V31" s="43" t="s">
        <v>1090</v>
      </c>
      <c r="W31" s="43" t="s">
        <v>1090</v>
      </c>
      <c r="X31" s="43" t="s">
        <v>1090</v>
      </c>
      <c r="Y31" s="43" t="s">
        <v>1090</v>
      </c>
      <c r="Z31" s="43" t="s">
        <v>1090</v>
      </c>
      <c r="AA31" s="43" t="s">
        <v>1090</v>
      </c>
      <c r="AB31" s="43" t="s">
        <v>1090</v>
      </c>
      <c r="AC31" s="43" t="s">
        <v>1090</v>
      </c>
      <c r="AD31" s="43" t="s">
        <v>1090</v>
      </c>
      <c r="AE31" s="43" t="s">
        <v>1090</v>
      </c>
      <c r="AF31" s="43" t="s">
        <v>1090</v>
      </c>
      <c r="AG31" s="43" t="s">
        <v>1090</v>
      </c>
      <c r="AH31" s="43" t="s">
        <v>1090</v>
      </c>
      <c r="AI31" s="43" t="s">
        <v>1090</v>
      </c>
      <c r="AJ31" s="43" t="s">
        <v>1090</v>
      </c>
      <c r="AK31" s="43" t="s">
        <v>1090</v>
      </c>
      <c r="AL31" s="43" t="s">
        <v>1090</v>
      </c>
      <c r="AM31" s="902">
        <v>100000</v>
      </c>
      <c r="AN31" s="902">
        <v>95000</v>
      </c>
      <c r="AO31" s="902">
        <v>90250</v>
      </c>
      <c r="AP31" s="902">
        <v>78100</v>
      </c>
      <c r="AQ31" s="902">
        <v>64500</v>
      </c>
      <c r="AR31" s="43" t="s">
        <v>1090</v>
      </c>
      <c r="AS31" s="338"/>
      <c r="AT31" s="338"/>
      <c r="AU31" s="338"/>
      <c r="AV31" s="338"/>
      <c r="AW31" s="338"/>
      <c r="AX31" s="338"/>
      <c r="AY31" s="338"/>
      <c r="AZ31" s="338"/>
      <c r="BA31" s="338"/>
      <c r="BB31" s="338"/>
      <c r="BC31" s="338"/>
      <c r="BD31" s="338"/>
      <c r="BE31" s="338"/>
      <c r="BF31" s="338"/>
      <c r="BG31" s="338"/>
      <c r="BH31" s="338"/>
      <c r="BI31" s="338"/>
      <c r="BJ31" s="338"/>
      <c r="BK31" s="338"/>
      <c r="BL31" s="338"/>
      <c r="BM31" s="338"/>
      <c r="BN31" s="338"/>
      <c r="BO31" s="338"/>
      <c r="BP31" s="338"/>
      <c r="BQ31" s="338"/>
      <c r="BR31" s="338"/>
      <c r="BS31" s="338"/>
      <c r="BT31" s="338"/>
      <c r="BU31" s="338"/>
    </row>
    <row r="32" spans="1:73" customFormat="1">
      <c r="A32" s="338"/>
      <c r="B32" s="46">
        <v>6</v>
      </c>
      <c r="C32" s="95" t="s">
        <v>363</v>
      </c>
      <c r="D32" s="1019" t="s">
        <v>1103</v>
      </c>
      <c r="E32" s="1020"/>
      <c r="F32" s="1020"/>
      <c r="G32" s="1020"/>
      <c r="H32" s="1021"/>
      <c r="I32" s="338"/>
      <c r="J32" s="17"/>
      <c r="K32" s="17"/>
      <c r="L32" s="212"/>
      <c r="M32" s="17"/>
      <c r="N32" s="17"/>
      <c r="O32" s="338"/>
      <c r="P32" s="338"/>
      <c r="Q32" s="338"/>
      <c r="R32" s="42"/>
      <c r="S32" s="43" t="s">
        <v>1104</v>
      </c>
      <c r="T32" s="43" t="s">
        <v>1090</v>
      </c>
      <c r="U32" s="43" t="s">
        <v>1090</v>
      </c>
      <c r="V32" s="43" t="s">
        <v>1090</v>
      </c>
      <c r="W32" s="43" t="s">
        <v>1090</v>
      </c>
      <c r="X32" s="43" t="s">
        <v>1090</v>
      </c>
      <c r="Y32" s="43" t="s">
        <v>1090</v>
      </c>
      <c r="Z32" s="43" t="s">
        <v>1090</v>
      </c>
      <c r="AA32" s="43" t="s">
        <v>1090</v>
      </c>
      <c r="AB32" s="43" t="s">
        <v>1090</v>
      </c>
      <c r="AC32" s="43" t="s">
        <v>1090</v>
      </c>
      <c r="AD32" s="43" t="s">
        <v>1090</v>
      </c>
      <c r="AE32" s="43" t="s">
        <v>1090</v>
      </c>
      <c r="AF32" s="902">
        <v>130000</v>
      </c>
      <c r="AG32" s="902">
        <v>123500</v>
      </c>
      <c r="AH32" s="902">
        <v>117325</v>
      </c>
      <c r="AI32" s="902">
        <v>111458</v>
      </c>
      <c r="AJ32" s="902">
        <v>105885</v>
      </c>
      <c r="AK32" s="902">
        <v>100591</v>
      </c>
      <c r="AL32" s="902">
        <v>95561</v>
      </c>
      <c r="AM32" s="902">
        <v>90783</v>
      </c>
      <c r="AN32" s="902">
        <v>86244</v>
      </c>
      <c r="AO32" s="902">
        <v>81932</v>
      </c>
      <c r="AP32" s="902">
        <v>80000</v>
      </c>
      <c r="AQ32" s="43" t="s">
        <v>1090</v>
      </c>
      <c r="AR32" s="43" t="s">
        <v>1090</v>
      </c>
      <c r="AS32" s="338"/>
      <c r="AT32" s="338"/>
      <c r="AU32" s="338"/>
      <c r="AV32" s="338"/>
      <c r="AW32" s="338"/>
      <c r="AX32" s="338"/>
      <c r="AY32" s="338"/>
      <c r="AZ32" s="338"/>
      <c r="BA32" s="338"/>
      <c r="BB32" s="338"/>
      <c r="BC32" s="338"/>
      <c r="BD32" s="338"/>
      <c r="BE32" s="338"/>
      <c r="BF32" s="338"/>
      <c r="BG32" s="338"/>
      <c r="BH32" s="338"/>
      <c r="BI32" s="338"/>
      <c r="BJ32" s="338"/>
      <c r="BK32" s="338"/>
      <c r="BL32" s="338"/>
      <c r="BM32" s="338"/>
      <c r="BN32" s="338"/>
      <c r="BO32" s="338"/>
      <c r="BP32" s="338"/>
      <c r="BQ32" s="338"/>
      <c r="BR32" s="338"/>
      <c r="BS32" s="338"/>
      <c r="BT32" s="338"/>
      <c r="BU32" s="338"/>
    </row>
    <row r="33" spans="1:73" customFormat="1">
      <c r="A33" s="338"/>
      <c r="B33" s="117">
        <v>7</v>
      </c>
      <c r="C33" s="115" t="s">
        <v>375</v>
      </c>
      <c r="D33" s="1016" t="s">
        <v>1105</v>
      </c>
      <c r="E33" s="1017"/>
      <c r="F33" s="1017"/>
      <c r="G33" s="1017"/>
      <c r="H33" s="1018"/>
      <c r="I33" s="338"/>
      <c r="J33" s="338"/>
      <c r="K33" s="338"/>
      <c r="L33" s="338"/>
      <c r="M33" s="338"/>
      <c r="N33" s="338"/>
      <c r="O33" s="338"/>
      <c r="P33" s="338"/>
      <c r="Q33" s="338"/>
      <c r="R33" s="44"/>
      <c r="S33" s="43" t="s">
        <v>1106</v>
      </c>
      <c r="T33" s="43" t="s">
        <v>1090</v>
      </c>
      <c r="U33" s="43" t="s">
        <v>1090</v>
      </c>
      <c r="V33" s="43" t="s">
        <v>1090</v>
      </c>
      <c r="W33" s="43" t="s">
        <v>1090</v>
      </c>
      <c r="X33" s="43" t="s">
        <v>1090</v>
      </c>
      <c r="Y33" s="43" t="s">
        <v>1090</v>
      </c>
      <c r="Z33" s="43" t="s">
        <v>1090</v>
      </c>
      <c r="AA33" s="43" t="s">
        <v>1090</v>
      </c>
      <c r="AB33" s="43" t="s">
        <v>1090</v>
      </c>
      <c r="AC33" s="43" t="s">
        <v>1090</v>
      </c>
      <c r="AD33" s="43" t="s">
        <v>1090</v>
      </c>
      <c r="AE33" s="43" t="s">
        <v>1090</v>
      </c>
      <c r="AF33" s="43" t="s">
        <v>1090</v>
      </c>
      <c r="AG33" s="43" t="s">
        <v>1090</v>
      </c>
      <c r="AH33" s="902">
        <v>142500</v>
      </c>
      <c r="AI33" s="902">
        <v>135375</v>
      </c>
      <c r="AJ33" s="902">
        <v>128606</v>
      </c>
      <c r="AK33" s="902">
        <v>122175</v>
      </c>
      <c r="AL33" s="902">
        <v>116067</v>
      </c>
      <c r="AM33" s="902">
        <v>110263</v>
      </c>
      <c r="AN33" s="902">
        <v>104750</v>
      </c>
      <c r="AO33" s="902">
        <v>99513</v>
      </c>
      <c r="AP33" s="43" t="s">
        <v>1090</v>
      </c>
      <c r="AQ33" s="43" t="s">
        <v>1090</v>
      </c>
      <c r="AR33" s="43" t="s">
        <v>1090</v>
      </c>
      <c r="AS33" s="348"/>
      <c r="AT33" s="338"/>
      <c r="AU33" s="338"/>
      <c r="AV33" s="338"/>
      <c r="AW33" s="338"/>
      <c r="AX33" s="338"/>
      <c r="AY33" s="338"/>
      <c r="AZ33" s="338"/>
      <c r="BA33" s="338"/>
      <c r="BB33" s="338"/>
      <c r="BC33" s="338"/>
      <c r="BD33" s="338"/>
      <c r="BE33" s="338"/>
      <c r="BF33" s="338"/>
      <c r="BG33" s="338"/>
      <c r="BH33" s="338"/>
      <c r="BI33" s="338"/>
      <c r="BJ33" s="338"/>
      <c r="BK33" s="338"/>
      <c r="BL33" s="338"/>
      <c r="BM33" s="338"/>
      <c r="BN33" s="338"/>
      <c r="BO33" s="338"/>
      <c r="BP33" s="338"/>
      <c r="BQ33" s="338"/>
      <c r="BR33" s="338"/>
      <c r="BS33" s="338"/>
      <c r="BT33" s="338"/>
      <c r="BU33" s="338"/>
    </row>
    <row r="34" spans="1:73" customFormat="1" ht="15.75">
      <c r="A34" s="338"/>
      <c r="B34" s="46">
        <v>8</v>
      </c>
      <c r="C34" s="95" t="s">
        <v>404</v>
      </c>
      <c r="D34" s="1019" t="s">
        <v>1107</v>
      </c>
      <c r="E34" s="1020"/>
      <c r="F34" s="1020"/>
      <c r="G34" s="1020"/>
      <c r="H34" s="1021"/>
      <c r="I34" s="338"/>
      <c r="J34" s="1025" t="s">
        <v>1108</v>
      </c>
      <c r="K34" s="1026"/>
      <c r="L34" s="1026"/>
      <c r="M34" s="1026"/>
      <c r="N34" s="1026"/>
      <c r="O34" s="1026"/>
      <c r="P34" s="1027"/>
      <c r="Q34" s="338"/>
      <c r="R34" s="44"/>
      <c r="S34" s="43">
        <v>134</v>
      </c>
      <c r="T34" s="43" t="s">
        <v>1090</v>
      </c>
      <c r="U34" s="43" t="s">
        <v>1090</v>
      </c>
      <c r="V34" s="43" t="s">
        <v>1090</v>
      </c>
      <c r="W34" s="43" t="s">
        <v>1090</v>
      </c>
      <c r="X34" s="43" t="s">
        <v>1090</v>
      </c>
      <c r="Y34" s="43" t="s">
        <v>1090</v>
      </c>
      <c r="Z34" s="43" t="s">
        <v>1090</v>
      </c>
      <c r="AA34" s="43" t="s">
        <v>1090</v>
      </c>
      <c r="AB34" s="43" t="s">
        <v>1090</v>
      </c>
      <c r="AC34" s="43" t="s">
        <v>1090</v>
      </c>
      <c r="AD34" s="43" t="s">
        <v>1090</v>
      </c>
      <c r="AE34" s="43" t="s">
        <v>1090</v>
      </c>
      <c r="AF34" s="43" t="s">
        <v>1090</v>
      </c>
      <c r="AG34" s="43" t="s">
        <v>1090</v>
      </c>
      <c r="AH34" s="43" t="s">
        <v>1090</v>
      </c>
      <c r="AI34" s="43" t="s">
        <v>1090</v>
      </c>
      <c r="AJ34" s="43" t="s">
        <v>1090</v>
      </c>
      <c r="AK34" s="43" t="s">
        <v>1090</v>
      </c>
      <c r="AL34" s="43" t="s">
        <v>1090</v>
      </c>
      <c r="AM34" s="43" t="s">
        <v>1090</v>
      </c>
      <c r="AN34" s="43" t="s">
        <v>1090</v>
      </c>
      <c r="AO34" s="43" t="s">
        <v>1090</v>
      </c>
      <c r="AP34" s="902">
        <v>50000</v>
      </c>
      <c r="AQ34" s="902">
        <v>40000</v>
      </c>
      <c r="AR34" s="902">
        <v>30000</v>
      </c>
      <c r="AS34" s="348"/>
      <c r="AT34" s="338"/>
      <c r="AU34" s="338"/>
      <c r="AV34" s="338"/>
      <c r="AW34" s="338"/>
      <c r="AX34" s="338"/>
      <c r="AY34" s="338"/>
      <c r="AZ34" s="338"/>
      <c r="BA34" s="338"/>
      <c r="BB34" s="338"/>
      <c r="BC34" s="338"/>
      <c r="BD34" s="338"/>
      <c r="BE34" s="338"/>
      <c r="BF34" s="338"/>
      <c r="BG34" s="338"/>
      <c r="BH34" s="338"/>
      <c r="BI34" s="338"/>
      <c r="BJ34" s="338"/>
      <c r="BK34" s="338"/>
      <c r="BL34" s="338"/>
      <c r="BM34" s="338"/>
      <c r="BN34" s="338"/>
      <c r="BO34" s="338"/>
      <c r="BP34" s="338"/>
      <c r="BQ34" s="338"/>
      <c r="BR34" s="338"/>
      <c r="BS34" s="338"/>
      <c r="BT34" s="338"/>
      <c r="BU34" s="338"/>
    </row>
    <row r="35" spans="1:73" customFormat="1" ht="15.75">
      <c r="A35" s="338"/>
      <c r="B35" s="117">
        <v>9</v>
      </c>
      <c r="C35" s="115" t="s">
        <v>424</v>
      </c>
      <c r="D35" s="1016" t="s">
        <v>1109</v>
      </c>
      <c r="E35" s="1017"/>
      <c r="F35" s="1017"/>
      <c r="G35" s="1017"/>
      <c r="H35" s="1018"/>
      <c r="I35" s="338"/>
      <c r="J35" s="918"/>
      <c r="K35" s="919"/>
      <c r="L35" s="919"/>
      <c r="M35" s="919"/>
      <c r="N35" s="919"/>
      <c r="O35" s="919"/>
      <c r="P35" s="920"/>
      <c r="Q35" s="338"/>
      <c r="R35" s="45" t="s">
        <v>336</v>
      </c>
      <c r="S35" s="46" t="s">
        <v>1110</v>
      </c>
      <c r="T35" s="878">
        <v>385000</v>
      </c>
      <c r="U35" s="877">
        <v>308000</v>
      </c>
      <c r="V35" s="877">
        <v>280000</v>
      </c>
      <c r="W35" s="877">
        <v>266000</v>
      </c>
      <c r="X35" s="877">
        <v>252000</v>
      </c>
      <c r="Y35" s="877">
        <v>238000</v>
      </c>
      <c r="Z35" s="877">
        <v>224000</v>
      </c>
      <c r="AA35" s="877">
        <v>210000</v>
      </c>
      <c r="AB35" s="877">
        <v>196000</v>
      </c>
      <c r="AC35" s="877">
        <v>182000</v>
      </c>
      <c r="AD35" s="877">
        <v>168000</v>
      </c>
      <c r="AE35" s="877">
        <v>154000</v>
      </c>
      <c r="AF35" s="877">
        <v>146300</v>
      </c>
      <c r="AG35" s="877">
        <v>138985</v>
      </c>
      <c r="AH35" s="877">
        <v>132035</v>
      </c>
      <c r="AI35" s="46" t="s">
        <v>1090</v>
      </c>
      <c r="AJ35" s="46" t="s">
        <v>1090</v>
      </c>
      <c r="AK35" s="46" t="s">
        <v>1090</v>
      </c>
      <c r="AL35" s="46" t="s">
        <v>1090</v>
      </c>
      <c r="AM35" s="46" t="s">
        <v>1090</v>
      </c>
      <c r="AN35" s="46" t="s">
        <v>1090</v>
      </c>
      <c r="AO35" s="46" t="s">
        <v>1090</v>
      </c>
      <c r="AP35" s="46" t="s">
        <v>1090</v>
      </c>
      <c r="AQ35" s="46" t="s">
        <v>1090</v>
      </c>
      <c r="AR35" s="46" t="s">
        <v>1090</v>
      </c>
      <c r="AS35" s="338"/>
      <c r="AT35" s="338"/>
      <c r="AU35" s="338"/>
      <c r="AV35" s="338"/>
      <c r="AW35" s="338"/>
      <c r="AX35" s="338"/>
      <c r="AY35" s="338"/>
      <c r="AZ35" s="338"/>
      <c r="BA35" s="338"/>
      <c r="BB35" s="338"/>
      <c r="BC35" s="338"/>
      <c r="BD35" s="338"/>
      <c r="BE35" s="338"/>
      <c r="BF35" s="338"/>
      <c r="BG35" s="338"/>
      <c r="BH35" s="338"/>
      <c r="BI35" s="338"/>
      <c r="BJ35" s="338"/>
      <c r="BK35" s="338"/>
      <c r="BL35" s="338"/>
      <c r="BM35" s="338"/>
      <c r="BN35" s="338"/>
      <c r="BO35" s="338"/>
      <c r="BP35" s="338"/>
      <c r="BQ35" s="338"/>
      <c r="BR35" s="338"/>
      <c r="BS35" s="338"/>
      <c r="BT35" s="338"/>
      <c r="BU35" s="338"/>
    </row>
    <row r="36" spans="1:73" customFormat="1" ht="15.75" customHeight="1">
      <c r="A36" s="338"/>
      <c r="B36" s="208"/>
      <c r="C36" s="209"/>
      <c r="D36" s="209"/>
      <c r="E36" s="209"/>
      <c r="F36" s="209"/>
      <c r="G36" s="209"/>
      <c r="H36" s="210"/>
      <c r="I36" s="338"/>
      <c r="J36" s="1028" t="s">
        <v>1080</v>
      </c>
      <c r="K36" s="1029"/>
      <c r="L36" s="1029"/>
      <c r="M36" s="1029"/>
      <c r="N36" s="1029"/>
      <c r="O36" s="1029"/>
      <c r="P36" s="1030"/>
      <c r="Q36" s="338"/>
      <c r="R36" s="45"/>
      <c r="S36" s="46" t="s">
        <v>1111</v>
      </c>
      <c r="T36" s="878">
        <v>420928</v>
      </c>
      <c r="U36" s="877">
        <v>336743</v>
      </c>
      <c r="V36" s="877">
        <v>306130</v>
      </c>
      <c r="W36" s="877">
        <v>278300</v>
      </c>
      <c r="X36" s="877">
        <v>253000</v>
      </c>
      <c r="Y36" s="877">
        <v>230000</v>
      </c>
      <c r="Z36" s="877">
        <v>207000</v>
      </c>
      <c r="AA36" s="877">
        <v>186300</v>
      </c>
      <c r="AB36" s="877">
        <v>167670</v>
      </c>
      <c r="AC36" s="877">
        <v>150903</v>
      </c>
      <c r="AD36" s="877">
        <v>135812</v>
      </c>
      <c r="AE36" s="877">
        <v>122231</v>
      </c>
      <c r="AF36" s="877">
        <v>116119</v>
      </c>
      <c r="AG36" s="877">
        <v>110313</v>
      </c>
      <c r="AH36" s="46" t="s">
        <v>1090</v>
      </c>
      <c r="AI36" s="46" t="s">
        <v>1090</v>
      </c>
      <c r="AJ36" s="46" t="s">
        <v>1090</v>
      </c>
      <c r="AK36" s="46" t="s">
        <v>1090</v>
      </c>
      <c r="AL36" s="46" t="s">
        <v>1090</v>
      </c>
      <c r="AM36" s="46" t="s">
        <v>1090</v>
      </c>
      <c r="AN36" s="46" t="s">
        <v>1090</v>
      </c>
      <c r="AO36" s="46" t="s">
        <v>1090</v>
      </c>
      <c r="AP36" s="46" t="s">
        <v>1090</v>
      </c>
      <c r="AQ36" s="46" t="s">
        <v>1090</v>
      </c>
      <c r="AR36" s="46" t="s">
        <v>1090</v>
      </c>
      <c r="AS36" s="338"/>
      <c r="AT36" s="338"/>
      <c r="AU36" s="338"/>
      <c r="AV36" s="338"/>
      <c r="AW36" s="338"/>
      <c r="AX36" s="338"/>
      <c r="AY36" s="338"/>
      <c r="AZ36" s="338"/>
      <c r="BA36" s="338"/>
      <c r="BB36" s="338"/>
      <c r="BC36" s="338"/>
      <c r="BD36" s="338"/>
      <c r="BE36" s="338"/>
      <c r="BF36" s="338"/>
      <c r="BG36" s="338"/>
      <c r="BH36" s="338"/>
      <c r="BI36" s="338"/>
      <c r="BJ36" s="338"/>
      <c r="BK36" s="338"/>
      <c r="BL36" s="338"/>
      <c r="BM36" s="338"/>
      <c r="BN36" s="338"/>
      <c r="BO36" s="338"/>
      <c r="BP36" s="338"/>
      <c r="BQ36" s="338"/>
      <c r="BR36" s="338"/>
      <c r="BS36" s="338"/>
      <c r="BT36" s="338"/>
      <c r="BU36" s="338"/>
    </row>
    <row r="37" spans="1:73" customFormat="1">
      <c r="A37" s="338"/>
      <c r="B37" s="338"/>
      <c r="C37" s="338"/>
      <c r="D37" s="338"/>
      <c r="E37" s="338"/>
      <c r="F37" s="338"/>
      <c r="G37" s="338"/>
      <c r="H37" s="338"/>
      <c r="I37" s="338"/>
      <c r="J37" s="799"/>
      <c r="K37" s="911"/>
      <c r="L37" s="911"/>
      <c r="M37" s="911"/>
      <c r="N37" s="911"/>
      <c r="O37" s="911"/>
      <c r="P37" s="424"/>
      <c r="Q37" s="338"/>
      <c r="R37" s="45"/>
      <c r="S37" s="46" t="s">
        <v>1112</v>
      </c>
      <c r="T37" s="878">
        <v>512435</v>
      </c>
      <c r="U37" s="877">
        <v>409948</v>
      </c>
      <c r="V37" s="877">
        <v>372680</v>
      </c>
      <c r="W37" s="877">
        <v>338800</v>
      </c>
      <c r="X37" s="877">
        <v>308000</v>
      </c>
      <c r="Y37" s="877">
        <v>280000</v>
      </c>
      <c r="Z37" s="877">
        <v>252000</v>
      </c>
      <c r="AA37" s="877">
        <v>226800</v>
      </c>
      <c r="AB37" s="877">
        <v>204120</v>
      </c>
      <c r="AC37" s="877">
        <v>183708</v>
      </c>
      <c r="AD37" s="877">
        <v>165337</v>
      </c>
      <c r="AE37" s="877">
        <v>148803</v>
      </c>
      <c r="AF37" s="46" t="s">
        <v>1090</v>
      </c>
      <c r="AG37" s="46" t="s">
        <v>1090</v>
      </c>
      <c r="AH37" s="46" t="s">
        <v>1090</v>
      </c>
      <c r="AI37" s="46" t="s">
        <v>1090</v>
      </c>
      <c r="AJ37" s="46" t="s">
        <v>1090</v>
      </c>
      <c r="AK37" s="46" t="s">
        <v>1090</v>
      </c>
      <c r="AL37" s="46" t="s">
        <v>1090</v>
      </c>
      <c r="AM37" s="46" t="s">
        <v>1090</v>
      </c>
      <c r="AN37" s="46" t="s">
        <v>1090</v>
      </c>
      <c r="AO37" s="46" t="s">
        <v>1090</v>
      </c>
      <c r="AP37" s="46" t="s">
        <v>1090</v>
      </c>
      <c r="AQ37" s="46" t="s">
        <v>1090</v>
      </c>
      <c r="AR37" s="46" t="s">
        <v>1090</v>
      </c>
      <c r="AS37" s="338"/>
      <c r="AT37" s="338"/>
      <c r="AU37" s="338"/>
      <c r="AV37" s="338"/>
      <c r="AW37" s="338"/>
      <c r="AX37" s="338"/>
      <c r="AY37" s="338"/>
      <c r="AZ37" s="338"/>
      <c r="BA37" s="338"/>
      <c r="BB37" s="338"/>
      <c r="BC37" s="338"/>
      <c r="BD37" s="338"/>
      <c r="BE37" s="338"/>
      <c r="BF37" s="338"/>
      <c r="BG37" s="338"/>
      <c r="BH37" s="338"/>
      <c r="BI37" s="338"/>
      <c r="BJ37" s="338"/>
      <c r="BK37" s="338"/>
      <c r="BL37" s="338"/>
      <c r="BM37" s="338"/>
      <c r="BN37" s="338"/>
      <c r="BO37" s="338"/>
      <c r="BP37" s="338"/>
      <c r="BQ37" s="338"/>
      <c r="BR37" s="338"/>
      <c r="BS37" s="338"/>
      <c r="BT37" s="338"/>
      <c r="BU37" s="338"/>
    </row>
    <row r="38" spans="1:73" customFormat="1" ht="16.5" customHeight="1">
      <c r="A38" s="338"/>
      <c r="B38" s="338"/>
      <c r="C38" s="338"/>
      <c r="D38" s="338"/>
      <c r="E38" s="338"/>
      <c r="F38" s="338"/>
      <c r="G38" s="338"/>
      <c r="H38" s="338"/>
      <c r="I38" s="338"/>
      <c r="J38" s="20"/>
      <c r="K38" s="579" t="s">
        <v>309</v>
      </c>
      <c r="L38" s="181" t="s">
        <v>1085</v>
      </c>
      <c r="M38" s="580" t="s">
        <v>312</v>
      </c>
      <c r="N38" s="181" t="s">
        <v>1085</v>
      </c>
      <c r="O38" s="578" t="s">
        <v>314</v>
      </c>
      <c r="P38" s="181" t="s">
        <v>1085</v>
      </c>
      <c r="Q38" s="338"/>
      <c r="R38" s="49" t="s">
        <v>338</v>
      </c>
      <c r="S38" s="50">
        <v>416</v>
      </c>
      <c r="T38" s="50" t="s">
        <v>1090</v>
      </c>
      <c r="U38" s="50" t="s">
        <v>1090</v>
      </c>
      <c r="V38" s="50" t="s">
        <v>1090</v>
      </c>
      <c r="W38" s="50" t="s">
        <v>1090</v>
      </c>
      <c r="X38" s="50" t="s">
        <v>1090</v>
      </c>
      <c r="Y38" s="881">
        <v>261000</v>
      </c>
      <c r="Z38" s="881">
        <v>234900</v>
      </c>
      <c r="AA38" s="881">
        <v>211410</v>
      </c>
      <c r="AB38" s="881">
        <v>190269</v>
      </c>
      <c r="AC38" s="881">
        <v>171242</v>
      </c>
      <c r="AD38" s="881" t="s">
        <v>1113</v>
      </c>
      <c r="AE38" s="881">
        <v>138706</v>
      </c>
      <c r="AF38" s="881">
        <v>131770</v>
      </c>
      <c r="AG38" s="881">
        <v>125182</v>
      </c>
      <c r="AH38" s="881">
        <v>118923</v>
      </c>
      <c r="AI38" s="881">
        <v>112976</v>
      </c>
      <c r="AJ38" s="881">
        <v>107328</v>
      </c>
      <c r="AK38" s="881">
        <v>101961</v>
      </c>
      <c r="AL38" s="881">
        <v>96863</v>
      </c>
      <c r="AM38" s="881">
        <v>92020</v>
      </c>
      <c r="AN38" s="881">
        <v>87419</v>
      </c>
      <c r="AO38" s="881">
        <v>83048</v>
      </c>
      <c r="AP38" s="881">
        <v>48000</v>
      </c>
      <c r="AQ38" s="50" t="s">
        <v>1090</v>
      </c>
      <c r="AR38" s="50" t="s">
        <v>1090</v>
      </c>
      <c r="AS38" s="338"/>
      <c r="AT38" s="338"/>
      <c r="AU38" s="338"/>
      <c r="AV38" s="338"/>
      <c r="AW38" s="338"/>
      <c r="AX38" s="338"/>
      <c r="AY38" s="338"/>
      <c r="AZ38" s="338"/>
      <c r="BA38" s="338"/>
      <c r="BB38" s="338"/>
      <c r="BC38" s="338"/>
      <c r="BD38" s="338"/>
      <c r="BE38" s="338"/>
      <c r="BF38" s="338"/>
      <c r="BG38" s="338"/>
      <c r="BH38" s="338"/>
      <c r="BI38" s="338"/>
      <c r="BJ38" s="338"/>
      <c r="BK38" s="338"/>
      <c r="BL38" s="338"/>
      <c r="BM38" s="338"/>
      <c r="BN38" s="338"/>
      <c r="BO38" s="338"/>
      <c r="BP38" s="338"/>
      <c r="BQ38" s="338"/>
      <c r="BR38" s="338"/>
      <c r="BS38" s="338"/>
      <c r="BT38" s="338"/>
      <c r="BU38" s="338"/>
    </row>
    <row r="39" spans="1:73" customFormat="1">
      <c r="A39" s="338"/>
      <c r="B39" s="338"/>
      <c r="C39" s="338"/>
      <c r="D39" s="338"/>
      <c r="E39" s="338"/>
      <c r="F39" s="338"/>
      <c r="G39" s="338"/>
      <c r="H39" s="338"/>
      <c r="I39" s="338"/>
      <c r="J39" s="20"/>
      <c r="K39" s="212"/>
      <c r="L39" s="17"/>
      <c r="M39" s="17"/>
      <c r="N39" s="17"/>
      <c r="O39" s="177"/>
      <c r="P39" s="17"/>
      <c r="Q39" s="338"/>
      <c r="R39" s="49"/>
      <c r="S39" s="50">
        <v>422</v>
      </c>
      <c r="T39" s="882">
        <v>451902</v>
      </c>
      <c r="U39" s="881">
        <v>338926</v>
      </c>
      <c r="V39" s="881">
        <v>305033</v>
      </c>
      <c r="W39" s="881">
        <v>274530</v>
      </c>
      <c r="X39" s="881">
        <v>247077</v>
      </c>
      <c r="Y39" s="881">
        <v>222369</v>
      </c>
      <c r="Z39" s="881">
        <v>200132</v>
      </c>
      <c r="AA39" s="881">
        <v>180119</v>
      </c>
      <c r="AB39" s="881">
        <v>162107</v>
      </c>
      <c r="AC39" s="881">
        <v>145896</v>
      </c>
      <c r="AD39" s="881">
        <v>131307</v>
      </c>
      <c r="AE39" s="881">
        <v>118176</v>
      </c>
      <c r="AF39" s="50" t="s">
        <v>1090</v>
      </c>
      <c r="AG39" s="50" t="s">
        <v>1090</v>
      </c>
      <c r="AH39" s="50" t="s">
        <v>1090</v>
      </c>
      <c r="AI39" s="50" t="s">
        <v>1090</v>
      </c>
      <c r="AJ39" s="50" t="s">
        <v>1090</v>
      </c>
      <c r="AK39" s="50" t="s">
        <v>1090</v>
      </c>
      <c r="AL39" s="50" t="s">
        <v>1090</v>
      </c>
      <c r="AM39" s="50" t="s">
        <v>1090</v>
      </c>
      <c r="AN39" s="50" t="s">
        <v>1090</v>
      </c>
      <c r="AO39" s="50" t="s">
        <v>1090</v>
      </c>
      <c r="AP39" s="50" t="s">
        <v>1090</v>
      </c>
      <c r="AQ39" s="50" t="s">
        <v>1090</v>
      </c>
      <c r="AR39" s="50" t="s">
        <v>1090</v>
      </c>
      <c r="AS39" s="338"/>
      <c r="AT39" s="338"/>
      <c r="AU39" s="338"/>
      <c r="AV39" s="338"/>
      <c r="AW39" s="338"/>
      <c r="AX39" s="338"/>
      <c r="AY39" s="338"/>
      <c r="AZ39" s="338"/>
      <c r="BA39" s="338"/>
      <c r="BB39" s="338"/>
      <c r="BC39" s="338"/>
      <c r="BD39" s="338"/>
      <c r="BE39" s="338"/>
      <c r="BF39" s="338"/>
      <c r="BG39" s="338"/>
      <c r="BH39" s="338"/>
      <c r="BI39" s="338"/>
      <c r="BJ39" s="338"/>
      <c r="BK39" s="338"/>
      <c r="BL39" s="338"/>
      <c r="BM39" s="338"/>
      <c r="BN39" s="338"/>
      <c r="BO39" s="338"/>
      <c r="BP39" s="338"/>
      <c r="BQ39" s="338"/>
      <c r="BR39" s="338"/>
      <c r="BS39" s="338"/>
      <c r="BT39" s="338"/>
      <c r="BU39" s="338"/>
    </row>
    <row r="40" spans="1:73" customFormat="1" ht="30">
      <c r="A40" s="338"/>
      <c r="B40" s="338"/>
      <c r="C40" s="338"/>
      <c r="D40" s="338"/>
      <c r="E40" s="338"/>
      <c r="F40" s="338"/>
      <c r="G40" s="338"/>
      <c r="H40" s="338"/>
      <c r="I40" s="338"/>
      <c r="J40" s="20" t="s">
        <v>683</v>
      </c>
      <c r="K40" s="216" t="s">
        <v>1114</v>
      </c>
      <c r="L40" s="21">
        <v>60000</v>
      </c>
      <c r="M40" s="223" t="s">
        <v>1115</v>
      </c>
      <c r="N40" s="21">
        <v>296200</v>
      </c>
      <c r="O40" s="223" t="s">
        <v>1116</v>
      </c>
      <c r="P40" s="21">
        <v>300000</v>
      </c>
      <c r="Q40" s="338"/>
      <c r="R40" s="52"/>
      <c r="S40" s="50">
        <v>426</v>
      </c>
      <c r="T40" s="882">
        <v>402627</v>
      </c>
      <c r="U40" s="881">
        <v>322102</v>
      </c>
      <c r="V40" s="881">
        <v>292820</v>
      </c>
      <c r="W40" s="881">
        <v>266200</v>
      </c>
      <c r="X40" s="881">
        <v>242000</v>
      </c>
      <c r="Y40" s="881">
        <v>220000</v>
      </c>
      <c r="Z40" s="881">
        <v>198000</v>
      </c>
      <c r="AA40" s="881">
        <v>178200</v>
      </c>
      <c r="AB40" s="881">
        <v>160380</v>
      </c>
      <c r="AC40" s="881">
        <v>144342</v>
      </c>
      <c r="AD40" s="881">
        <v>129907</v>
      </c>
      <c r="AE40" s="881">
        <v>116917</v>
      </c>
      <c r="AF40" s="50" t="s">
        <v>1090</v>
      </c>
      <c r="AG40" s="50" t="s">
        <v>1090</v>
      </c>
      <c r="AH40" s="50" t="s">
        <v>1090</v>
      </c>
      <c r="AI40" s="50" t="s">
        <v>1090</v>
      </c>
      <c r="AJ40" s="50" t="s">
        <v>1090</v>
      </c>
      <c r="AK40" s="50" t="s">
        <v>1090</v>
      </c>
      <c r="AL40" s="50" t="s">
        <v>1090</v>
      </c>
      <c r="AM40" s="50" t="s">
        <v>1090</v>
      </c>
      <c r="AN40" s="50" t="s">
        <v>1090</v>
      </c>
      <c r="AO40" s="50" t="s">
        <v>1090</v>
      </c>
      <c r="AP40" s="50" t="s">
        <v>1090</v>
      </c>
      <c r="AQ40" s="50" t="s">
        <v>1090</v>
      </c>
      <c r="AR40" s="50" t="s">
        <v>1090</v>
      </c>
      <c r="AS40" s="338"/>
      <c r="AT40" s="338"/>
      <c r="AU40" s="338"/>
      <c r="AV40" s="338"/>
      <c r="AW40" s="338"/>
      <c r="AX40" s="338"/>
      <c r="AY40" s="338"/>
      <c r="AZ40" s="338"/>
      <c r="BA40" s="338"/>
      <c r="BB40" s="338"/>
      <c r="BC40" s="338"/>
      <c r="BD40" s="338"/>
      <c r="BE40" s="338"/>
      <c r="BF40" s="338"/>
      <c r="BG40" s="338"/>
      <c r="BH40" s="338"/>
      <c r="BI40" s="338"/>
      <c r="BJ40" s="338"/>
      <c r="BK40" s="338"/>
      <c r="BL40" s="338"/>
      <c r="BM40" s="338"/>
      <c r="BN40" s="338"/>
      <c r="BO40" s="338"/>
      <c r="BP40" s="338"/>
      <c r="BQ40" s="338"/>
      <c r="BR40" s="338"/>
      <c r="BS40" s="338"/>
      <c r="BT40" s="338"/>
      <c r="BU40" s="338"/>
    </row>
    <row r="41" spans="1:73" customFormat="1" ht="30">
      <c r="A41" s="338"/>
      <c r="B41" s="338"/>
      <c r="C41" s="338"/>
      <c r="D41" s="338"/>
      <c r="E41" s="338"/>
      <c r="F41" s="338"/>
      <c r="G41" s="338"/>
      <c r="H41" s="338"/>
      <c r="I41" s="338"/>
      <c r="J41" s="20" t="s">
        <v>676</v>
      </c>
      <c r="K41" s="216" t="s">
        <v>1117</v>
      </c>
      <c r="L41" s="98">
        <v>99000</v>
      </c>
      <c r="M41" s="223" t="s">
        <v>1118</v>
      </c>
      <c r="N41" s="21">
        <v>240000</v>
      </c>
      <c r="O41" s="218" t="s">
        <v>1119</v>
      </c>
      <c r="P41" s="21">
        <v>190000</v>
      </c>
      <c r="Q41" s="338"/>
      <c r="R41" s="53" t="s">
        <v>340</v>
      </c>
      <c r="S41" s="54">
        <v>524</v>
      </c>
      <c r="T41" s="887">
        <v>451902</v>
      </c>
      <c r="U41" s="888">
        <v>338926</v>
      </c>
      <c r="V41" s="888">
        <v>305033</v>
      </c>
      <c r="W41" s="888">
        <v>274530</v>
      </c>
      <c r="X41" s="888">
        <v>247077</v>
      </c>
      <c r="Y41" s="888">
        <v>222369</v>
      </c>
      <c r="Z41" s="888">
        <v>200132</v>
      </c>
      <c r="AA41" s="888">
        <v>180119</v>
      </c>
      <c r="AB41" s="888">
        <v>162107</v>
      </c>
      <c r="AC41" s="888">
        <v>145896</v>
      </c>
      <c r="AD41" s="888">
        <v>131307</v>
      </c>
      <c r="AE41" s="888">
        <v>118176</v>
      </c>
      <c r="AF41" s="54" t="s">
        <v>1090</v>
      </c>
      <c r="AG41" s="54" t="s">
        <v>1090</v>
      </c>
      <c r="AH41" s="54" t="s">
        <v>1090</v>
      </c>
      <c r="AI41" s="54" t="s">
        <v>1090</v>
      </c>
      <c r="AJ41" s="54" t="s">
        <v>1090</v>
      </c>
      <c r="AK41" s="54" t="s">
        <v>1090</v>
      </c>
      <c r="AL41" s="54" t="s">
        <v>1090</v>
      </c>
      <c r="AM41" s="54" t="s">
        <v>1090</v>
      </c>
      <c r="AN41" s="54" t="s">
        <v>1090</v>
      </c>
      <c r="AO41" s="54" t="s">
        <v>1090</v>
      </c>
      <c r="AP41" s="54" t="s">
        <v>1090</v>
      </c>
      <c r="AQ41" s="54" t="s">
        <v>1090</v>
      </c>
      <c r="AR41" s="54" t="s">
        <v>1090</v>
      </c>
      <c r="AS41" s="338"/>
      <c r="AT41" s="338"/>
      <c r="AU41" s="338"/>
      <c r="AV41" s="338"/>
      <c r="AW41" s="338"/>
      <c r="AX41" s="338"/>
      <c r="AY41" s="338"/>
      <c r="AZ41" s="338"/>
      <c r="BA41" s="338"/>
      <c r="BB41" s="338"/>
      <c r="BC41" s="338"/>
      <c r="BD41" s="338"/>
      <c r="BE41" s="338"/>
      <c r="BF41" s="338"/>
      <c r="BG41" s="338"/>
      <c r="BH41" s="338"/>
      <c r="BI41" s="338"/>
      <c r="BJ41" s="338"/>
      <c r="BK41" s="338"/>
      <c r="BL41" s="338"/>
      <c r="BM41" s="338"/>
      <c r="BN41" s="338"/>
      <c r="BO41" s="338"/>
      <c r="BP41" s="338"/>
      <c r="BQ41" s="338"/>
      <c r="BR41" s="338"/>
      <c r="BS41" s="338"/>
      <c r="BT41" s="338"/>
      <c r="BU41" s="338"/>
    </row>
    <row r="42" spans="1:73" customFormat="1" ht="15.75" customHeight="1">
      <c r="A42" s="338"/>
      <c r="B42" s="338"/>
      <c r="C42" s="338"/>
      <c r="D42" s="338"/>
      <c r="E42" s="338"/>
      <c r="F42" s="338"/>
      <c r="G42" s="338"/>
      <c r="H42" s="338"/>
      <c r="I42" s="338"/>
      <c r="J42" s="20" t="s">
        <v>677</v>
      </c>
      <c r="K42" s="216" t="s">
        <v>1120</v>
      </c>
      <c r="L42" s="98">
        <v>120000</v>
      </c>
      <c r="M42" s="22" t="s">
        <v>1119</v>
      </c>
      <c r="N42" s="21">
        <v>190000</v>
      </c>
      <c r="O42" s="218" t="s">
        <v>1121</v>
      </c>
      <c r="P42" s="21">
        <v>500000</v>
      </c>
      <c r="Q42" s="338"/>
      <c r="R42" s="53"/>
      <c r="S42" s="54">
        <v>624</v>
      </c>
      <c r="T42" s="887">
        <v>653125</v>
      </c>
      <c r="U42" s="888">
        <v>489843</v>
      </c>
      <c r="V42" s="888">
        <v>440859</v>
      </c>
      <c r="W42" s="888">
        <v>396773</v>
      </c>
      <c r="X42" s="888">
        <v>357096</v>
      </c>
      <c r="Y42" s="888">
        <v>321386</v>
      </c>
      <c r="Z42" s="888">
        <v>289247</v>
      </c>
      <c r="AA42" s="888">
        <v>234290</v>
      </c>
      <c r="AB42" s="888">
        <v>210861</v>
      </c>
      <c r="AC42" s="888">
        <v>189775</v>
      </c>
      <c r="AD42" s="888">
        <v>170797</v>
      </c>
      <c r="AE42" s="888">
        <v>153718</v>
      </c>
      <c r="AF42" s="54" t="s">
        <v>1090</v>
      </c>
      <c r="AG42" s="54" t="s">
        <v>1090</v>
      </c>
      <c r="AH42" s="54" t="s">
        <v>1090</v>
      </c>
      <c r="AI42" s="54" t="s">
        <v>1090</v>
      </c>
      <c r="AJ42" s="54" t="s">
        <v>1090</v>
      </c>
      <c r="AK42" s="54" t="s">
        <v>1090</v>
      </c>
      <c r="AL42" s="54" t="s">
        <v>1090</v>
      </c>
      <c r="AM42" s="54" t="s">
        <v>1090</v>
      </c>
      <c r="AN42" s="54" t="s">
        <v>1090</v>
      </c>
      <c r="AO42" s="54" t="s">
        <v>1090</v>
      </c>
      <c r="AP42" s="54" t="s">
        <v>1090</v>
      </c>
      <c r="AQ42" s="54" t="s">
        <v>1090</v>
      </c>
      <c r="AR42" s="54" t="s">
        <v>1090</v>
      </c>
      <c r="AS42" s="338"/>
      <c r="AT42" s="338"/>
      <c r="AU42" s="338"/>
      <c r="AV42" s="338"/>
      <c r="AW42" s="338"/>
      <c r="AX42" s="338"/>
      <c r="AY42" s="338"/>
      <c r="AZ42" s="338"/>
      <c r="BA42" s="338"/>
      <c r="BB42" s="338"/>
      <c r="BC42" s="338"/>
      <c r="BD42" s="338"/>
      <c r="BE42" s="338"/>
      <c r="BF42" s="338"/>
      <c r="BG42" s="338"/>
      <c r="BH42" s="338"/>
      <c r="BI42" s="338"/>
      <c r="BJ42" s="338"/>
      <c r="BK42" s="338"/>
      <c r="BL42" s="338"/>
      <c r="BM42" s="338"/>
      <c r="BN42" s="338"/>
      <c r="BO42" s="338"/>
      <c r="BP42" s="338"/>
      <c r="BQ42" s="338"/>
      <c r="BR42" s="338"/>
      <c r="BS42" s="338"/>
      <c r="BT42" s="338"/>
      <c r="BU42" s="338"/>
    </row>
    <row r="43" spans="1:73" customFormat="1" ht="15.75" customHeight="1">
      <c r="A43" s="338"/>
      <c r="B43" s="338"/>
      <c r="C43" s="338"/>
      <c r="D43" s="338"/>
      <c r="E43" s="338"/>
      <c r="F43" s="338"/>
      <c r="G43" s="338"/>
      <c r="H43" s="338"/>
      <c r="I43" s="338"/>
      <c r="J43" s="20"/>
      <c r="K43" s="191"/>
      <c r="L43" s="98"/>
      <c r="M43" s="20"/>
      <c r="N43" s="23"/>
      <c r="O43" s="218"/>
      <c r="P43" s="20"/>
      <c r="Q43" s="338"/>
      <c r="R43" s="53"/>
      <c r="S43" s="54">
        <v>744</v>
      </c>
      <c r="T43" s="887">
        <v>665500</v>
      </c>
      <c r="U43" s="888">
        <v>532400</v>
      </c>
      <c r="V43" s="888">
        <v>484000</v>
      </c>
      <c r="W43" s="888">
        <v>440000</v>
      </c>
      <c r="X43" s="888">
        <v>400000</v>
      </c>
      <c r="Y43" s="888">
        <v>360000</v>
      </c>
      <c r="Z43" s="888">
        <v>324000</v>
      </c>
      <c r="AA43" s="888">
        <v>291600</v>
      </c>
      <c r="AB43" s="888">
        <v>262440</v>
      </c>
      <c r="AC43" s="888">
        <v>236196</v>
      </c>
      <c r="AD43" s="888">
        <v>212576</v>
      </c>
      <c r="AE43" s="888">
        <v>191318</v>
      </c>
      <c r="AF43" s="54" t="s">
        <v>1090</v>
      </c>
      <c r="AG43" s="54" t="s">
        <v>1090</v>
      </c>
      <c r="AH43" s="54" t="s">
        <v>1090</v>
      </c>
      <c r="AI43" s="54" t="s">
        <v>1090</v>
      </c>
      <c r="AJ43" s="54" t="s">
        <v>1090</v>
      </c>
      <c r="AK43" s="54" t="s">
        <v>1090</v>
      </c>
      <c r="AL43" s="54" t="s">
        <v>1090</v>
      </c>
      <c r="AM43" s="54" t="s">
        <v>1090</v>
      </c>
      <c r="AN43" s="54" t="s">
        <v>1090</v>
      </c>
      <c r="AO43" s="54" t="s">
        <v>1090</v>
      </c>
      <c r="AP43" s="54" t="s">
        <v>1090</v>
      </c>
      <c r="AQ43" s="54" t="s">
        <v>1090</v>
      </c>
      <c r="AR43" s="54" t="s">
        <v>1090</v>
      </c>
      <c r="AS43" s="338"/>
      <c r="AT43" s="338"/>
      <c r="AU43" s="338"/>
      <c r="AV43" s="338"/>
      <c r="AW43" s="338"/>
      <c r="AX43" s="338"/>
      <c r="AY43" s="338"/>
      <c r="AZ43" s="338"/>
      <c r="BA43" s="338"/>
      <c r="BB43" s="338"/>
      <c r="BC43" s="338"/>
      <c r="BD43" s="338"/>
      <c r="BE43" s="338"/>
      <c r="BF43" s="338"/>
      <c r="BG43" s="338"/>
      <c r="BH43" s="338"/>
      <c r="BI43" s="338"/>
      <c r="BJ43" s="338"/>
      <c r="BK43" s="338"/>
      <c r="BL43" s="338"/>
      <c r="BM43" s="338"/>
      <c r="BN43" s="338"/>
      <c r="BO43" s="338"/>
      <c r="BP43" s="338"/>
      <c r="BQ43" s="338"/>
      <c r="BR43" s="338"/>
      <c r="BS43" s="338"/>
      <c r="BT43" s="338"/>
      <c r="BU43" s="338"/>
    </row>
    <row r="44" spans="1:73" customFormat="1" ht="17.25" customHeight="1">
      <c r="A44" s="338"/>
      <c r="B44" s="338"/>
      <c r="C44" s="338"/>
      <c r="D44" s="338"/>
      <c r="E44" s="338"/>
      <c r="F44" s="338"/>
      <c r="G44" s="338"/>
      <c r="H44" s="338"/>
      <c r="I44" s="338"/>
      <c r="J44" s="205" t="s">
        <v>708</v>
      </c>
      <c r="K44" s="23"/>
      <c r="L44" s="316">
        <f>AVERAGE(L40:L43)</f>
        <v>93000</v>
      </c>
      <c r="M44" s="20"/>
      <c r="N44" s="316">
        <f>AVERAGE(N40:N43)</f>
        <v>242066.66666666666</v>
      </c>
      <c r="O44" s="581"/>
      <c r="P44" s="316">
        <f>AVERAGE(P40:P43)</f>
        <v>330000</v>
      </c>
      <c r="Q44" s="338"/>
      <c r="R44" s="58" t="s">
        <v>342</v>
      </c>
      <c r="S44" s="59" t="s">
        <v>1122</v>
      </c>
      <c r="T44" s="59" t="s">
        <v>1090</v>
      </c>
      <c r="U44" s="59" t="s">
        <v>1090</v>
      </c>
      <c r="V44" s="59" t="s">
        <v>1090</v>
      </c>
      <c r="W44" s="59" t="s">
        <v>1090</v>
      </c>
      <c r="X44" s="59" t="s">
        <v>1090</v>
      </c>
      <c r="Y44" s="59" t="s">
        <v>1090</v>
      </c>
      <c r="Z44" s="59" t="s">
        <v>1090</v>
      </c>
      <c r="AA44" s="59" t="s">
        <v>1090</v>
      </c>
      <c r="AB44" s="59" t="s">
        <v>1090</v>
      </c>
      <c r="AC44" s="59" t="s">
        <v>1090</v>
      </c>
      <c r="AD44" s="59" t="s">
        <v>1090</v>
      </c>
      <c r="AE44" s="59" t="s">
        <v>1090</v>
      </c>
      <c r="AF44" s="59" t="s">
        <v>1090</v>
      </c>
      <c r="AG44" s="59" t="s">
        <v>1090</v>
      </c>
      <c r="AH44" s="883">
        <v>160000</v>
      </c>
      <c r="AI44" s="883">
        <v>152000</v>
      </c>
      <c r="AJ44" s="883">
        <v>144400</v>
      </c>
      <c r="AK44" s="883">
        <v>137180</v>
      </c>
      <c r="AL44" s="883">
        <v>130321</v>
      </c>
      <c r="AM44" s="883">
        <v>123084</v>
      </c>
      <c r="AN44" s="883">
        <v>117614</v>
      </c>
      <c r="AO44" s="883">
        <v>111733</v>
      </c>
      <c r="AP44" s="883">
        <v>90000</v>
      </c>
      <c r="AQ44" s="59" t="s">
        <v>1090</v>
      </c>
      <c r="AR44" s="59" t="s">
        <v>1090</v>
      </c>
      <c r="AS44" s="338"/>
      <c r="AT44" s="338"/>
      <c r="AU44" s="338"/>
      <c r="AV44" s="338"/>
      <c r="AW44" s="338"/>
      <c r="AX44" s="338"/>
      <c r="AY44" s="338"/>
      <c r="AZ44" s="338"/>
      <c r="BA44" s="338"/>
      <c r="BB44" s="338"/>
      <c r="BC44" s="338"/>
      <c r="BD44" s="338"/>
      <c r="BE44" s="338"/>
      <c r="BF44" s="338"/>
      <c r="BG44" s="338"/>
      <c r="BH44" s="338"/>
      <c r="BI44" s="338"/>
      <c r="BJ44" s="338"/>
      <c r="BK44" s="338"/>
      <c r="BL44" s="338"/>
      <c r="BM44" s="338"/>
      <c r="BN44" s="338"/>
      <c r="BO44" s="338"/>
      <c r="BP44" s="338"/>
      <c r="BQ44" s="338"/>
      <c r="BR44" s="338"/>
      <c r="BS44" s="338"/>
      <c r="BT44" s="338"/>
      <c r="BU44" s="338"/>
    </row>
    <row r="45" spans="1:73" customFormat="1">
      <c r="A45" s="338"/>
      <c r="B45" s="338"/>
      <c r="C45" s="338"/>
      <c r="D45" s="338"/>
      <c r="E45" s="338"/>
      <c r="F45" s="338"/>
      <c r="G45" s="338"/>
      <c r="H45" s="338"/>
      <c r="I45" s="338"/>
      <c r="J45" s="208"/>
      <c r="K45" s="3"/>
      <c r="L45" s="3"/>
      <c r="M45" s="3"/>
      <c r="N45" s="3"/>
      <c r="O45" s="3"/>
      <c r="P45" s="210"/>
      <c r="Q45" s="338"/>
      <c r="R45" s="58"/>
      <c r="S45" s="59" t="s">
        <v>1123</v>
      </c>
      <c r="T45" s="882">
        <v>500000</v>
      </c>
      <c r="U45" s="883">
        <v>400000</v>
      </c>
      <c r="V45" s="883">
        <v>360000</v>
      </c>
      <c r="W45" s="883">
        <v>324000</v>
      </c>
      <c r="X45" s="883">
        <v>291600</v>
      </c>
      <c r="Y45" s="883">
        <v>262440</v>
      </c>
      <c r="Z45" s="883">
        <v>236196</v>
      </c>
      <c r="AA45" s="883">
        <v>212576</v>
      </c>
      <c r="AB45" s="883">
        <v>191318</v>
      </c>
      <c r="AC45" s="883">
        <v>172186</v>
      </c>
      <c r="AD45" s="883">
        <v>154968</v>
      </c>
      <c r="AE45" s="883">
        <v>139471</v>
      </c>
      <c r="AF45" s="883">
        <v>132497</v>
      </c>
      <c r="AG45" s="883">
        <v>125872</v>
      </c>
      <c r="AH45" s="883">
        <v>119579</v>
      </c>
      <c r="AI45" s="883">
        <v>113600</v>
      </c>
      <c r="AJ45" s="883">
        <v>107920</v>
      </c>
      <c r="AK45" s="59" t="s">
        <v>1090</v>
      </c>
      <c r="AL45" s="59" t="s">
        <v>1090</v>
      </c>
      <c r="AM45" s="59" t="s">
        <v>1090</v>
      </c>
      <c r="AN45" s="59" t="s">
        <v>1090</v>
      </c>
      <c r="AO45" s="59" t="s">
        <v>1090</v>
      </c>
      <c r="AP45" s="59" t="s">
        <v>1090</v>
      </c>
      <c r="AQ45" s="59" t="s">
        <v>1090</v>
      </c>
      <c r="AR45" s="59" t="s">
        <v>1090</v>
      </c>
      <c r="AS45" s="338"/>
      <c r="AT45" s="338"/>
      <c r="AU45" s="338"/>
      <c r="AV45" s="338"/>
      <c r="AW45" s="338"/>
      <c r="AX45" s="338"/>
      <c r="AY45" s="338"/>
      <c r="AZ45" s="338"/>
      <c r="BA45" s="338"/>
      <c r="BB45" s="338"/>
      <c r="BC45" s="338"/>
      <c r="BD45" s="338"/>
      <c r="BE45" s="338"/>
      <c r="BF45" s="338"/>
      <c r="BG45" s="338"/>
      <c r="BH45" s="338"/>
      <c r="BI45" s="338"/>
      <c r="BJ45" s="338"/>
      <c r="BK45" s="338"/>
      <c r="BL45" s="338"/>
      <c r="BM45" s="338"/>
      <c r="BN45" s="338"/>
      <c r="BO45" s="338"/>
      <c r="BP45" s="338"/>
      <c r="BQ45" s="338"/>
      <c r="BR45" s="338"/>
      <c r="BS45" s="338"/>
      <c r="BT45" s="338"/>
      <c r="BU45" s="338"/>
    </row>
    <row r="46" spans="1:73" customFormat="1" ht="15.75" customHeight="1">
      <c r="A46" s="338"/>
      <c r="B46" s="338"/>
      <c r="C46" s="338"/>
      <c r="D46" s="338"/>
      <c r="E46" s="338"/>
      <c r="F46" s="338"/>
      <c r="G46" s="338"/>
      <c r="H46" s="338"/>
      <c r="I46" s="338"/>
      <c r="J46" s="1028" t="s">
        <v>1124</v>
      </c>
      <c r="K46" s="1029"/>
      <c r="L46" s="1029"/>
      <c r="M46" s="1029"/>
      <c r="N46" s="1029"/>
      <c r="O46" s="1029"/>
      <c r="P46" s="1030"/>
      <c r="Q46" s="338"/>
      <c r="R46" s="61"/>
      <c r="S46" s="59" t="s">
        <v>1125</v>
      </c>
      <c r="T46" s="882">
        <v>650000</v>
      </c>
      <c r="U46" s="883">
        <v>520000</v>
      </c>
      <c r="V46" s="883">
        <v>468000</v>
      </c>
      <c r="W46" s="883">
        <v>421200</v>
      </c>
      <c r="X46" s="883">
        <v>379080</v>
      </c>
      <c r="Y46" s="883">
        <v>341172</v>
      </c>
      <c r="Z46" s="883">
        <v>307054</v>
      </c>
      <c r="AA46" s="883">
        <v>276349</v>
      </c>
      <c r="AB46" s="883">
        <v>248714</v>
      </c>
      <c r="AC46" s="883">
        <v>223842</v>
      </c>
      <c r="AD46" s="883">
        <v>201458</v>
      </c>
      <c r="AE46" s="883">
        <v>181312</v>
      </c>
      <c r="AF46" s="883">
        <v>172246</v>
      </c>
      <c r="AG46" s="883">
        <v>163634</v>
      </c>
      <c r="AH46" s="883">
        <v>155452</v>
      </c>
      <c r="AI46" s="883">
        <v>147679</v>
      </c>
      <c r="AJ46" s="59" t="s">
        <v>1090</v>
      </c>
      <c r="AK46" s="59" t="s">
        <v>1090</v>
      </c>
      <c r="AL46" s="59" t="s">
        <v>1090</v>
      </c>
      <c r="AM46" s="59" t="s">
        <v>1090</v>
      </c>
      <c r="AN46" s="59" t="s">
        <v>1090</v>
      </c>
      <c r="AO46" s="59" t="s">
        <v>1090</v>
      </c>
      <c r="AP46" s="59" t="s">
        <v>1090</v>
      </c>
      <c r="AQ46" s="59" t="s">
        <v>1090</v>
      </c>
      <c r="AR46" s="59" t="s">
        <v>1090</v>
      </c>
      <c r="AS46" s="338"/>
      <c r="AT46" s="338"/>
      <c r="AU46" s="338"/>
      <c r="AV46" s="338"/>
      <c r="AW46" s="338"/>
      <c r="AX46" s="338"/>
      <c r="AY46" s="338"/>
      <c r="AZ46" s="338"/>
      <c r="BA46" s="338"/>
      <c r="BB46" s="338"/>
      <c r="BC46" s="338"/>
      <c r="BD46" s="338"/>
      <c r="BE46" s="338"/>
      <c r="BF46" s="338"/>
      <c r="BG46" s="338"/>
      <c r="BH46" s="338"/>
      <c r="BI46" s="338"/>
      <c r="BJ46" s="338"/>
      <c r="BK46" s="338"/>
      <c r="BL46" s="338"/>
      <c r="BM46" s="338"/>
      <c r="BN46" s="338"/>
      <c r="BO46" s="338"/>
      <c r="BP46" s="338"/>
      <c r="BQ46" s="338"/>
      <c r="BR46" s="338"/>
      <c r="BS46" s="338"/>
      <c r="BT46" s="338"/>
      <c r="BU46" s="338"/>
    </row>
    <row r="47" spans="1:73" customFormat="1">
      <c r="A47" s="338"/>
      <c r="B47" s="338"/>
      <c r="C47" s="338"/>
      <c r="D47" s="338"/>
      <c r="E47" s="338"/>
      <c r="F47" s="338"/>
      <c r="G47" s="338"/>
      <c r="H47" s="338"/>
      <c r="I47" s="338"/>
      <c r="J47" s="370"/>
      <c r="K47" s="433"/>
      <c r="L47" s="433"/>
      <c r="M47" s="433"/>
      <c r="N47" s="433"/>
      <c r="O47" s="433"/>
      <c r="P47" s="371"/>
      <c r="Q47" s="338"/>
      <c r="R47" s="62" t="s">
        <v>344</v>
      </c>
      <c r="S47" s="63" t="s">
        <v>1126</v>
      </c>
      <c r="T47" s="100">
        <v>695447</v>
      </c>
      <c r="U47" s="884">
        <v>556358</v>
      </c>
      <c r="V47" s="884">
        <v>505780</v>
      </c>
      <c r="W47" s="884">
        <v>459800</v>
      </c>
      <c r="X47" s="884">
        <v>418000</v>
      </c>
      <c r="Y47" s="884">
        <v>380000</v>
      </c>
      <c r="Z47" s="884">
        <v>342000</v>
      </c>
      <c r="AA47" s="884">
        <v>307800</v>
      </c>
      <c r="AB47" s="884">
        <v>277020</v>
      </c>
      <c r="AC47" s="884">
        <v>249318</v>
      </c>
      <c r="AD47" s="884">
        <v>224386</v>
      </c>
      <c r="AE47" s="884">
        <v>201947</v>
      </c>
      <c r="AF47" s="63" t="s">
        <v>1090</v>
      </c>
      <c r="AG47" s="63" t="s">
        <v>1090</v>
      </c>
      <c r="AH47" s="63" t="s">
        <v>1090</v>
      </c>
      <c r="AI47" s="63" t="s">
        <v>1090</v>
      </c>
      <c r="AJ47" s="63" t="s">
        <v>1090</v>
      </c>
      <c r="AK47" s="63" t="s">
        <v>1090</v>
      </c>
      <c r="AL47" s="63" t="s">
        <v>1090</v>
      </c>
      <c r="AM47" s="63" t="s">
        <v>1090</v>
      </c>
      <c r="AN47" s="63" t="s">
        <v>1090</v>
      </c>
      <c r="AO47" s="63" t="s">
        <v>1090</v>
      </c>
      <c r="AP47" s="63" t="s">
        <v>1090</v>
      </c>
      <c r="AQ47" s="63" t="s">
        <v>1090</v>
      </c>
      <c r="AR47" s="63" t="s">
        <v>1090</v>
      </c>
      <c r="AS47" s="338"/>
      <c r="AT47" s="338"/>
      <c r="AU47" s="338"/>
      <c r="AV47" s="338"/>
      <c r="AW47" s="338"/>
      <c r="AX47" s="338"/>
      <c r="AY47" s="338"/>
      <c r="AZ47" s="338"/>
      <c r="BA47" s="338"/>
      <c r="BB47" s="338"/>
      <c r="BC47" s="338"/>
      <c r="BD47" s="338"/>
      <c r="BE47" s="338"/>
      <c r="BF47" s="338"/>
      <c r="BG47" s="338"/>
      <c r="BH47" s="338"/>
      <c r="BI47" s="338"/>
      <c r="BJ47" s="338"/>
      <c r="BK47" s="338"/>
      <c r="BL47" s="338"/>
      <c r="BM47" s="338"/>
      <c r="BN47" s="338"/>
      <c r="BO47" s="338"/>
      <c r="BP47" s="338"/>
      <c r="BQ47" s="338"/>
      <c r="BR47" s="338"/>
      <c r="BS47" s="338"/>
      <c r="BT47" s="338"/>
      <c r="BU47" s="338"/>
    </row>
    <row r="48" spans="1:73" customFormat="1" ht="30" customHeight="1">
      <c r="A48" s="338"/>
      <c r="B48" s="338"/>
      <c r="C48" s="338"/>
      <c r="D48" s="338"/>
      <c r="E48" s="338"/>
      <c r="F48" s="338"/>
      <c r="G48" s="338"/>
      <c r="H48" s="338"/>
      <c r="I48" s="338"/>
      <c r="J48" s="20" t="s">
        <v>683</v>
      </c>
      <c r="K48" s="216" t="s">
        <v>1127</v>
      </c>
      <c r="L48" s="21">
        <v>14000</v>
      </c>
      <c r="M48" s="20" t="s">
        <v>1128</v>
      </c>
      <c r="N48" s="21">
        <v>30000</v>
      </c>
      <c r="O48" s="548" t="s">
        <v>1116</v>
      </c>
      <c r="P48" s="21">
        <v>250000</v>
      </c>
      <c r="Q48" s="338"/>
      <c r="R48" s="62"/>
      <c r="S48" s="63" t="s">
        <v>1129</v>
      </c>
      <c r="T48" s="100">
        <v>1151514</v>
      </c>
      <c r="U48" s="884">
        <v>921211</v>
      </c>
      <c r="V48" s="884">
        <v>837465</v>
      </c>
      <c r="W48" s="884">
        <v>761332</v>
      </c>
      <c r="X48" s="884">
        <v>692120</v>
      </c>
      <c r="Y48" s="884">
        <v>629200</v>
      </c>
      <c r="Z48" s="884">
        <v>572000</v>
      </c>
      <c r="AA48" s="884">
        <v>520000</v>
      </c>
      <c r="AB48" s="884">
        <v>468000</v>
      </c>
      <c r="AC48" s="884">
        <v>421200</v>
      </c>
      <c r="AD48" s="884">
        <v>379080</v>
      </c>
      <c r="AE48" s="884">
        <v>341172</v>
      </c>
      <c r="AF48" s="884">
        <v>307054</v>
      </c>
      <c r="AG48" s="63" t="s">
        <v>1090</v>
      </c>
      <c r="AH48" s="63" t="s">
        <v>1090</v>
      </c>
      <c r="AI48" s="63" t="s">
        <v>1090</v>
      </c>
      <c r="AJ48" s="63" t="s">
        <v>1090</v>
      </c>
      <c r="AK48" s="63" t="s">
        <v>1090</v>
      </c>
      <c r="AL48" s="63" t="s">
        <v>1090</v>
      </c>
      <c r="AM48" s="63" t="s">
        <v>1090</v>
      </c>
      <c r="AN48" s="63" t="s">
        <v>1090</v>
      </c>
      <c r="AO48" s="63" t="s">
        <v>1090</v>
      </c>
      <c r="AP48" s="63" t="s">
        <v>1090</v>
      </c>
      <c r="AQ48" s="63" t="s">
        <v>1090</v>
      </c>
      <c r="AR48" s="63" t="s">
        <v>1090</v>
      </c>
      <c r="AS48" s="338"/>
      <c r="AT48" s="338"/>
      <c r="AU48" s="338"/>
      <c r="AV48" s="338"/>
      <c r="AW48" s="338"/>
      <c r="AX48" s="338"/>
      <c r="AY48" s="338"/>
      <c r="AZ48" s="338"/>
      <c r="BA48" s="338"/>
      <c r="BB48" s="338"/>
      <c r="BC48" s="338"/>
      <c r="BD48" s="338"/>
      <c r="BE48" s="338"/>
      <c r="BF48" s="338"/>
      <c r="BG48" s="338"/>
      <c r="BH48" s="338"/>
      <c r="BI48" s="338"/>
      <c r="BJ48" s="338"/>
      <c r="BK48" s="338"/>
      <c r="BL48" s="338"/>
      <c r="BM48" s="338"/>
      <c r="BN48" s="338"/>
      <c r="BO48" s="338"/>
      <c r="BP48" s="338"/>
      <c r="BQ48" s="338"/>
      <c r="BR48" s="338"/>
      <c r="BS48" s="338"/>
      <c r="BT48" s="338"/>
      <c r="BU48" s="338"/>
    </row>
    <row r="49" spans="1:73" customFormat="1" ht="45">
      <c r="A49" s="338"/>
      <c r="B49" s="338"/>
      <c r="C49" s="338"/>
      <c r="D49" s="338"/>
      <c r="E49" s="338"/>
      <c r="F49" s="338"/>
      <c r="G49" s="338"/>
      <c r="H49" s="338"/>
      <c r="I49" s="344"/>
      <c r="J49" s="20" t="s">
        <v>676</v>
      </c>
      <c r="K49" s="216" t="s">
        <v>1130</v>
      </c>
      <c r="L49" s="21">
        <v>16000</v>
      </c>
      <c r="M49" s="20" t="s">
        <v>1128</v>
      </c>
      <c r="N49" s="21">
        <v>92000</v>
      </c>
      <c r="O49" s="20" t="s">
        <v>1131</v>
      </c>
      <c r="P49" s="21">
        <v>115000</v>
      </c>
      <c r="Q49" s="338"/>
      <c r="R49" s="64" t="s">
        <v>346</v>
      </c>
      <c r="S49" s="65">
        <v>835</v>
      </c>
      <c r="T49" s="886">
        <v>405350</v>
      </c>
      <c r="U49" s="885">
        <v>324280</v>
      </c>
      <c r="V49" s="885">
        <v>294800</v>
      </c>
      <c r="W49" s="885">
        <v>268000</v>
      </c>
      <c r="X49" s="885">
        <v>241200</v>
      </c>
      <c r="Y49" s="885">
        <v>217080</v>
      </c>
      <c r="Z49" s="885">
        <v>195372</v>
      </c>
      <c r="AA49" s="885">
        <v>175834</v>
      </c>
      <c r="AB49" s="885">
        <v>158251</v>
      </c>
      <c r="AC49" s="885">
        <v>142426</v>
      </c>
      <c r="AD49" s="885">
        <v>128183</v>
      </c>
      <c r="AE49" s="885">
        <v>115365</v>
      </c>
      <c r="AF49" s="885">
        <v>109596</v>
      </c>
      <c r="AG49" s="885">
        <v>104117</v>
      </c>
      <c r="AH49" s="65" t="s">
        <v>1090</v>
      </c>
      <c r="AI49" s="65" t="s">
        <v>1090</v>
      </c>
      <c r="AJ49" s="65" t="s">
        <v>1090</v>
      </c>
      <c r="AK49" s="65" t="s">
        <v>1090</v>
      </c>
      <c r="AL49" s="65" t="s">
        <v>1090</v>
      </c>
      <c r="AM49" s="65" t="s">
        <v>1090</v>
      </c>
      <c r="AN49" s="65" t="s">
        <v>1090</v>
      </c>
      <c r="AO49" s="65" t="s">
        <v>1090</v>
      </c>
      <c r="AP49" s="65" t="s">
        <v>1090</v>
      </c>
      <c r="AQ49" s="65" t="s">
        <v>1090</v>
      </c>
      <c r="AR49" s="65" t="s">
        <v>1090</v>
      </c>
      <c r="AS49" s="338"/>
      <c r="AT49" s="338"/>
      <c r="AU49" s="338"/>
      <c r="AV49" s="338"/>
      <c r="AW49" s="338"/>
      <c r="AX49" s="338"/>
      <c r="AY49" s="338"/>
      <c r="AZ49" s="338"/>
      <c r="BA49" s="338"/>
      <c r="BB49" s="338"/>
      <c r="BC49" s="338"/>
      <c r="BD49" s="338"/>
      <c r="BE49" s="338"/>
      <c r="BF49" s="338"/>
      <c r="BG49" s="338"/>
      <c r="BH49" s="338"/>
      <c r="BI49" s="338"/>
      <c r="BJ49" s="338"/>
      <c r="BK49" s="338"/>
      <c r="BL49" s="338"/>
      <c r="BM49" s="338"/>
      <c r="BN49" s="338"/>
      <c r="BO49" s="338"/>
      <c r="BP49" s="338"/>
      <c r="BQ49" s="338"/>
      <c r="BR49" s="338"/>
      <c r="BS49" s="338"/>
      <c r="BT49" s="338"/>
      <c r="BU49" s="338"/>
    </row>
    <row r="50" spans="1:73" customFormat="1" ht="30">
      <c r="A50" s="338"/>
      <c r="B50" s="341"/>
      <c r="C50" s="343"/>
      <c r="D50" s="340"/>
      <c r="E50" s="340"/>
      <c r="F50" s="340"/>
      <c r="G50" s="340"/>
      <c r="H50" s="340"/>
      <c r="I50" s="344"/>
      <c r="J50" s="20" t="s">
        <v>677</v>
      </c>
      <c r="K50" s="216" t="s">
        <v>1132</v>
      </c>
      <c r="L50" s="21">
        <v>6999</v>
      </c>
      <c r="M50" s="20" t="s">
        <v>1133</v>
      </c>
      <c r="N50" s="21">
        <v>50000</v>
      </c>
      <c r="O50" s="14" t="s">
        <v>1134</v>
      </c>
      <c r="P50" s="21">
        <v>390000</v>
      </c>
      <c r="Q50" s="338"/>
      <c r="R50" s="64"/>
      <c r="S50" s="65">
        <v>848</v>
      </c>
      <c r="T50" s="886">
        <v>474375</v>
      </c>
      <c r="U50" s="885">
        <v>379000</v>
      </c>
      <c r="V50" s="885">
        <v>345000</v>
      </c>
      <c r="W50" s="885">
        <v>310500</v>
      </c>
      <c r="X50" s="885">
        <v>279450</v>
      </c>
      <c r="Y50" s="885">
        <v>251505</v>
      </c>
      <c r="Z50" s="885">
        <v>226354</v>
      </c>
      <c r="AA50" s="885">
        <v>203719</v>
      </c>
      <c r="AB50" s="885">
        <v>183347</v>
      </c>
      <c r="AC50" s="885">
        <v>165012</v>
      </c>
      <c r="AD50" s="885">
        <v>148511</v>
      </c>
      <c r="AE50" s="885">
        <v>133660</v>
      </c>
      <c r="AF50" s="65" t="s">
        <v>1090</v>
      </c>
      <c r="AG50" s="65" t="s">
        <v>1090</v>
      </c>
      <c r="AH50" s="65" t="s">
        <v>1090</v>
      </c>
      <c r="AI50" s="65" t="s">
        <v>1090</v>
      </c>
      <c r="AJ50" s="65" t="s">
        <v>1090</v>
      </c>
      <c r="AK50" s="65" t="s">
        <v>1090</v>
      </c>
      <c r="AL50" s="65" t="s">
        <v>1090</v>
      </c>
      <c r="AM50" s="65" t="s">
        <v>1090</v>
      </c>
      <c r="AN50" s="65" t="s">
        <v>1090</v>
      </c>
      <c r="AO50" s="65" t="s">
        <v>1090</v>
      </c>
      <c r="AP50" s="65" t="s">
        <v>1090</v>
      </c>
      <c r="AQ50" s="65" t="s">
        <v>1090</v>
      </c>
      <c r="AR50" s="65" t="s">
        <v>1090</v>
      </c>
      <c r="AS50" s="338"/>
      <c r="AT50" s="338"/>
      <c r="AU50" s="338"/>
      <c r="AV50" s="338"/>
      <c r="AW50" s="338"/>
      <c r="AX50" s="338"/>
      <c r="AY50" s="338"/>
      <c r="AZ50" s="338"/>
      <c r="BA50" s="338"/>
      <c r="BB50" s="338"/>
      <c r="BC50" s="338"/>
      <c r="BD50" s="338"/>
      <c r="BE50" s="338"/>
      <c r="BF50" s="338"/>
      <c r="BG50" s="338"/>
      <c r="BH50" s="338"/>
      <c r="BI50" s="338"/>
      <c r="BJ50" s="338"/>
      <c r="BK50" s="338"/>
      <c r="BL50" s="338"/>
      <c r="BM50" s="338"/>
      <c r="BN50" s="338"/>
      <c r="BO50" s="338"/>
      <c r="BP50" s="338"/>
      <c r="BQ50" s="338"/>
      <c r="BR50" s="338"/>
      <c r="BS50" s="338"/>
      <c r="BT50" s="338"/>
      <c r="BU50" s="338"/>
    </row>
    <row r="51" spans="1:73" customFormat="1">
      <c r="A51" s="338"/>
      <c r="B51" s="341"/>
      <c r="C51" s="343"/>
      <c r="D51" s="340"/>
      <c r="E51" s="340"/>
      <c r="F51" s="340"/>
      <c r="G51" s="340"/>
      <c r="H51" s="340"/>
      <c r="I51" s="344"/>
      <c r="J51" s="17"/>
      <c r="K51" s="17"/>
      <c r="L51" s="17"/>
      <c r="M51" s="17"/>
      <c r="N51" s="17"/>
      <c r="O51" s="177"/>
      <c r="P51" s="98"/>
      <c r="Q51" s="338"/>
      <c r="R51" s="64"/>
      <c r="S51" s="65">
        <v>856</v>
      </c>
      <c r="T51" s="886">
        <v>662475</v>
      </c>
      <c r="U51" s="885">
        <v>529980</v>
      </c>
      <c r="V51" s="885">
        <v>481800</v>
      </c>
      <c r="W51" s="885">
        <v>438000</v>
      </c>
      <c r="X51" s="885">
        <v>394200</v>
      </c>
      <c r="Y51" s="885">
        <v>354780</v>
      </c>
      <c r="Z51" s="885">
        <v>319302</v>
      </c>
      <c r="AA51" s="885">
        <v>287371</v>
      </c>
      <c r="AB51" s="885">
        <v>258634</v>
      </c>
      <c r="AC51" s="885">
        <v>232771</v>
      </c>
      <c r="AD51" s="885">
        <v>209494</v>
      </c>
      <c r="AE51" s="885">
        <v>188544</v>
      </c>
      <c r="AF51" s="65" t="s">
        <v>1090</v>
      </c>
      <c r="AG51" s="65" t="s">
        <v>1090</v>
      </c>
      <c r="AH51" s="65" t="s">
        <v>1090</v>
      </c>
      <c r="AI51" s="65" t="s">
        <v>1090</v>
      </c>
      <c r="AJ51" s="65" t="s">
        <v>1090</v>
      </c>
      <c r="AK51" s="65" t="s">
        <v>1090</v>
      </c>
      <c r="AL51" s="65" t="s">
        <v>1090</v>
      </c>
      <c r="AM51" s="65" t="s">
        <v>1090</v>
      </c>
      <c r="AN51" s="65" t="s">
        <v>1090</v>
      </c>
      <c r="AO51" s="65" t="s">
        <v>1090</v>
      </c>
      <c r="AP51" s="65" t="s">
        <v>1090</v>
      </c>
      <c r="AQ51" s="65" t="s">
        <v>1090</v>
      </c>
      <c r="AR51" s="65" t="s">
        <v>1090</v>
      </c>
      <c r="AS51" s="338"/>
      <c r="AT51" s="338"/>
      <c r="AU51" s="338"/>
      <c r="AV51" s="338"/>
      <c r="AW51" s="338"/>
      <c r="AX51" s="338"/>
      <c r="AY51" s="338"/>
      <c r="AZ51" s="338"/>
      <c r="BA51" s="338"/>
      <c r="BB51" s="338"/>
      <c r="BC51" s="338"/>
      <c r="BD51" s="338"/>
      <c r="BE51" s="338"/>
      <c r="BF51" s="338"/>
      <c r="BG51" s="338"/>
      <c r="BH51" s="338"/>
      <c r="BI51" s="338"/>
      <c r="BJ51" s="338"/>
      <c r="BK51" s="338"/>
      <c r="BL51" s="338"/>
      <c r="BM51" s="338"/>
      <c r="BN51" s="338"/>
      <c r="BO51" s="338"/>
      <c r="BP51" s="338"/>
      <c r="BQ51" s="338"/>
      <c r="BR51" s="338"/>
      <c r="BS51" s="338"/>
      <c r="BT51" s="338"/>
      <c r="BU51" s="338"/>
    </row>
    <row r="52" spans="1:73" customFormat="1" ht="14.25" customHeight="1">
      <c r="A52" s="338"/>
      <c r="B52" s="341"/>
      <c r="C52" s="343"/>
      <c r="D52" s="340"/>
      <c r="E52" s="340"/>
      <c r="F52" s="340"/>
      <c r="G52" s="340"/>
      <c r="H52" s="340"/>
      <c r="I52" s="344"/>
      <c r="J52" s="205" t="s">
        <v>708</v>
      </c>
      <c r="K52" s="17"/>
      <c r="L52" s="316">
        <f>AVERAGE(L48:L51)</f>
        <v>12333</v>
      </c>
      <c r="M52" s="17"/>
      <c r="N52" s="316">
        <f>AVERAGE(N48:N51)</f>
        <v>57333.333333333336</v>
      </c>
      <c r="O52" s="17"/>
      <c r="P52" s="316">
        <f>AVERAGE(P48:P51)</f>
        <v>251666.66666666666</v>
      </c>
      <c r="Q52" s="338"/>
      <c r="R52" s="66" t="s">
        <v>348</v>
      </c>
      <c r="S52" s="67" t="s">
        <v>1135</v>
      </c>
      <c r="T52" s="67" t="s">
        <v>1090</v>
      </c>
      <c r="U52" s="67" t="s">
        <v>1090</v>
      </c>
      <c r="V52" s="67" t="s">
        <v>1090</v>
      </c>
      <c r="W52" s="67" t="s">
        <v>1090</v>
      </c>
      <c r="X52" s="67" t="s">
        <v>1090</v>
      </c>
      <c r="Y52" s="67" t="s">
        <v>1090</v>
      </c>
      <c r="Z52" s="67" t="s">
        <v>1090</v>
      </c>
      <c r="AA52" s="67" t="s">
        <v>1090</v>
      </c>
      <c r="AB52" s="67" t="s">
        <v>1090</v>
      </c>
      <c r="AC52" s="67" t="s">
        <v>1090</v>
      </c>
      <c r="AD52" s="67" t="s">
        <v>1090</v>
      </c>
      <c r="AE52" s="67" t="s">
        <v>1090</v>
      </c>
      <c r="AF52" s="67" t="s">
        <v>1090</v>
      </c>
      <c r="AG52" s="67" t="s">
        <v>1090</v>
      </c>
      <c r="AH52" s="67" t="s">
        <v>1090</v>
      </c>
      <c r="AI52" s="67" t="s">
        <v>1090</v>
      </c>
      <c r="AJ52" s="906">
        <v>62000</v>
      </c>
      <c r="AK52" s="906">
        <v>58900</v>
      </c>
      <c r="AL52" s="906">
        <v>55955</v>
      </c>
      <c r="AM52" s="906">
        <v>53157</v>
      </c>
      <c r="AN52" s="906">
        <v>50499</v>
      </c>
      <c r="AO52" s="906">
        <v>47974</v>
      </c>
      <c r="AP52" s="906">
        <v>40000</v>
      </c>
      <c r="AQ52" s="906">
        <v>25000</v>
      </c>
      <c r="AR52" s="67" t="s">
        <v>1090</v>
      </c>
      <c r="AS52" s="338"/>
      <c r="AT52" s="338"/>
      <c r="AU52" s="338"/>
      <c r="AV52" s="338"/>
      <c r="AW52" s="338"/>
      <c r="AX52" s="338"/>
      <c r="AY52" s="338"/>
      <c r="AZ52" s="338"/>
      <c r="BA52" s="338"/>
      <c r="BB52" s="338"/>
      <c r="BC52" s="338"/>
      <c r="BD52" s="338"/>
      <c r="BE52" s="338"/>
      <c r="BF52" s="338"/>
      <c r="BG52" s="338"/>
      <c r="BH52" s="338"/>
      <c r="BI52" s="338"/>
      <c r="BJ52" s="338"/>
      <c r="BK52" s="338"/>
      <c r="BL52" s="338"/>
      <c r="BM52" s="338"/>
      <c r="BN52" s="338"/>
      <c r="BO52" s="338"/>
      <c r="BP52" s="338"/>
      <c r="BQ52" s="338"/>
      <c r="BR52" s="338"/>
      <c r="BS52" s="338"/>
      <c r="BT52" s="338"/>
      <c r="BU52" s="338"/>
    </row>
    <row r="53" spans="1:73" customFormat="1">
      <c r="A53" s="338"/>
      <c r="B53" s="341"/>
      <c r="C53" s="343"/>
      <c r="D53" s="340"/>
      <c r="E53" s="340"/>
      <c r="F53" s="340"/>
      <c r="G53" s="340"/>
      <c r="H53" s="340"/>
      <c r="I53" s="344"/>
      <c r="J53" s="17"/>
      <c r="K53" s="17"/>
      <c r="L53" s="17"/>
      <c r="M53" s="17"/>
      <c r="N53" s="17"/>
      <c r="O53" s="17"/>
      <c r="P53" s="17"/>
      <c r="Q53" s="366"/>
      <c r="R53" s="34" t="s">
        <v>350</v>
      </c>
      <c r="S53" s="35">
        <v>45</v>
      </c>
      <c r="T53" s="35" t="s">
        <v>1090</v>
      </c>
      <c r="U53" s="35" t="s">
        <v>1090</v>
      </c>
      <c r="V53" s="35" t="s">
        <v>1090</v>
      </c>
      <c r="W53" s="35" t="s">
        <v>1090</v>
      </c>
      <c r="X53" s="35" t="s">
        <v>1090</v>
      </c>
      <c r="Y53" s="35" t="s">
        <v>1090</v>
      </c>
      <c r="Z53" s="35" t="s">
        <v>1090</v>
      </c>
      <c r="AA53" s="35" t="s">
        <v>1090</v>
      </c>
      <c r="AB53" s="35" t="s">
        <v>1090</v>
      </c>
      <c r="AC53" s="35" t="s">
        <v>1090</v>
      </c>
      <c r="AD53" s="35" t="s">
        <v>1090</v>
      </c>
      <c r="AE53" s="35" t="s">
        <v>1090</v>
      </c>
      <c r="AF53" s="35" t="s">
        <v>1090</v>
      </c>
      <c r="AG53" s="35" t="s">
        <v>1090</v>
      </c>
      <c r="AH53" s="35" t="s">
        <v>1090</v>
      </c>
      <c r="AI53" s="35" t="s">
        <v>1090</v>
      </c>
      <c r="AJ53" s="35" t="s">
        <v>1090</v>
      </c>
      <c r="AK53" s="35" t="s">
        <v>1090</v>
      </c>
      <c r="AL53" s="35" t="s">
        <v>1090</v>
      </c>
      <c r="AM53" s="35" t="s">
        <v>1090</v>
      </c>
      <c r="AN53" s="35" t="s">
        <v>1090</v>
      </c>
      <c r="AO53" s="35" t="s">
        <v>1090</v>
      </c>
      <c r="AP53" s="874">
        <v>65000</v>
      </c>
      <c r="AQ53" s="35" t="s">
        <v>723</v>
      </c>
      <c r="AR53" s="35" t="s">
        <v>723</v>
      </c>
      <c r="AS53" s="338"/>
      <c r="AT53" s="338"/>
      <c r="AU53" s="338"/>
      <c r="AV53" s="338"/>
      <c r="AW53" s="338"/>
      <c r="AX53" s="338"/>
      <c r="AY53" s="338"/>
      <c r="AZ53" s="338"/>
      <c r="BA53" s="338"/>
      <c r="BB53" s="338"/>
      <c r="BC53" s="338"/>
      <c r="BD53" s="338"/>
      <c r="BE53" s="338"/>
      <c r="BF53" s="338"/>
      <c r="BG53" s="338"/>
      <c r="BH53" s="338"/>
      <c r="BI53" s="338"/>
      <c r="BJ53" s="338"/>
      <c r="BK53" s="338"/>
      <c r="BL53" s="338"/>
      <c r="BM53" s="338"/>
      <c r="BN53" s="338"/>
      <c r="BO53" s="338"/>
      <c r="BP53" s="338"/>
      <c r="BQ53" s="338"/>
      <c r="BR53" s="338"/>
      <c r="BS53" s="338"/>
      <c r="BT53" s="338"/>
      <c r="BU53" s="338"/>
    </row>
    <row r="54" spans="1:73" customFormat="1" ht="14.25" customHeight="1">
      <c r="A54" s="338"/>
      <c r="B54" s="341"/>
      <c r="C54" s="343"/>
      <c r="D54" s="340"/>
      <c r="E54" s="340"/>
      <c r="F54" s="340"/>
      <c r="G54" s="340"/>
      <c r="H54" s="340"/>
      <c r="I54" s="344"/>
      <c r="J54" s="344"/>
      <c r="K54" s="344"/>
      <c r="L54" s="344"/>
      <c r="M54" s="344"/>
      <c r="N54" s="344"/>
      <c r="O54" s="344"/>
      <c r="P54" s="344"/>
      <c r="Q54" s="366"/>
      <c r="R54" s="34"/>
      <c r="S54" s="35">
        <v>55</v>
      </c>
      <c r="T54" s="35" t="s">
        <v>1090</v>
      </c>
      <c r="U54" s="35" t="s">
        <v>1090</v>
      </c>
      <c r="V54" s="35" t="s">
        <v>1090</v>
      </c>
      <c r="W54" s="35" t="s">
        <v>1090</v>
      </c>
      <c r="X54" s="35" t="s">
        <v>1090</v>
      </c>
      <c r="Y54" s="35" t="s">
        <v>1090</v>
      </c>
      <c r="Z54" s="35" t="s">
        <v>1090</v>
      </c>
      <c r="AA54" s="35" t="s">
        <v>1090</v>
      </c>
      <c r="AB54" s="35" t="s">
        <v>1090</v>
      </c>
      <c r="AC54" s="35" t="s">
        <v>1090</v>
      </c>
      <c r="AD54" s="35" t="s">
        <v>1090</v>
      </c>
      <c r="AE54" s="35" t="s">
        <v>1090</v>
      </c>
      <c r="AF54" s="35" t="s">
        <v>1090</v>
      </c>
      <c r="AG54" s="35" t="s">
        <v>1090</v>
      </c>
      <c r="AH54" s="35" t="s">
        <v>1090</v>
      </c>
      <c r="AI54" s="35" t="s">
        <v>1090</v>
      </c>
      <c r="AJ54" s="35" t="s">
        <v>1090</v>
      </c>
      <c r="AK54" s="35" t="s">
        <v>1090</v>
      </c>
      <c r="AL54" s="35" t="s">
        <v>1090</v>
      </c>
      <c r="AM54" s="35" t="s">
        <v>1090</v>
      </c>
      <c r="AN54" s="35" t="s">
        <v>1090</v>
      </c>
      <c r="AO54" s="874">
        <v>150000</v>
      </c>
      <c r="AP54" s="874">
        <v>105000</v>
      </c>
      <c r="AQ54" s="874">
        <v>80000</v>
      </c>
      <c r="AR54" s="35" t="s">
        <v>723</v>
      </c>
      <c r="AS54" s="338"/>
      <c r="AT54" s="338"/>
      <c r="AU54" s="338"/>
      <c r="AV54" s="338"/>
      <c r="AW54" s="338"/>
      <c r="AX54" s="338"/>
      <c r="AY54" s="338"/>
      <c r="AZ54" s="338"/>
      <c r="BA54" s="338"/>
      <c r="BB54" s="338"/>
      <c r="BC54" s="338"/>
      <c r="BD54" s="338"/>
      <c r="BE54" s="338"/>
      <c r="BF54" s="338"/>
      <c r="BG54" s="338"/>
      <c r="BH54" s="338"/>
      <c r="BI54" s="338"/>
      <c r="BJ54" s="338"/>
      <c r="BK54" s="338"/>
      <c r="BL54" s="338"/>
      <c r="BM54" s="338"/>
      <c r="BN54" s="338"/>
      <c r="BO54" s="338"/>
      <c r="BP54" s="338"/>
      <c r="BQ54" s="338"/>
      <c r="BR54" s="338"/>
      <c r="BS54" s="338"/>
      <c r="BT54" s="338"/>
      <c r="BU54" s="338"/>
    </row>
    <row r="55" spans="1:73" customFormat="1" ht="15.75" customHeight="1">
      <c r="A55" s="338"/>
      <c r="B55" s="341"/>
      <c r="C55" s="343"/>
      <c r="D55" s="340"/>
      <c r="E55" s="340"/>
      <c r="F55" s="340"/>
      <c r="G55" s="340"/>
      <c r="H55" s="340"/>
      <c r="I55" s="344"/>
      <c r="J55" s="1010" t="s">
        <v>1136</v>
      </c>
      <c r="K55" s="1011"/>
      <c r="L55" s="1011"/>
      <c r="M55" s="1011"/>
      <c r="N55" s="1011"/>
      <c r="O55" s="1011"/>
      <c r="P55" s="1012"/>
      <c r="Q55" s="348"/>
      <c r="R55" s="57"/>
      <c r="S55" s="35">
        <v>75</v>
      </c>
      <c r="T55" s="35" t="s">
        <v>1090</v>
      </c>
      <c r="U55" s="35" t="s">
        <v>1090</v>
      </c>
      <c r="V55" s="35" t="s">
        <v>1090</v>
      </c>
      <c r="W55" s="35" t="s">
        <v>1090</v>
      </c>
      <c r="X55" s="35" t="s">
        <v>1090</v>
      </c>
      <c r="Y55" s="35" t="s">
        <v>1090</v>
      </c>
      <c r="Z55" s="35" t="s">
        <v>1090</v>
      </c>
      <c r="AA55" s="35" t="s">
        <v>1090</v>
      </c>
      <c r="AB55" s="35" t="s">
        <v>1090</v>
      </c>
      <c r="AC55" s="35" t="s">
        <v>1090</v>
      </c>
      <c r="AD55" s="35" t="s">
        <v>1090</v>
      </c>
      <c r="AE55" s="35" t="s">
        <v>1090</v>
      </c>
      <c r="AF55" s="35" t="s">
        <v>1090</v>
      </c>
      <c r="AG55" s="35" t="s">
        <v>1090</v>
      </c>
      <c r="AH55" s="35" t="s">
        <v>1090</v>
      </c>
      <c r="AI55" s="35" t="s">
        <v>1090</v>
      </c>
      <c r="AJ55" s="35" t="s">
        <v>1090</v>
      </c>
      <c r="AK55" s="35" t="s">
        <v>1090</v>
      </c>
      <c r="AL55" s="35" t="s">
        <v>1090</v>
      </c>
      <c r="AM55" s="35" t="s">
        <v>1090</v>
      </c>
      <c r="AN55" s="35" t="s">
        <v>1090</v>
      </c>
      <c r="AO55" s="35" t="s">
        <v>1090</v>
      </c>
      <c r="AP55" s="35" t="s">
        <v>723</v>
      </c>
      <c r="AQ55" s="874">
        <v>65000</v>
      </c>
      <c r="AR55" s="874">
        <v>55000</v>
      </c>
      <c r="AS55" s="338"/>
      <c r="AT55" s="338"/>
      <c r="AU55" s="338"/>
      <c r="AV55" s="338"/>
      <c r="AW55" s="338"/>
      <c r="AX55" s="338"/>
      <c r="AY55" s="338"/>
      <c r="AZ55" s="338"/>
      <c r="BA55" s="338"/>
      <c r="BB55" s="338"/>
      <c r="BC55" s="338"/>
      <c r="BD55" s="338"/>
      <c r="BE55" s="338"/>
      <c r="BF55" s="338"/>
      <c r="BG55" s="338"/>
      <c r="BH55" s="338"/>
      <c r="BI55" s="338"/>
      <c r="BJ55" s="338"/>
      <c r="BK55" s="338"/>
      <c r="BL55" s="338"/>
      <c r="BM55" s="338"/>
      <c r="BN55" s="338"/>
      <c r="BO55" s="338"/>
      <c r="BP55" s="338"/>
      <c r="BQ55" s="338"/>
      <c r="BR55" s="338"/>
      <c r="BS55" s="338"/>
      <c r="BT55" s="338"/>
      <c r="BU55" s="338"/>
    </row>
    <row r="56" spans="1:73" customFormat="1" ht="14.25" customHeight="1">
      <c r="A56" s="338"/>
      <c r="B56" s="341"/>
      <c r="C56" s="343"/>
      <c r="D56" s="340"/>
      <c r="E56" s="340"/>
      <c r="F56" s="340"/>
      <c r="G56" s="340"/>
      <c r="H56" s="340"/>
      <c r="I56" s="344"/>
      <c r="J56" s="1013"/>
      <c r="K56" s="1014"/>
      <c r="L56" s="1014"/>
      <c r="M56" s="1014"/>
      <c r="N56" s="1014"/>
      <c r="O56" s="1014"/>
      <c r="P56" s="1015"/>
      <c r="Q56" s="366"/>
      <c r="R56" s="69" t="s">
        <v>354</v>
      </c>
      <c r="S56" s="70">
        <v>12</v>
      </c>
      <c r="T56" s="889">
        <v>416378</v>
      </c>
      <c r="U56" s="890">
        <v>312283</v>
      </c>
      <c r="V56" s="890">
        <v>296055</v>
      </c>
      <c r="W56" s="890">
        <v>279827</v>
      </c>
      <c r="X56" s="890">
        <v>263599</v>
      </c>
      <c r="Y56" s="890">
        <v>247371</v>
      </c>
      <c r="Z56" s="890">
        <v>231143</v>
      </c>
      <c r="AA56" s="890">
        <v>214915</v>
      </c>
      <c r="AB56" s="890">
        <v>198687</v>
      </c>
      <c r="AC56" s="890">
        <v>182459</v>
      </c>
      <c r="AD56" s="890">
        <v>166231</v>
      </c>
      <c r="AE56" s="890">
        <v>150003</v>
      </c>
      <c r="AF56" s="890">
        <v>142502</v>
      </c>
      <c r="AG56" s="890">
        <v>135377</v>
      </c>
      <c r="AH56" s="890">
        <v>128608</v>
      </c>
      <c r="AI56" s="890">
        <v>122178</v>
      </c>
      <c r="AJ56" s="890">
        <v>116069</v>
      </c>
      <c r="AK56" s="890">
        <v>110265</v>
      </c>
      <c r="AL56" s="890">
        <v>104752</v>
      </c>
      <c r="AM56" s="890">
        <v>99515</v>
      </c>
      <c r="AN56" s="890">
        <v>94539</v>
      </c>
      <c r="AO56" s="890">
        <v>89812</v>
      </c>
      <c r="AP56" s="71">
        <v>100000</v>
      </c>
      <c r="AQ56" s="70" t="s">
        <v>1090</v>
      </c>
      <c r="AR56" s="70" t="s">
        <v>1090</v>
      </c>
      <c r="AS56" s="338"/>
      <c r="AT56" s="338"/>
      <c r="AU56" s="338"/>
      <c r="AV56" s="338"/>
      <c r="AW56" s="338"/>
      <c r="AX56" s="338"/>
      <c r="AY56" s="338"/>
      <c r="AZ56" s="338"/>
      <c r="BA56" s="338"/>
      <c r="BB56" s="338"/>
      <c r="BC56" s="338"/>
      <c r="BD56" s="338"/>
      <c r="BE56" s="338"/>
      <c r="BF56" s="338"/>
      <c r="BG56" s="338"/>
      <c r="BH56" s="338"/>
      <c r="BI56" s="338"/>
      <c r="BJ56" s="338"/>
      <c r="BK56" s="338"/>
      <c r="BL56" s="338"/>
      <c r="BM56" s="338"/>
      <c r="BN56" s="338"/>
      <c r="BO56" s="338"/>
      <c r="BP56" s="338"/>
      <c r="BQ56" s="338"/>
      <c r="BR56" s="338"/>
      <c r="BS56" s="338"/>
      <c r="BT56" s="338"/>
      <c r="BU56" s="338"/>
    </row>
    <row r="57" spans="1:73" customFormat="1" ht="15.75">
      <c r="A57" s="338"/>
      <c r="B57" s="341"/>
      <c r="C57" s="343"/>
      <c r="D57" s="340"/>
      <c r="E57" s="340"/>
      <c r="F57" s="340"/>
      <c r="G57" s="340"/>
      <c r="H57" s="340"/>
      <c r="I57" s="344"/>
      <c r="J57" s="2"/>
      <c r="K57" s="3"/>
      <c r="L57" s="3"/>
      <c r="M57" s="219"/>
      <c r="N57" s="219"/>
      <c r="O57" s="219"/>
      <c r="P57" s="916"/>
      <c r="Q57" s="366"/>
      <c r="R57" s="69"/>
      <c r="S57" s="70" t="s">
        <v>1137</v>
      </c>
      <c r="T57" s="889">
        <v>468653</v>
      </c>
      <c r="U57" s="890">
        <v>351489</v>
      </c>
      <c r="V57" s="890">
        <v>316340</v>
      </c>
      <c r="W57" s="890">
        <v>284706</v>
      </c>
      <c r="X57" s="890">
        <v>256236</v>
      </c>
      <c r="Y57" s="890">
        <v>230612</v>
      </c>
      <c r="Z57" s="890">
        <v>207551</v>
      </c>
      <c r="AA57" s="890">
        <v>186796</v>
      </c>
      <c r="AB57" s="890">
        <v>168116</v>
      </c>
      <c r="AC57" s="890">
        <v>151304</v>
      </c>
      <c r="AD57" s="890">
        <v>136174</v>
      </c>
      <c r="AE57" s="890">
        <v>122556</v>
      </c>
      <c r="AF57" s="890">
        <v>116429</v>
      </c>
      <c r="AG57" s="890">
        <v>110607</v>
      </c>
      <c r="AH57" s="890">
        <v>105077</v>
      </c>
      <c r="AI57" s="890">
        <v>99823</v>
      </c>
      <c r="AJ57" s="70" t="s">
        <v>1090</v>
      </c>
      <c r="AK57" s="70" t="s">
        <v>1090</v>
      </c>
      <c r="AL57" s="70" t="s">
        <v>1090</v>
      </c>
      <c r="AM57" s="70" t="s">
        <v>1090</v>
      </c>
      <c r="AN57" s="70" t="s">
        <v>1090</v>
      </c>
      <c r="AO57" s="70" t="s">
        <v>1090</v>
      </c>
      <c r="AP57" s="70" t="s">
        <v>1090</v>
      </c>
      <c r="AQ57" s="70" t="s">
        <v>1090</v>
      </c>
      <c r="AR57" s="70" t="s">
        <v>1090</v>
      </c>
      <c r="AS57" s="338"/>
      <c r="AT57" s="338"/>
      <c r="AU57" s="338"/>
      <c r="AV57" s="338"/>
      <c r="AW57" s="338"/>
      <c r="AX57" s="338"/>
      <c r="AY57" s="338"/>
      <c r="AZ57" s="338"/>
      <c r="BA57" s="338"/>
      <c r="BB57" s="338"/>
      <c r="BC57" s="338"/>
      <c r="BD57" s="338"/>
      <c r="BE57" s="338"/>
      <c r="BF57" s="338"/>
      <c r="BG57" s="338"/>
      <c r="BH57" s="338"/>
      <c r="BI57" s="338"/>
      <c r="BJ57" s="338"/>
      <c r="BK57" s="338"/>
      <c r="BL57" s="338"/>
      <c r="BM57" s="338"/>
      <c r="BN57" s="338"/>
      <c r="BO57" s="338"/>
      <c r="BP57" s="338"/>
      <c r="BQ57" s="338"/>
      <c r="BR57" s="338"/>
      <c r="BS57" s="338"/>
      <c r="BT57" s="338"/>
      <c r="BU57" s="338"/>
    </row>
    <row r="58" spans="1:73" customFormat="1" ht="15.75">
      <c r="A58" s="338"/>
      <c r="B58" s="341"/>
      <c r="C58" s="343"/>
      <c r="D58" s="340"/>
      <c r="E58" s="340"/>
      <c r="F58" s="340"/>
      <c r="G58" s="340"/>
      <c r="H58" s="340"/>
      <c r="I58" s="344"/>
      <c r="J58" s="1028" t="s">
        <v>1080</v>
      </c>
      <c r="K58" s="1029"/>
      <c r="L58" s="1029"/>
      <c r="M58" s="1029"/>
      <c r="N58" s="1029"/>
      <c r="O58" s="1029"/>
      <c r="P58" s="1030"/>
      <c r="Q58" s="358"/>
      <c r="R58" s="891"/>
      <c r="S58" s="70" t="s">
        <v>1138</v>
      </c>
      <c r="T58" s="889">
        <v>573744</v>
      </c>
      <c r="U58" s="890">
        <v>458995</v>
      </c>
      <c r="V58" s="890">
        <v>417268</v>
      </c>
      <c r="W58" s="890">
        <v>379335</v>
      </c>
      <c r="X58" s="890">
        <v>344850</v>
      </c>
      <c r="Y58" s="890">
        <v>313500</v>
      </c>
      <c r="Z58" s="890">
        <v>285000</v>
      </c>
      <c r="AA58" s="890">
        <v>256500</v>
      </c>
      <c r="AB58" s="890">
        <v>230850</v>
      </c>
      <c r="AC58" s="890">
        <v>207765</v>
      </c>
      <c r="AD58" s="890">
        <v>186988</v>
      </c>
      <c r="AE58" s="890">
        <v>168289</v>
      </c>
      <c r="AF58" s="890">
        <v>159875</v>
      </c>
      <c r="AG58" s="890">
        <v>151881</v>
      </c>
      <c r="AH58" s="890">
        <v>144287</v>
      </c>
      <c r="AI58" s="70" t="s">
        <v>1090</v>
      </c>
      <c r="AJ58" s="70" t="s">
        <v>1090</v>
      </c>
      <c r="AK58" s="70" t="s">
        <v>1090</v>
      </c>
      <c r="AL58" s="70" t="s">
        <v>1090</v>
      </c>
      <c r="AM58" s="70" t="s">
        <v>1090</v>
      </c>
      <c r="AN58" s="70" t="s">
        <v>1090</v>
      </c>
      <c r="AO58" s="70" t="s">
        <v>1090</v>
      </c>
      <c r="AP58" s="70" t="s">
        <v>1090</v>
      </c>
      <c r="AQ58" s="70" t="s">
        <v>1090</v>
      </c>
      <c r="AR58" s="70" t="s">
        <v>1090</v>
      </c>
      <c r="AS58" s="338"/>
      <c r="AT58" s="338"/>
      <c r="AU58" s="338"/>
      <c r="AV58" s="338"/>
      <c r="AW58" s="338"/>
      <c r="AX58" s="338"/>
      <c r="AY58" s="338"/>
      <c r="AZ58" s="338"/>
      <c r="BA58" s="338"/>
      <c r="BB58" s="338"/>
      <c r="BC58" s="338"/>
      <c r="BD58" s="338"/>
      <c r="BE58" s="338"/>
      <c r="BF58" s="338"/>
      <c r="BG58" s="338"/>
      <c r="BH58" s="338"/>
      <c r="BI58" s="338"/>
      <c r="BJ58" s="338"/>
      <c r="BK58" s="338"/>
      <c r="BL58" s="338"/>
      <c r="BM58" s="338"/>
      <c r="BN58" s="338"/>
      <c r="BO58" s="338"/>
      <c r="BP58" s="338"/>
      <c r="BQ58" s="338"/>
      <c r="BR58" s="338"/>
      <c r="BS58" s="338"/>
      <c r="BT58" s="338"/>
      <c r="BU58" s="338"/>
    </row>
    <row r="59" spans="1:73" customFormat="1" ht="15.75">
      <c r="A59" s="338"/>
      <c r="B59" s="341"/>
      <c r="C59" s="343"/>
      <c r="D59" s="340"/>
      <c r="E59" s="340"/>
      <c r="F59" s="340"/>
      <c r="G59" s="340"/>
      <c r="H59" s="340"/>
      <c r="I59" s="344"/>
      <c r="J59" s="799"/>
      <c r="K59" s="879"/>
      <c r="L59" s="879"/>
      <c r="M59" s="879"/>
      <c r="N59" s="879"/>
      <c r="O59" s="879"/>
      <c r="P59" s="880"/>
      <c r="Q59" s="358"/>
      <c r="R59" s="75" t="s">
        <v>358</v>
      </c>
      <c r="S59" s="76" t="s">
        <v>1139</v>
      </c>
      <c r="T59" s="893">
        <v>366025</v>
      </c>
      <c r="U59" s="892">
        <v>292820</v>
      </c>
      <c r="V59" s="892">
        <v>266200</v>
      </c>
      <c r="W59" s="892">
        <v>242000</v>
      </c>
      <c r="X59" s="892">
        <v>220000</v>
      </c>
      <c r="Y59" s="892">
        <v>200000</v>
      </c>
      <c r="Z59" s="892">
        <v>180000</v>
      </c>
      <c r="AA59" s="892">
        <v>162000</v>
      </c>
      <c r="AB59" s="892">
        <v>145800</v>
      </c>
      <c r="AC59" s="892">
        <v>131220</v>
      </c>
      <c r="AD59" s="892">
        <v>118098</v>
      </c>
      <c r="AE59" s="892">
        <v>106288</v>
      </c>
      <c r="AF59" s="892">
        <v>100973</v>
      </c>
      <c r="AG59" s="892">
        <v>95925</v>
      </c>
      <c r="AH59" s="892">
        <v>91128</v>
      </c>
      <c r="AI59" s="892">
        <v>86572</v>
      </c>
      <c r="AJ59" s="892">
        <v>82243</v>
      </c>
      <c r="AK59" s="76" t="s">
        <v>1090</v>
      </c>
      <c r="AL59" s="76" t="s">
        <v>1090</v>
      </c>
      <c r="AM59" s="76" t="s">
        <v>1090</v>
      </c>
      <c r="AN59" s="76" t="s">
        <v>1090</v>
      </c>
      <c r="AO59" s="76" t="s">
        <v>1090</v>
      </c>
      <c r="AP59" s="76" t="s">
        <v>1090</v>
      </c>
      <c r="AQ59" s="76" t="s">
        <v>1090</v>
      </c>
      <c r="AR59" s="76" t="s">
        <v>1090</v>
      </c>
      <c r="AS59" s="338"/>
      <c r="AT59" s="338"/>
      <c r="AU59" s="338"/>
      <c r="AV59" s="338"/>
      <c r="AW59" s="338"/>
      <c r="AX59" s="338"/>
      <c r="AY59" s="338"/>
      <c r="AZ59" s="338"/>
      <c r="BA59" s="338"/>
      <c r="BB59" s="338"/>
      <c r="BC59" s="338"/>
      <c r="BD59" s="338"/>
      <c r="BE59" s="338"/>
      <c r="BF59" s="338"/>
      <c r="BG59" s="338"/>
      <c r="BH59" s="338"/>
      <c r="BI59" s="338"/>
      <c r="BJ59" s="338"/>
      <c r="BK59" s="338"/>
      <c r="BL59" s="338"/>
      <c r="BM59" s="338"/>
      <c r="BN59" s="338"/>
      <c r="BO59" s="338"/>
      <c r="BP59" s="338"/>
      <c r="BQ59" s="338"/>
      <c r="BR59" s="338"/>
      <c r="BS59" s="338"/>
      <c r="BT59" s="338"/>
      <c r="BU59" s="338"/>
    </row>
    <row r="60" spans="1:73" customFormat="1" ht="30" customHeight="1">
      <c r="A60" s="338"/>
      <c r="B60" s="341"/>
      <c r="C60" s="343"/>
      <c r="D60" s="340"/>
      <c r="E60" s="340"/>
      <c r="F60" s="340"/>
      <c r="G60" s="340"/>
      <c r="H60" s="340"/>
      <c r="I60" s="344"/>
      <c r="J60" s="17"/>
      <c r="K60" s="442" t="s">
        <v>319</v>
      </c>
      <c r="L60" s="20" t="s">
        <v>1085</v>
      </c>
      <c r="M60" s="442" t="s">
        <v>321</v>
      </c>
      <c r="N60" s="20" t="s">
        <v>1085</v>
      </c>
      <c r="O60" s="442" t="s">
        <v>323</v>
      </c>
      <c r="P60" s="20" t="s">
        <v>1085</v>
      </c>
      <c r="Q60" s="359"/>
      <c r="R60" s="75"/>
      <c r="S60" s="76" t="s">
        <v>1140</v>
      </c>
      <c r="T60" s="893">
        <v>553612</v>
      </c>
      <c r="U60" s="892">
        <v>442890</v>
      </c>
      <c r="V60" s="892">
        <v>402627</v>
      </c>
      <c r="W60" s="892">
        <v>366025</v>
      </c>
      <c r="X60" s="892">
        <v>332750</v>
      </c>
      <c r="Y60" s="892">
        <v>302500</v>
      </c>
      <c r="Z60" s="892">
        <v>275000</v>
      </c>
      <c r="AA60" s="892">
        <v>250000</v>
      </c>
      <c r="AB60" s="892">
        <v>225000</v>
      </c>
      <c r="AC60" s="892">
        <v>202500</v>
      </c>
      <c r="AD60" s="892">
        <v>182250</v>
      </c>
      <c r="AE60" s="892">
        <v>164025</v>
      </c>
      <c r="AF60" s="892">
        <v>155283</v>
      </c>
      <c r="AG60" s="892">
        <v>148032</v>
      </c>
      <c r="AH60" s="892">
        <v>140630</v>
      </c>
      <c r="AI60" s="892">
        <v>133599</v>
      </c>
      <c r="AJ60" s="892">
        <v>126919</v>
      </c>
      <c r="AK60" s="892">
        <v>120573</v>
      </c>
      <c r="AL60" s="892">
        <v>114544</v>
      </c>
      <c r="AM60" s="892">
        <v>108817</v>
      </c>
      <c r="AN60" s="892">
        <v>103376</v>
      </c>
      <c r="AO60" s="892">
        <v>98207</v>
      </c>
      <c r="AP60" s="77">
        <v>68000</v>
      </c>
      <c r="AQ60" s="76" t="s">
        <v>1090</v>
      </c>
      <c r="AR60" s="76" t="s">
        <v>1090</v>
      </c>
      <c r="AS60" s="338"/>
      <c r="AT60" s="338"/>
      <c r="AU60" s="338"/>
      <c r="AV60" s="338"/>
      <c r="AW60" s="338"/>
      <c r="AX60" s="338"/>
      <c r="AY60" s="338"/>
      <c r="AZ60" s="338"/>
      <c r="BA60" s="338"/>
      <c r="BB60" s="338"/>
      <c r="BC60" s="338"/>
      <c r="BD60" s="338"/>
      <c r="BE60" s="338"/>
      <c r="BF60" s="338"/>
      <c r="BG60" s="338"/>
      <c r="BH60" s="338"/>
      <c r="BI60" s="338"/>
      <c r="BJ60" s="338"/>
      <c r="BK60" s="338"/>
      <c r="BL60" s="338"/>
      <c r="BM60" s="338"/>
      <c r="BN60" s="338"/>
      <c r="BO60" s="338"/>
      <c r="BP60" s="338"/>
      <c r="BQ60" s="338"/>
      <c r="BR60" s="338"/>
      <c r="BS60" s="338"/>
      <c r="BT60" s="338"/>
      <c r="BU60" s="338"/>
    </row>
    <row r="61" spans="1:73" customFormat="1" ht="30">
      <c r="A61" s="338"/>
      <c r="B61" s="341"/>
      <c r="C61" s="343"/>
      <c r="D61" s="340"/>
      <c r="E61" s="340"/>
      <c r="F61" s="340"/>
      <c r="G61" s="340"/>
      <c r="H61" s="340"/>
      <c r="I61" s="344"/>
      <c r="J61" s="20" t="s">
        <v>683</v>
      </c>
      <c r="K61" s="216" t="s">
        <v>1141</v>
      </c>
      <c r="L61" s="21">
        <v>15500</v>
      </c>
      <c r="M61" s="216" t="s">
        <v>1142</v>
      </c>
      <c r="N61" s="21">
        <v>23650</v>
      </c>
      <c r="O61" s="241" t="s">
        <v>1143</v>
      </c>
      <c r="P61" s="21">
        <v>18000</v>
      </c>
      <c r="Q61" s="338"/>
      <c r="R61" s="75"/>
      <c r="S61" s="76" t="s">
        <v>1144</v>
      </c>
      <c r="T61" s="893">
        <v>682050</v>
      </c>
      <c r="U61" s="892">
        <v>545640</v>
      </c>
      <c r="V61" s="892">
        <v>496037</v>
      </c>
      <c r="W61" s="892">
        <v>450942</v>
      </c>
      <c r="X61" s="892">
        <v>372680</v>
      </c>
      <c r="Y61" s="892">
        <v>338800</v>
      </c>
      <c r="Z61" s="892">
        <v>308000</v>
      </c>
      <c r="AA61" s="892">
        <v>280000</v>
      </c>
      <c r="AB61" s="892">
        <v>252000</v>
      </c>
      <c r="AC61" s="892">
        <v>226800</v>
      </c>
      <c r="AD61" s="892">
        <v>204120</v>
      </c>
      <c r="AE61" s="892">
        <v>183708</v>
      </c>
      <c r="AF61" s="892">
        <v>174522</v>
      </c>
      <c r="AG61" s="892">
        <v>165796</v>
      </c>
      <c r="AH61" s="892">
        <v>157506</v>
      </c>
      <c r="AI61" s="892">
        <v>149631</v>
      </c>
      <c r="AJ61" s="892">
        <v>142149</v>
      </c>
      <c r="AK61" s="892">
        <v>135042</v>
      </c>
      <c r="AL61" s="892">
        <v>128290</v>
      </c>
      <c r="AM61" s="892">
        <v>121875</v>
      </c>
      <c r="AN61" s="892">
        <v>115781</v>
      </c>
      <c r="AO61" s="892">
        <v>109992</v>
      </c>
      <c r="AP61" s="77">
        <v>79000</v>
      </c>
      <c r="AQ61" s="76" t="s">
        <v>1090</v>
      </c>
      <c r="AR61" s="76" t="s">
        <v>1090</v>
      </c>
      <c r="AS61" s="338"/>
      <c r="AT61" s="338"/>
      <c r="AU61" s="338"/>
      <c r="AV61" s="338"/>
      <c r="AW61" s="338"/>
      <c r="AX61" s="338"/>
      <c r="AY61" s="338"/>
      <c r="AZ61" s="338"/>
      <c r="BA61" s="338"/>
      <c r="BB61" s="338"/>
      <c r="BC61" s="338"/>
      <c r="BD61" s="338"/>
      <c r="BE61" s="338"/>
      <c r="BF61" s="338"/>
      <c r="BG61" s="338"/>
      <c r="BH61" s="338"/>
      <c r="BI61" s="338"/>
      <c r="BJ61" s="338"/>
      <c r="BK61" s="338"/>
      <c r="BL61" s="338"/>
      <c r="BM61" s="338"/>
      <c r="BN61" s="338"/>
      <c r="BO61" s="338"/>
      <c r="BP61" s="338"/>
      <c r="BQ61" s="338"/>
      <c r="BR61" s="338"/>
      <c r="BS61" s="338"/>
      <c r="BT61" s="338"/>
      <c r="BU61" s="338"/>
    </row>
    <row r="62" spans="1:73" customFormat="1" ht="30">
      <c r="A62" s="338"/>
      <c r="B62" s="341"/>
      <c r="C62" s="343"/>
      <c r="D62" s="340"/>
      <c r="E62" s="340"/>
      <c r="F62" s="340"/>
      <c r="G62" s="340"/>
      <c r="H62" s="340"/>
      <c r="I62" s="344"/>
      <c r="J62" s="20" t="s">
        <v>676</v>
      </c>
      <c r="K62" s="216" t="s">
        <v>1145</v>
      </c>
      <c r="L62" s="21">
        <v>13500</v>
      </c>
      <c r="M62" s="216" t="s">
        <v>1146</v>
      </c>
      <c r="N62" s="21">
        <v>16320</v>
      </c>
      <c r="O62" s="241" t="s">
        <v>1147</v>
      </c>
      <c r="P62" s="21">
        <v>49900</v>
      </c>
      <c r="Q62" s="348"/>
      <c r="R62" s="78"/>
      <c r="S62" s="76" t="s">
        <v>1148</v>
      </c>
      <c r="T62" s="893">
        <v>786953</v>
      </c>
      <c r="U62" s="892">
        <v>629563</v>
      </c>
      <c r="V62" s="892">
        <v>572330</v>
      </c>
      <c r="W62" s="892">
        <v>520300</v>
      </c>
      <c r="X62" s="892">
        <v>473000</v>
      </c>
      <c r="Y62" s="892">
        <v>430000</v>
      </c>
      <c r="Z62" s="892">
        <v>387000</v>
      </c>
      <c r="AA62" s="892">
        <v>348300</v>
      </c>
      <c r="AB62" s="892">
        <v>313470</v>
      </c>
      <c r="AC62" s="892">
        <v>282123</v>
      </c>
      <c r="AD62" s="892">
        <v>253910</v>
      </c>
      <c r="AE62" s="892">
        <v>228519</v>
      </c>
      <c r="AF62" s="892">
        <v>217093</v>
      </c>
      <c r="AG62" s="892">
        <v>206238</v>
      </c>
      <c r="AH62" s="892">
        <v>195927</v>
      </c>
      <c r="AI62" s="892">
        <v>186130</v>
      </c>
      <c r="AJ62" s="892">
        <v>176824</v>
      </c>
      <c r="AK62" s="892">
        <v>167982</v>
      </c>
      <c r="AL62" s="892">
        <v>159583</v>
      </c>
      <c r="AM62" s="892">
        <v>151604</v>
      </c>
      <c r="AN62" s="892">
        <v>144024</v>
      </c>
      <c r="AO62" s="76" t="s">
        <v>1090</v>
      </c>
      <c r="AP62" s="76" t="s">
        <v>1090</v>
      </c>
      <c r="AQ62" s="76" t="s">
        <v>1090</v>
      </c>
      <c r="AR62" s="76" t="s">
        <v>1090</v>
      </c>
      <c r="AS62" s="338"/>
      <c r="AT62" s="338"/>
      <c r="AU62" s="338"/>
      <c r="AV62" s="338"/>
      <c r="AW62" s="338"/>
      <c r="AX62" s="338"/>
      <c r="AY62" s="338"/>
      <c r="AZ62" s="338"/>
      <c r="BA62" s="338"/>
      <c r="BB62" s="338"/>
      <c r="BC62" s="338"/>
      <c r="BD62" s="338"/>
      <c r="BE62" s="338"/>
      <c r="BF62" s="338"/>
      <c r="BG62" s="338"/>
      <c r="BH62" s="338"/>
      <c r="BI62" s="338"/>
      <c r="BJ62" s="338"/>
      <c r="BK62" s="338"/>
      <c r="BL62" s="338"/>
      <c r="BM62" s="338"/>
      <c r="BN62" s="338"/>
      <c r="BO62" s="338"/>
      <c r="BP62" s="338"/>
      <c r="BQ62" s="338"/>
      <c r="BR62" s="338"/>
      <c r="BS62" s="338"/>
      <c r="BT62" s="338"/>
      <c r="BU62" s="338"/>
    </row>
    <row r="63" spans="1:73" customFormat="1" ht="30">
      <c r="A63" s="338"/>
      <c r="B63" s="341"/>
      <c r="C63" s="343"/>
      <c r="D63" s="340"/>
      <c r="E63" s="340"/>
      <c r="F63" s="340"/>
      <c r="G63" s="340"/>
      <c r="H63" s="340"/>
      <c r="I63" s="344"/>
      <c r="J63" s="20" t="s">
        <v>677</v>
      </c>
      <c r="K63" s="216" t="s">
        <v>1149</v>
      </c>
      <c r="L63" s="21">
        <v>7250</v>
      </c>
      <c r="M63" s="216" t="s">
        <v>1150</v>
      </c>
      <c r="N63" s="21">
        <v>19900</v>
      </c>
      <c r="O63" s="17"/>
      <c r="P63" s="20"/>
      <c r="Q63" s="348"/>
      <c r="R63" s="81" t="s">
        <v>361</v>
      </c>
      <c r="S63" s="82" t="s">
        <v>1151</v>
      </c>
      <c r="T63" s="895">
        <v>430079</v>
      </c>
      <c r="U63" s="894">
        <v>344063</v>
      </c>
      <c r="V63" s="894">
        <v>312785</v>
      </c>
      <c r="W63" s="894">
        <v>284350</v>
      </c>
      <c r="X63" s="894">
        <v>258500</v>
      </c>
      <c r="Y63" s="894">
        <v>235000</v>
      </c>
      <c r="Z63" s="894">
        <v>211500</v>
      </c>
      <c r="AA63" s="894">
        <v>190350</v>
      </c>
      <c r="AB63" s="894">
        <v>171315</v>
      </c>
      <c r="AC63" s="894">
        <v>154183</v>
      </c>
      <c r="AD63" s="894">
        <v>138765</v>
      </c>
      <c r="AE63" s="894">
        <v>124888</v>
      </c>
      <c r="AF63" s="83" t="s">
        <v>1090</v>
      </c>
      <c r="AG63" s="83" t="s">
        <v>1090</v>
      </c>
      <c r="AH63" s="83" t="s">
        <v>1090</v>
      </c>
      <c r="AI63" s="83" t="s">
        <v>1090</v>
      </c>
      <c r="AJ63" s="83" t="s">
        <v>1090</v>
      </c>
      <c r="AK63" s="83" t="s">
        <v>1090</v>
      </c>
      <c r="AL63" s="83" t="s">
        <v>1090</v>
      </c>
      <c r="AM63" s="83" t="s">
        <v>1090</v>
      </c>
      <c r="AN63" s="83" t="s">
        <v>1090</v>
      </c>
      <c r="AO63" s="83" t="s">
        <v>1090</v>
      </c>
      <c r="AP63" s="83" t="s">
        <v>1090</v>
      </c>
      <c r="AQ63" s="83" t="s">
        <v>1090</v>
      </c>
      <c r="AR63" s="83" t="s">
        <v>1090</v>
      </c>
      <c r="AS63" s="338"/>
      <c r="AT63" s="338"/>
      <c r="AU63" s="338"/>
      <c r="AV63" s="338"/>
      <c r="AW63" s="338"/>
      <c r="AX63" s="338"/>
      <c r="AY63" s="338"/>
      <c r="AZ63" s="338"/>
      <c r="BA63" s="338"/>
      <c r="BB63" s="338"/>
      <c r="BC63" s="338"/>
      <c r="BD63" s="338"/>
      <c r="BE63" s="338"/>
      <c r="BF63" s="338"/>
      <c r="BG63" s="338"/>
      <c r="BH63" s="338"/>
      <c r="BI63" s="338"/>
      <c r="BJ63" s="338"/>
      <c r="BK63" s="338"/>
      <c r="BL63" s="338"/>
      <c r="BM63" s="338"/>
      <c r="BN63" s="338"/>
      <c r="BO63" s="338"/>
      <c r="BP63" s="338"/>
      <c r="BQ63" s="338"/>
      <c r="BR63" s="338"/>
      <c r="BS63" s="338"/>
      <c r="BT63" s="338"/>
      <c r="BU63" s="338"/>
    </row>
    <row r="64" spans="1:73" customFormat="1">
      <c r="A64" s="338"/>
      <c r="B64" s="341"/>
      <c r="C64" s="343"/>
      <c r="D64" s="340"/>
      <c r="E64" s="340"/>
      <c r="F64" s="340"/>
      <c r="G64" s="340"/>
      <c r="H64" s="340"/>
      <c r="I64" s="344"/>
      <c r="J64" s="177"/>
      <c r="K64" s="581"/>
      <c r="L64" s="581"/>
      <c r="M64" s="581"/>
      <c r="N64" s="581"/>
      <c r="O64" s="581"/>
      <c r="P64" s="212"/>
      <c r="Q64" s="338"/>
      <c r="R64" s="370"/>
      <c r="S64" s="433"/>
      <c r="T64" s="433"/>
      <c r="U64" s="433"/>
      <c r="V64" s="433"/>
      <c r="W64" s="433"/>
      <c r="X64" s="433"/>
      <c r="Y64" s="433"/>
      <c r="Z64" s="433"/>
      <c r="AA64" s="433"/>
      <c r="AB64" s="433"/>
      <c r="AC64" s="433"/>
      <c r="AD64" s="433"/>
      <c r="AE64" s="433"/>
      <c r="AF64" s="433"/>
      <c r="AG64" s="433"/>
      <c r="AH64" s="433"/>
      <c r="AI64" s="433"/>
      <c r="AJ64" s="433"/>
      <c r="AK64" s="433"/>
      <c r="AL64" s="433"/>
      <c r="AM64" s="433"/>
      <c r="AN64" s="433"/>
      <c r="AO64" s="433"/>
      <c r="AP64" s="433"/>
      <c r="AQ64" s="433"/>
      <c r="AR64" s="371"/>
      <c r="AS64" s="338"/>
      <c r="AT64" s="338"/>
      <c r="AU64" s="338"/>
      <c r="AV64" s="338"/>
      <c r="AW64" s="338"/>
      <c r="AX64" s="338"/>
      <c r="AY64" s="338"/>
      <c r="AZ64" s="338"/>
      <c r="BA64" s="338"/>
      <c r="BB64" s="338"/>
      <c r="BC64" s="338"/>
      <c r="BD64" s="338"/>
      <c r="BE64" s="338"/>
      <c r="BF64" s="338"/>
      <c r="BG64" s="338"/>
      <c r="BH64" s="338"/>
      <c r="BI64" s="338"/>
      <c r="BJ64" s="338"/>
      <c r="BK64" s="338"/>
      <c r="BL64" s="338"/>
      <c r="BM64" s="338"/>
      <c r="BN64" s="338"/>
      <c r="BO64" s="338"/>
      <c r="BP64" s="338"/>
      <c r="BQ64" s="338"/>
      <c r="BR64" s="338"/>
      <c r="BS64" s="338"/>
      <c r="BT64" s="338"/>
      <c r="BU64" s="338"/>
    </row>
    <row r="65" spans="1:73" customFormat="1" ht="15.75" customHeight="1">
      <c r="A65" s="338"/>
      <c r="B65" s="341"/>
      <c r="C65" s="343"/>
      <c r="D65" s="340"/>
      <c r="E65" s="340"/>
      <c r="F65" s="340"/>
      <c r="G65" s="340"/>
      <c r="H65" s="340"/>
      <c r="I65" s="344"/>
      <c r="J65" s="205" t="s">
        <v>1152</v>
      </c>
      <c r="K65" s="23"/>
      <c r="L65" s="317">
        <f ca="1">AVERAGE(L61:L68)</f>
        <v>12083.333333333334</v>
      </c>
      <c r="M65" s="20"/>
      <c r="N65" s="317">
        <f ca="1">AVERAGE(N61:N68)</f>
        <v>19956.666666666668</v>
      </c>
      <c r="O65" s="20"/>
      <c r="P65" s="317">
        <f ca="1">AVERAGE(P61:P68)</f>
        <v>33950</v>
      </c>
      <c r="Q65" s="338"/>
      <c r="R65" s="20"/>
      <c r="S65" s="20"/>
      <c r="T65" s="20">
        <v>2021</v>
      </c>
      <c r="U65" s="20">
        <v>2020</v>
      </c>
      <c r="V65" s="20">
        <v>2019</v>
      </c>
      <c r="W65" s="20">
        <v>2018</v>
      </c>
      <c r="X65" s="20">
        <v>2017</v>
      </c>
      <c r="Y65" s="20">
        <v>2016</v>
      </c>
      <c r="Z65" s="20">
        <v>2015</v>
      </c>
      <c r="AA65" s="20">
        <v>2014</v>
      </c>
      <c r="AB65" s="20">
        <v>2013</v>
      </c>
      <c r="AC65" s="20">
        <v>2012</v>
      </c>
      <c r="AD65" s="20">
        <v>2011</v>
      </c>
      <c r="AE65" s="20">
        <v>2010</v>
      </c>
      <c r="AF65" s="20">
        <v>2009</v>
      </c>
      <c r="AG65" s="20">
        <v>2008</v>
      </c>
      <c r="AH65" s="20">
        <v>2007</v>
      </c>
      <c r="AI65" s="20">
        <v>2006</v>
      </c>
      <c r="AJ65" s="20">
        <v>2005</v>
      </c>
      <c r="AK65" s="20">
        <v>2004</v>
      </c>
      <c r="AL65" s="20">
        <v>2003</v>
      </c>
      <c r="AM65" s="20">
        <v>2002</v>
      </c>
      <c r="AN65" s="20">
        <v>2001</v>
      </c>
      <c r="AO65" s="20">
        <v>2000</v>
      </c>
      <c r="AP65" s="20" t="s">
        <v>1086</v>
      </c>
      <c r="AQ65" s="20" t="s">
        <v>1087</v>
      </c>
      <c r="AR65" s="20" t="s">
        <v>1088</v>
      </c>
      <c r="AS65" s="338"/>
      <c r="AT65" s="338"/>
      <c r="AU65" s="338"/>
      <c r="AV65" s="338"/>
      <c r="AW65" s="338"/>
      <c r="AX65" s="338"/>
      <c r="AY65" s="338"/>
      <c r="AZ65" s="338"/>
      <c r="BA65" s="338"/>
      <c r="BB65" s="338"/>
      <c r="BC65" s="338"/>
      <c r="BD65" s="338"/>
      <c r="BE65" s="338"/>
      <c r="BF65" s="338"/>
      <c r="BG65" s="338"/>
      <c r="BH65" s="338"/>
      <c r="BI65" s="338"/>
      <c r="BJ65" s="338"/>
      <c r="BK65" s="338"/>
      <c r="BL65" s="338"/>
      <c r="BM65" s="338"/>
      <c r="BN65" s="338"/>
      <c r="BO65" s="338"/>
      <c r="BP65" s="338"/>
      <c r="BQ65" s="338"/>
      <c r="BR65" s="338"/>
      <c r="BS65" s="338"/>
      <c r="BT65" s="338"/>
      <c r="BU65" s="338"/>
    </row>
    <row r="66" spans="1:73" customFormat="1">
      <c r="A66" s="338"/>
      <c r="B66" s="341"/>
      <c r="C66" s="343"/>
      <c r="D66" s="340"/>
      <c r="E66" s="340"/>
      <c r="F66" s="340"/>
      <c r="G66" s="340"/>
      <c r="H66" s="340"/>
      <c r="I66" s="344"/>
      <c r="J66" s="177"/>
      <c r="K66" s="581"/>
      <c r="L66" s="581"/>
      <c r="M66" s="581"/>
      <c r="N66" s="581"/>
      <c r="O66" s="581"/>
      <c r="P66" s="212"/>
      <c r="Q66" s="338"/>
      <c r="R66" s="338"/>
      <c r="S66" s="338"/>
      <c r="T66" s="338"/>
      <c r="U66" s="338"/>
      <c r="V66" s="338"/>
      <c r="W66" s="338"/>
      <c r="X66" s="338"/>
      <c r="Y66" s="338"/>
      <c r="Z66" s="338"/>
      <c r="AA66" s="338"/>
      <c r="AB66" s="338"/>
      <c r="AC66" s="338"/>
      <c r="AD66" s="338"/>
      <c r="AE66" s="338"/>
      <c r="AF66" s="338"/>
      <c r="AG66" s="338"/>
      <c r="AH66" s="338"/>
      <c r="AI66" s="338"/>
      <c r="AJ66" s="338"/>
      <c r="AK66" s="338"/>
      <c r="AL66" s="338"/>
      <c r="AM66" s="338"/>
      <c r="AN66" s="338"/>
      <c r="AO66" s="338"/>
      <c r="AP66" s="338"/>
      <c r="AQ66" s="338"/>
      <c r="AR66" s="338"/>
      <c r="AS66" s="338"/>
      <c r="AT66" s="338"/>
      <c r="AU66" s="338"/>
      <c r="AV66" s="338"/>
      <c r="AW66" s="338"/>
      <c r="AX66" s="338"/>
      <c r="AY66" s="338"/>
      <c r="AZ66" s="338"/>
      <c r="BA66" s="338"/>
      <c r="BB66" s="338"/>
      <c r="BC66" s="338"/>
      <c r="BD66" s="338"/>
      <c r="BE66" s="338"/>
      <c r="BF66" s="338"/>
      <c r="BG66" s="338"/>
      <c r="BH66" s="338"/>
      <c r="BI66" s="338"/>
      <c r="BJ66" s="338"/>
      <c r="BK66" s="338"/>
      <c r="BL66" s="338"/>
      <c r="BM66" s="338"/>
      <c r="BN66" s="338"/>
      <c r="BO66" s="338"/>
      <c r="BP66" s="338"/>
      <c r="BQ66" s="338"/>
      <c r="BR66" s="338"/>
      <c r="BS66" s="338"/>
      <c r="BT66" s="338"/>
      <c r="BU66" s="338"/>
    </row>
    <row r="67" spans="1:73" customFormat="1">
      <c r="A67" s="338"/>
      <c r="B67" s="341"/>
      <c r="C67" s="343"/>
      <c r="D67" s="340"/>
      <c r="E67" s="340"/>
      <c r="F67" s="340"/>
      <c r="G67" s="340"/>
      <c r="H67" s="340"/>
      <c r="I67" s="344"/>
      <c r="J67" s="344"/>
      <c r="K67" s="344"/>
      <c r="L67" s="344"/>
      <c r="M67" s="344"/>
      <c r="N67" s="344"/>
      <c r="O67" s="344"/>
      <c r="P67" s="344"/>
      <c r="Q67" s="367"/>
      <c r="R67" s="1010" t="s">
        <v>1153</v>
      </c>
      <c r="S67" s="1011"/>
      <c r="T67" s="1011"/>
      <c r="U67" s="1011"/>
      <c r="V67" s="1011"/>
      <c r="W67" s="1011"/>
      <c r="X67" s="1011"/>
      <c r="Y67" s="1011"/>
      <c r="Z67" s="1011"/>
      <c r="AA67" s="1011"/>
      <c r="AB67" s="1011"/>
      <c r="AC67" s="1011"/>
      <c r="AD67" s="1011"/>
      <c r="AE67" s="1011"/>
      <c r="AF67" s="1011"/>
      <c r="AG67" s="1011"/>
      <c r="AH67" s="1011"/>
      <c r="AI67" s="1011"/>
      <c r="AJ67" s="1011"/>
      <c r="AK67" s="1011"/>
      <c r="AL67" s="1011"/>
      <c r="AM67" s="1011"/>
      <c r="AN67" s="1011"/>
      <c r="AO67" s="1011"/>
      <c r="AP67" s="1011"/>
      <c r="AQ67" s="1011"/>
      <c r="AR67" s="1012"/>
      <c r="AS67" s="338"/>
      <c r="AT67" s="338"/>
      <c r="AU67" s="338"/>
      <c r="AV67" s="338"/>
      <c r="AW67" s="338"/>
      <c r="AX67" s="338"/>
      <c r="AY67" s="338"/>
      <c r="AZ67" s="338"/>
      <c r="BA67" s="338"/>
      <c r="BB67" s="338"/>
      <c r="BC67" s="338"/>
      <c r="BD67" s="338"/>
      <c r="BE67" s="338"/>
      <c r="BF67" s="338"/>
      <c r="BG67" s="338"/>
      <c r="BH67" s="338"/>
      <c r="BI67" s="338"/>
      <c r="BJ67" s="338"/>
      <c r="BK67" s="338"/>
      <c r="BL67" s="338"/>
      <c r="BM67" s="338"/>
      <c r="BN67" s="338"/>
      <c r="BO67" s="338"/>
      <c r="BP67" s="338"/>
      <c r="BQ67" s="338"/>
      <c r="BR67" s="338"/>
      <c r="BS67" s="338"/>
      <c r="BT67" s="338"/>
      <c r="BU67" s="338"/>
    </row>
    <row r="68" spans="1:73" customFormat="1" ht="31.5" customHeight="1">
      <c r="A68" s="338"/>
      <c r="B68" s="341"/>
      <c r="C68" s="343"/>
      <c r="D68" s="340"/>
      <c r="E68" s="340"/>
      <c r="F68" s="340"/>
      <c r="G68" s="340"/>
      <c r="H68" s="340"/>
      <c r="I68" s="344"/>
      <c r="J68" s="344"/>
      <c r="K68" s="344"/>
      <c r="L68" s="344"/>
      <c r="M68" s="344"/>
      <c r="N68" s="344"/>
      <c r="O68" s="344"/>
      <c r="P68" s="344"/>
      <c r="Q68" s="367"/>
      <c r="R68" s="1013"/>
      <c r="S68" s="1014"/>
      <c r="T68" s="1014"/>
      <c r="U68" s="1014"/>
      <c r="V68" s="1014"/>
      <c r="W68" s="1014"/>
      <c r="X68" s="1014"/>
      <c r="Y68" s="1014"/>
      <c r="Z68" s="1014"/>
      <c r="AA68" s="1014"/>
      <c r="AB68" s="1014"/>
      <c r="AC68" s="1014"/>
      <c r="AD68" s="1014"/>
      <c r="AE68" s="1014"/>
      <c r="AF68" s="1014"/>
      <c r="AG68" s="1014"/>
      <c r="AH68" s="1014"/>
      <c r="AI68" s="1014"/>
      <c r="AJ68" s="1014"/>
      <c r="AK68" s="1014"/>
      <c r="AL68" s="1014"/>
      <c r="AM68" s="1014"/>
      <c r="AN68" s="1014"/>
      <c r="AO68" s="1014"/>
      <c r="AP68" s="1014"/>
      <c r="AQ68" s="1014"/>
      <c r="AR68" s="1015"/>
      <c r="AS68" s="338"/>
      <c r="AT68" s="338"/>
      <c r="AU68" s="338"/>
      <c r="AV68" s="338"/>
      <c r="AW68" s="338"/>
      <c r="AX68" s="338"/>
      <c r="AY68" s="338"/>
      <c r="AZ68" s="338"/>
      <c r="BA68" s="338"/>
      <c r="BB68" s="338"/>
      <c r="BC68" s="338"/>
      <c r="BD68" s="338"/>
      <c r="BE68" s="338"/>
      <c r="BF68" s="338"/>
      <c r="BG68" s="338"/>
      <c r="BH68" s="338"/>
      <c r="BI68" s="338"/>
      <c r="BJ68" s="338"/>
      <c r="BK68" s="338"/>
      <c r="BL68" s="338"/>
      <c r="BM68" s="338"/>
      <c r="BN68" s="338"/>
      <c r="BO68" s="338"/>
      <c r="BP68" s="338"/>
      <c r="BQ68" s="338"/>
      <c r="BR68" s="338"/>
      <c r="BS68" s="338"/>
      <c r="BT68" s="338"/>
      <c r="BU68" s="338"/>
    </row>
    <row r="69" spans="1:73" customFormat="1" ht="16.5" customHeight="1">
      <c r="A69" s="338"/>
      <c r="B69" s="341"/>
      <c r="C69" s="341"/>
      <c r="D69" s="341"/>
      <c r="E69" s="341"/>
      <c r="F69" s="341"/>
      <c r="G69" s="341"/>
      <c r="H69" s="341"/>
      <c r="I69" s="341"/>
      <c r="J69" s="341"/>
      <c r="K69" s="344"/>
      <c r="L69" s="344"/>
      <c r="M69" s="344"/>
      <c r="N69" s="344"/>
      <c r="O69" s="344"/>
      <c r="P69" s="344"/>
      <c r="Q69" s="367"/>
      <c r="R69" s="205" t="s">
        <v>1081</v>
      </c>
      <c r="S69" s="205" t="s">
        <v>1082</v>
      </c>
      <c r="T69" s="205" t="s">
        <v>1083</v>
      </c>
      <c r="U69" s="1022" t="s">
        <v>1084</v>
      </c>
      <c r="V69" s="1023"/>
      <c r="W69" s="1023"/>
      <c r="X69" s="1023"/>
      <c r="Y69" s="1023"/>
      <c r="Z69" s="1023"/>
      <c r="AA69" s="1023"/>
      <c r="AB69" s="1023"/>
      <c r="AC69" s="1023"/>
      <c r="AD69" s="1023"/>
      <c r="AE69" s="1023"/>
      <c r="AF69" s="1023"/>
      <c r="AG69" s="1023"/>
      <c r="AH69" s="1023"/>
      <c r="AI69" s="1023"/>
      <c r="AJ69" s="1023"/>
      <c r="AK69" s="1023"/>
      <c r="AL69" s="1023"/>
      <c r="AM69" s="1023"/>
      <c r="AN69" s="1023"/>
      <c r="AO69" s="1023"/>
      <c r="AP69" s="1023"/>
      <c r="AQ69" s="1023"/>
      <c r="AR69" s="1024"/>
      <c r="AS69" s="338"/>
      <c r="AT69" s="338"/>
      <c r="AU69" s="338"/>
      <c r="AV69" s="338"/>
      <c r="AW69" s="338"/>
      <c r="AX69" s="338"/>
      <c r="AY69" s="338"/>
      <c r="AZ69" s="338"/>
      <c r="BA69" s="338"/>
      <c r="BB69" s="338"/>
      <c r="BC69" s="338"/>
      <c r="BD69" s="338"/>
      <c r="BE69" s="338"/>
      <c r="BF69" s="338"/>
      <c r="BG69" s="338"/>
      <c r="BH69" s="338"/>
      <c r="BI69" s="338"/>
      <c r="BJ69" s="338"/>
      <c r="BK69" s="338"/>
      <c r="BL69" s="338"/>
      <c r="BM69" s="338"/>
      <c r="BN69" s="338"/>
      <c r="BO69" s="338"/>
      <c r="BP69" s="338"/>
      <c r="BQ69" s="338"/>
      <c r="BR69" s="338"/>
      <c r="BS69" s="338"/>
      <c r="BT69" s="338"/>
      <c r="BU69" s="338"/>
    </row>
    <row r="70" spans="1:73" customFormat="1" ht="15" customHeight="1">
      <c r="A70" s="338"/>
      <c r="B70" s="341"/>
      <c r="C70" s="341"/>
      <c r="D70" s="341"/>
      <c r="E70" s="341"/>
      <c r="F70" s="341"/>
      <c r="G70" s="341"/>
      <c r="H70" s="341"/>
      <c r="I70" s="341"/>
      <c r="J70" s="341"/>
      <c r="K70" s="344"/>
      <c r="L70" s="344"/>
      <c r="M70" s="344"/>
      <c r="N70" s="344"/>
      <c r="O70" s="344"/>
      <c r="P70" s="344"/>
      <c r="Q70" s="367"/>
      <c r="R70" s="17"/>
      <c r="S70" s="17"/>
      <c r="T70" s="17"/>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17"/>
      <c r="AS70" s="338"/>
      <c r="AT70" s="338"/>
      <c r="AU70" s="338"/>
      <c r="AV70" s="338"/>
      <c r="AW70" s="338"/>
      <c r="AX70" s="338"/>
      <c r="AY70" s="338"/>
      <c r="AZ70" s="338"/>
      <c r="BA70" s="338"/>
      <c r="BB70" s="338"/>
      <c r="BC70" s="338"/>
      <c r="BD70" s="338"/>
      <c r="BE70" s="338"/>
      <c r="BF70" s="338"/>
      <c r="BG70" s="338"/>
      <c r="BH70" s="338"/>
      <c r="BI70" s="338"/>
      <c r="BJ70" s="338"/>
      <c r="BK70" s="338"/>
      <c r="BL70" s="338"/>
      <c r="BM70" s="338"/>
      <c r="BN70" s="338"/>
      <c r="BO70" s="338"/>
      <c r="BP70" s="338"/>
      <c r="BQ70" s="338"/>
      <c r="BR70" s="338"/>
      <c r="BS70" s="338"/>
      <c r="BT70" s="338"/>
      <c r="BU70" s="338"/>
    </row>
    <row r="71" spans="1:73" customFormat="1" ht="30" customHeight="1">
      <c r="A71" s="338"/>
      <c r="B71" s="341"/>
      <c r="C71" s="341"/>
      <c r="D71" s="341"/>
      <c r="E71" s="341"/>
      <c r="F71" s="341"/>
      <c r="G71" s="341"/>
      <c r="H71" s="341"/>
      <c r="I71" s="341"/>
      <c r="J71" s="341"/>
      <c r="K71" s="344"/>
      <c r="L71" s="344"/>
      <c r="M71" s="344"/>
      <c r="N71" s="344"/>
      <c r="O71" s="344"/>
      <c r="P71" s="344"/>
      <c r="Q71" s="348"/>
      <c r="R71" s="20"/>
      <c r="S71" s="20"/>
      <c r="T71" s="20">
        <v>2021</v>
      </c>
      <c r="U71" s="20">
        <v>2020</v>
      </c>
      <c r="V71" s="20">
        <v>2019</v>
      </c>
      <c r="W71" s="20">
        <v>2018</v>
      </c>
      <c r="X71" s="20">
        <v>2017</v>
      </c>
      <c r="Y71" s="20">
        <v>2016</v>
      </c>
      <c r="Z71" s="20">
        <v>2015</v>
      </c>
      <c r="AA71" s="20">
        <v>2014</v>
      </c>
      <c r="AB71" s="20">
        <v>2013</v>
      </c>
      <c r="AC71" s="20">
        <v>2012</v>
      </c>
      <c r="AD71" s="20">
        <v>2011</v>
      </c>
      <c r="AE71" s="20">
        <v>2010</v>
      </c>
      <c r="AF71" s="20">
        <v>2009</v>
      </c>
      <c r="AG71" s="20">
        <v>2008</v>
      </c>
      <c r="AH71" s="20">
        <v>2007</v>
      </c>
      <c r="AI71" s="20">
        <v>2006</v>
      </c>
      <c r="AJ71" s="20">
        <v>2005</v>
      </c>
      <c r="AK71" s="20">
        <v>2004</v>
      </c>
      <c r="AL71" s="20">
        <v>2003</v>
      </c>
      <c r="AM71" s="20">
        <v>2002</v>
      </c>
      <c r="AN71" s="20">
        <v>2001</v>
      </c>
      <c r="AO71" s="20">
        <v>2000</v>
      </c>
      <c r="AP71" s="20" t="s">
        <v>1086</v>
      </c>
      <c r="AQ71" s="20" t="s">
        <v>1087</v>
      </c>
      <c r="AR71" s="20" t="s">
        <v>1088</v>
      </c>
      <c r="AS71" s="338"/>
      <c r="AT71" s="338"/>
      <c r="AU71" s="338"/>
      <c r="AV71" s="338"/>
      <c r="AW71" s="338"/>
      <c r="AX71" s="338"/>
      <c r="AY71" s="338"/>
      <c r="AZ71" s="338"/>
      <c r="BA71" s="338"/>
      <c r="BB71" s="338"/>
      <c r="BC71" s="338"/>
      <c r="BD71" s="338"/>
      <c r="BE71" s="338"/>
      <c r="BF71" s="338"/>
      <c r="BG71" s="338"/>
      <c r="BH71" s="338"/>
      <c r="BI71" s="338"/>
      <c r="BJ71" s="338"/>
      <c r="BK71" s="338"/>
      <c r="BL71" s="338"/>
      <c r="BM71" s="338"/>
      <c r="BN71" s="338"/>
      <c r="BO71" s="338"/>
      <c r="BP71" s="338"/>
      <c r="BQ71" s="338"/>
      <c r="BR71" s="338"/>
      <c r="BS71" s="338"/>
      <c r="BT71" s="338"/>
      <c r="BU71" s="338"/>
    </row>
    <row r="72" spans="1:73" customFormat="1">
      <c r="A72" s="338"/>
      <c r="B72" s="341"/>
      <c r="C72" s="341"/>
      <c r="D72" s="341"/>
      <c r="E72" s="341"/>
      <c r="F72" s="341"/>
      <c r="G72" s="341"/>
      <c r="H72" s="341"/>
      <c r="I72" s="341"/>
      <c r="J72" s="341"/>
      <c r="K72" s="344"/>
      <c r="L72" s="344"/>
      <c r="M72" s="344"/>
      <c r="N72" s="344"/>
      <c r="O72" s="344"/>
      <c r="P72" s="344"/>
      <c r="Q72" s="348"/>
      <c r="R72" s="30" t="s">
        <v>330</v>
      </c>
      <c r="S72" s="28" t="s">
        <v>1154</v>
      </c>
      <c r="T72" s="29" t="s">
        <v>1090</v>
      </c>
      <c r="U72" s="29" t="s">
        <v>1090</v>
      </c>
      <c r="V72" s="29" t="s">
        <v>1090</v>
      </c>
      <c r="W72" s="29" t="s">
        <v>1090</v>
      </c>
      <c r="X72" s="29" t="s">
        <v>1090</v>
      </c>
      <c r="Y72" s="29" t="s">
        <v>1090</v>
      </c>
      <c r="Z72" s="29" t="s">
        <v>1090</v>
      </c>
      <c r="AA72" s="29" t="s">
        <v>1090</v>
      </c>
      <c r="AB72" s="29" t="s">
        <v>1090</v>
      </c>
      <c r="AC72" s="29" t="s">
        <v>1090</v>
      </c>
      <c r="AD72" s="29" t="s">
        <v>1090</v>
      </c>
      <c r="AE72" s="29" t="s">
        <v>1090</v>
      </c>
      <c r="AF72" s="29" t="s">
        <v>1090</v>
      </c>
      <c r="AG72" s="29" t="s">
        <v>1090</v>
      </c>
      <c r="AH72" s="29" t="s">
        <v>1090</v>
      </c>
      <c r="AI72" s="29" t="s">
        <v>1090</v>
      </c>
      <c r="AJ72" s="29" t="s">
        <v>1090</v>
      </c>
      <c r="AK72" s="29" t="s">
        <v>1090</v>
      </c>
      <c r="AL72" s="29" t="s">
        <v>1090</v>
      </c>
      <c r="AM72" s="875">
        <v>173000</v>
      </c>
      <c r="AN72" s="875">
        <v>164350</v>
      </c>
      <c r="AO72" s="875">
        <v>156132</v>
      </c>
      <c r="AP72" s="875">
        <v>86000</v>
      </c>
      <c r="AQ72" s="875">
        <v>72000</v>
      </c>
      <c r="AR72" s="875">
        <v>39000</v>
      </c>
      <c r="AS72" s="338"/>
      <c r="AT72" s="338"/>
      <c r="AU72" s="338"/>
      <c r="AV72" s="338"/>
      <c r="AW72" s="338"/>
      <c r="AX72" s="338"/>
      <c r="AY72" s="338"/>
      <c r="AZ72" s="338"/>
      <c r="BA72" s="338"/>
      <c r="BB72" s="338"/>
      <c r="BC72" s="338"/>
      <c r="BD72" s="338"/>
      <c r="BE72" s="338"/>
      <c r="BF72" s="338"/>
      <c r="BG72" s="338"/>
      <c r="BH72" s="338"/>
      <c r="BI72" s="338"/>
      <c r="BJ72" s="338"/>
      <c r="BK72" s="338"/>
      <c r="BL72" s="338"/>
      <c r="BM72" s="338"/>
      <c r="BN72" s="338"/>
      <c r="BO72" s="338"/>
      <c r="BP72" s="338"/>
      <c r="BQ72" s="338"/>
      <c r="BR72" s="338"/>
      <c r="BS72" s="338"/>
      <c r="BT72" s="338"/>
      <c r="BU72" s="338"/>
    </row>
    <row r="73" spans="1:73" customFormat="1">
      <c r="A73" s="338"/>
      <c r="B73" s="341"/>
      <c r="C73" s="341"/>
      <c r="D73" s="341"/>
      <c r="E73" s="341"/>
      <c r="F73" s="341"/>
      <c r="G73" s="341"/>
      <c r="H73" s="341"/>
      <c r="I73" s="341"/>
      <c r="J73" s="341"/>
      <c r="K73" s="344"/>
      <c r="L73" s="344"/>
      <c r="M73" s="344"/>
      <c r="N73" s="344"/>
      <c r="O73" s="344"/>
      <c r="P73" s="344"/>
      <c r="Q73" s="359"/>
      <c r="R73" s="30"/>
      <c r="S73" s="32" t="s">
        <v>1155</v>
      </c>
      <c r="T73" s="896">
        <v>718589</v>
      </c>
      <c r="U73" s="875">
        <v>574871</v>
      </c>
      <c r="V73" s="875">
        <v>522610</v>
      </c>
      <c r="W73" s="875">
        <v>475100</v>
      </c>
      <c r="X73" s="875">
        <v>431909</v>
      </c>
      <c r="Y73" s="875">
        <v>392645</v>
      </c>
      <c r="Z73" s="875">
        <v>356950</v>
      </c>
      <c r="AA73" s="875">
        <v>324500</v>
      </c>
      <c r="AB73" s="875">
        <v>295000</v>
      </c>
      <c r="AC73" s="875">
        <v>265500</v>
      </c>
      <c r="AD73" s="875">
        <v>238950</v>
      </c>
      <c r="AE73" s="875">
        <v>215055</v>
      </c>
      <c r="AF73" s="875">
        <v>204302</v>
      </c>
      <c r="AG73" s="875">
        <v>194087</v>
      </c>
      <c r="AH73" s="875">
        <v>184382</v>
      </c>
      <c r="AI73" s="875">
        <v>175163</v>
      </c>
      <c r="AJ73" s="875">
        <v>166405</v>
      </c>
      <c r="AK73" s="875">
        <v>158085</v>
      </c>
      <c r="AL73" s="875">
        <v>150180</v>
      </c>
      <c r="AM73" s="875">
        <v>142671</v>
      </c>
      <c r="AN73" s="875">
        <v>135538</v>
      </c>
      <c r="AO73" s="875">
        <v>128721</v>
      </c>
      <c r="AP73" s="33">
        <v>146660</v>
      </c>
      <c r="AQ73" s="28" t="s">
        <v>1090</v>
      </c>
      <c r="AR73" s="28" t="s">
        <v>1090</v>
      </c>
      <c r="AS73" s="338"/>
      <c r="AT73" s="338"/>
      <c r="AU73" s="338"/>
      <c r="AV73" s="338"/>
      <c r="AW73" s="338"/>
      <c r="AX73" s="338"/>
      <c r="AY73" s="338"/>
      <c r="AZ73" s="338"/>
      <c r="BA73" s="338"/>
      <c r="BB73" s="338"/>
      <c r="BC73" s="338"/>
      <c r="BD73" s="338"/>
      <c r="BE73" s="338"/>
      <c r="BF73" s="338"/>
      <c r="BG73" s="338"/>
      <c r="BH73" s="338"/>
      <c r="BI73" s="338"/>
      <c r="BJ73" s="338"/>
      <c r="BK73" s="338"/>
      <c r="BL73" s="338"/>
      <c r="BM73" s="338"/>
      <c r="BN73" s="338"/>
      <c r="BO73" s="338"/>
      <c r="BP73" s="338"/>
      <c r="BQ73" s="338"/>
      <c r="BR73" s="338"/>
      <c r="BS73" s="338"/>
      <c r="BT73" s="338"/>
      <c r="BU73" s="338"/>
    </row>
    <row r="74" spans="1:73" customFormat="1" ht="15.75" customHeight="1">
      <c r="A74" s="338"/>
      <c r="B74" s="341"/>
      <c r="C74" s="341"/>
      <c r="D74" s="341"/>
      <c r="E74" s="341"/>
      <c r="F74" s="341"/>
      <c r="G74" s="341"/>
      <c r="H74" s="341"/>
      <c r="I74" s="341"/>
      <c r="J74" s="341"/>
      <c r="K74" s="344"/>
      <c r="L74" s="344"/>
      <c r="M74" s="344"/>
      <c r="N74" s="344"/>
      <c r="O74" s="344"/>
      <c r="P74" s="344"/>
      <c r="Q74" s="359"/>
      <c r="R74" s="27"/>
      <c r="S74" s="32" t="s">
        <v>1156</v>
      </c>
      <c r="T74" s="896">
        <v>754737</v>
      </c>
      <c r="U74" s="875">
        <v>603790</v>
      </c>
      <c r="V74" s="875">
        <v>548900</v>
      </c>
      <c r="W74" s="875">
        <v>499000</v>
      </c>
      <c r="X74" s="875">
        <v>449100</v>
      </c>
      <c r="Y74" s="875">
        <v>404190</v>
      </c>
      <c r="Z74" s="875">
        <v>363771</v>
      </c>
      <c r="AA74" s="875">
        <v>327393</v>
      </c>
      <c r="AB74" s="875">
        <v>294654</v>
      </c>
      <c r="AC74" s="875">
        <v>265190</v>
      </c>
      <c r="AD74" s="875">
        <v>238670</v>
      </c>
      <c r="AE74" s="875">
        <v>214803</v>
      </c>
      <c r="AF74" s="875">
        <v>204062</v>
      </c>
      <c r="AG74" s="875">
        <v>193858</v>
      </c>
      <c r="AH74" s="875">
        <v>184165</v>
      </c>
      <c r="AI74" s="875">
        <v>174957</v>
      </c>
      <c r="AJ74" s="875">
        <v>166209</v>
      </c>
      <c r="AK74" s="875">
        <v>157899</v>
      </c>
      <c r="AL74" s="875">
        <v>150004</v>
      </c>
      <c r="AM74" s="875">
        <v>142504</v>
      </c>
      <c r="AN74" s="875">
        <v>135378</v>
      </c>
      <c r="AO74" s="875">
        <v>128609</v>
      </c>
      <c r="AP74" s="875">
        <v>126000</v>
      </c>
      <c r="AQ74" s="875">
        <v>109100</v>
      </c>
      <c r="AR74" s="875">
        <v>97600</v>
      </c>
      <c r="AS74" s="338"/>
      <c r="AT74" s="338"/>
      <c r="AU74" s="338"/>
      <c r="AV74" s="338"/>
      <c r="AW74" s="338"/>
      <c r="AX74" s="338"/>
      <c r="AY74" s="338"/>
      <c r="AZ74" s="338"/>
      <c r="BA74" s="338"/>
      <c r="BB74" s="338"/>
      <c r="BC74" s="338"/>
      <c r="BD74" s="338"/>
      <c r="BE74" s="338"/>
      <c r="BF74" s="338"/>
      <c r="BG74" s="338"/>
      <c r="BH74" s="338"/>
      <c r="BI74" s="338"/>
      <c r="BJ74" s="338"/>
      <c r="BK74" s="338"/>
      <c r="BL74" s="338"/>
      <c r="BM74" s="338"/>
      <c r="BN74" s="338"/>
      <c r="BO74" s="338"/>
      <c r="BP74" s="338"/>
      <c r="BQ74" s="338"/>
      <c r="BR74" s="338"/>
      <c r="BS74" s="338"/>
      <c r="BT74" s="338"/>
      <c r="BU74" s="338"/>
    </row>
    <row r="75" spans="1:73" customFormat="1" ht="15" customHeight="1">
      <c r="A75" s="338"/>
      <c r="B75" s="341"/>
      <c r="C75" s="341"/>
      <c r="D75" s="341"/>
      <c r="E75" s="341"/>
      <c r="F75" s="341"/>
      <c r="G75" s="341"/>
      <c r="H75" s="341"/>
      <c r="I75" s="341"/>
      <c r="J75" s="341"/>
      <c r="K75" s="344"/>
      <c r="L75" s="344"/>
      <c r="M75" s="344"/>
      <c r="N75" s="344"/>
      <c r="O75" s="344"/>
      <c r="P75" s="344"/>
      <c r="Q75" s="359"/>
      <c r="R75" s="27"/>
      <c r="S75" s="28" t="s">
        <v>1157</v>
      </c>
      <c r="T75" s="28" t="s">
        <v>1090</v>
      </c>
      <c r="U75" s="28" t="s">
        <v>1090</v>
      </c>
      <c r="V75" s="28" t="s">
        <v>1090</v>
      </c>
      <c r="W75" s="28" t="s">
        <v>1090</v>
      </c>
      <c r="X75" s="28" t="s">
        <v>1090</v>
      </c>
      <c r="Y75" s="28" t="s">
        <v>1090</v>
      </c>
      <c r="Z75" s="28" t="s">
        <v>1090</v>
      </c>
      <c r="AA75" s="28" t="s">
        <v>1090</v>
      </c>
      <c r="AB75" s="28" t="s">
        <v>1090</v>
      </c>
      <c r="AC75" s="28" t="s">
        <v>1090</v>
      </c>
      <c r="AD75" s="28" t="s">
        <v>1090</v>
      </c>
      <c r="AE75" s="28" t="s">
        <v>1090</v>
      </c>
      <c r="AF75" s="28" t="s">
        <v>1090</v>
      </c>
      <c r="AG75" s="28" t="s">
        <v>1090</v>
      </c>
      <c r="AH75" s="28" t="s">
        <v>1090</v>
      </c>
      <c r="AI75" s="28" t="s">
        <v>1090</v>
      </c>
      <c r="AJ75" s="28" t="s">
        <v>1090</v>
      </c>
      <c r="AK75" s="28" t="s">
        <v>1090</v>
      </c>
      <c r="AL75" s="28" t="s">
        <v>1090</v>
      </c>
      <c r="AM75" s="28" t="s">
        <v>1090</v>
      </c>
      <c r="AN75" s="28" t="s">
        <v>1090</v>
      </c>
      <c r="AO75" s="28" t="s">
        <v>1090</v>
      </c>
      <c r="AP75" s="875">
        <v>150000</v>
      </c>
      <c r="AQ75" s="875">
        <v>75000</v>
      </c>
      <c r="AR75" s="875">
        <v>70000</v>
      </c>
      <c r="AS75" s="338"/>
      <c r="AT75" s="338"/>
      <c r="AU75" s="338"/>
      <c r="AV75" s="338"/>
      <c r="AW75" s="338"/>
      <c r="AX75" s="338"/>
      <c r="AY75" s="338"/>
      <c r="AZ75" s="338"/>
      <c r="BA75" s="338"/>
      <c r="BB75" s="338"/>
      <c r="BC75" s="338"/>
      <c r="BD75" s="338"/>
      <c r="BE75" s="338"/>
      <c r="BF75" s="338"/>
      <c r="BG75" s="338"/>
      <c r="BH75" s="338"/>
      <c r="BI75" s="338"/>
      <c r="BJ75" s="338"/>
      <c r="BK75" s="338"/>
      <c r="BL75" s="338"/>
      <c r="BM75" s="338"/>
      <c r="BN75" s="338"/>
      <c r="BO75" s="338"/>
      <c r="BP75" s="338"/>
      <c r="BQ75" s="338"/>
      <c r="BR75" s="338"/>
      <c r="BS75" s="338"/>
      <c r="BT75" s="338"/>
      <c r="BU75" s="338"/>
    </row>
    <row r="76" spans="1:73" customFormat="1" ht="15" customHeight="1">
      <c r="A76" s="338"/>
      <c r="B76" s="341"/>
      <c r="C76" s="341"/>
      <c r="D76" s="341"/>
      <c r="E76" s="341"/>
      <c r="F76" s="341"/>
      <c r="G76" s="341"/>
      <c r="H76" s="341"/>
      <c r="I76" s="341"/>
      <c r="J76" s="341"/>
      <c r="K76" s="344"/>
      <c r="L76" s="344"/>
      <c r="M76" s="344"/>
      <c r="N76" s="344"/>
      <c r="O76" s="344"/>
      <c r="P76" s="344"/>
      <c r="Q76" s="346"/>
      <c r="R76" s="27"/>
      <c r="S76" s="28" t="s">
        <v>1158</v>
      </c>
      <c r="T76" s="896">
        <v>2692250</v>
      </c>
      <c r="U76" s="875">
        <v>2153000</v>
      </c>
      <c r="V76" s="875">
        <v>1958000</v>
      </c>
      <c r="W76" s="875">
        <v>1780000</v>
      </c>
      <c r="X76" s="875">
        <v>1602000</v>
      </c>
      <c r="Y76" s="875">
        <v>1441800</v>
      </c>
      <c r="Z76" s="875">
        <v>1297620</v>
      </c>
      <c r="AA76" s="875">
        <v>1167858</v>
      </c>
      <c r="AB76" s="875">
        <v>1051072</v>
      </c>
      <c r="AC76" s="875">
        <v>945964</v>
      </c>
      <c r="AD76" s="875">
        <v>851368</v>
      </c>
      <c r="AE76" s="875">
        <v>766231</v>
      </c>
      <c r="AF76" s="875">
        <v>727920</v>
      </c>
      <c r="AG76" s="875">
        <v>691524</v>
      </c>
      <c r="AH76" s="875">
        <v>656947</v>
      </c>
      <c r="AI76" s="875">
        <v>624100</v>
      </c>
      <c r="AJ76" s="875">
        <v>592895</v>
      </c>
      <c r="AK76" s="875">
        <v>563250</v>
      </c>
      <c r="AL76" s="875">
        <v>535088</v>
      </c>
      <c r="AM76" s="875">
        <v>508333</v>
      </c>
      <c r="AN76" s="875">
        <v>482917</v>
      </c>
      <c r="AO76" s="875">
        <v>458771</v>
      </c>
      <c r="AP76" s="875">
        <v>243000</v>
      </c>
      <c r="AQ76" s="875">
        <v>122160</v>
      </c>
      <c r="AR76" s="875">
        <v>108500</v>
      </c>
      <c r="AS76" s="338"/>
      <c r="AT76" s="338"/>
      <c r="AU76" s="338"/>
      <c r="AV76" s="338"/>
      <c r="AW76" s="338"/>
      <c r="AX76" s="338"/>
      <c r="AY76" s="338"/>
      <c r="AZ76" s="338"/>
      <c r="BA76" s="338"/>
      <c r="BB76" s="338"/>
      <c r="BC76" s="338"/>
      <c r="BD76" s="338"/>
      <c r="BE76" s="338"/>
      <c r="BF76" s="338"/>
      <c r="BG76" s="338"/>
      <c r="BH76" s="338"/>
      <c r="BI76" s="338"/>
      <c r="BJ76" s="338"/>
      <c r="BK76" s="338"/>
      <c r="BL76" s="338"/>
      <c r="BM76" s="338"/>
      <c r="BN76" s="338"/>
      <c r="BO76" s="338"/>
      <c r="BP76" s="338"/>
      <c r="BQ76" s="338"/>
      <c r="BR76" s="338"/>
      <c r="BS76" s="338"/>
      <c r="BT76" s="338"/>
      <c r="BU76" s="338"/>
    </row>
    <row r="77" spans="1:73" customFormat="1">
      <c r="A77" s="338"/>
      <c r="B77" s="341"/>
      <c r="C77" s="341"/>
      <c r="D77" s="341"/>
      <c r="E77" s="341"/>
      <c r="F77" s="341"/>
      <c r="G77" s="341"/>
      <c r="H77" s="341"/>
      <c r="I77" s="341"/>
      <c r="J77" s="341"/>
      <c r="K77" s="344"/>
      <c r="L77" s="344"/>
      <c r="M77" s="344"/>
      <c r="N77" s="344"/>
      <c r="O77" s="344"/>
      <c r="P77" s="344"/>
      <c r="Q77" s="346"/>
      <c r="R77" s="42" t="s">
        <v>334</v>
      </c>
      <c r="S77" s="43" t="s">
        <v>1159</v>
      </c>
      <c r="T77" s="41" t="s">
        <v>1090</v>
      </c>
      <c r="U77" s="41" t="s">
        <v>1090</v>
      </c>
      <c r="V77" s="41" t="s">
        <v>1090</v>
      </c>
      <c r="W77" s="41" t="s">
        <v>1090</v>
      </c>
      <c r="X77" s="41" t="s">
        <v>1090</v>
      </c>
      <c r="Y77" s="41" t="s">
        <v>1090</v>
      </c>
      <c r="Z77" s="41" t="s">
        <v>1090</v>
      </c>
      <c r="AA77" s="41" t="s">
        <v>1090</v>
      </c>
      <c r="AB77" s="41" t="s">
        <v>1090</v>
      </c>
      <c r="AC77" s="41" t="s">
        <v>1090</v>
      </c>
      <c r="AD77" s="41" t="s">
        <v>1090</v>
      </c>
      <c r="AE77" s="41" t="s">
        <v>1090</v>
      </c>
      <c r="AF77" s="41" t="s">
        <v>1090</v>
      </c>
      <c r="AG77" s="41" t="s">
        <v>1090</v>
      </c>
      <c r="AH77" s="41" t="s">
        <v>1090</v>
      </c>
      <c r="AI77" s="41" t="s">
        <v>1090</v>
      </c>
      <c r="AJ77" s="41" t="s">
        <v>1090</v>
      </c>
      <c r="AK77" s="41" t="s">
        <v>1090</v>
      </c>
      <c r="AL77" s="41" t="s">
        <v>1090</v>
      </c>
      <c r="AM77" s="41" t="s">
        <v>1090</v>
      </c>
      <c r="AN77" s="41" t="s">
        <v>1090</v>
      </c>
      <c r="AO77" s="41" t="s">
        <v>1090</v>
      </c>
      <c r="AP77" s="41" t="s">
        <v>723</v>
      </c>
      <c r="AQ77" s="902">
        <v>77250</v>
      </c>
      <c r="AR77" s="902">
        <v>67250</v>
      </c>
      <c r="AS77" s="338"/>
      <c r="AT77" s="338"/>
      <c r="AU77" s="338"/>
      <c r="AV77" s="338"/>
      <c r="AW77" s="338"/>
      <c r="AX77" s="338"/>
      <c r="AY77" s="338"/>
      <c r="AZ77" s="338"/>
      <c r="BA77" s="338"/>
      <c r="BB77" s="338"/>
      <c r="BC77" s="338"/>
      <c r="BD77" s="338"/>
      <c r="BE77" s="338"/>
      <c r="BF77" s="338"/>
      <c r="BG77" s="338"/>
      <c r="BH77" s="338"/>
      <c r="BI77" s="338"/>
      <c r="BJ77" s="338"/>
      <c r="BK77" s="338"/>
      <c r="BL77" s="338"/>
      <c r="BM77" s="338"/>
      <c r="BN77" s="338"/>
      <c r="BO77" s="338"/>
      <c r="BP77" s="338"/>
      <c r="BQ77" s="338"/>
      <c r="BR77" s="338"/>
      <c r="BS77" s="338"/>
      <c r="BT77" s="338"/>
      <c r="BU77" s="338"/>
    </row>
    <row r="78" spans="1:73" customFormat="1">
      <c r="A78" s="338"/>
      <c r="B78" s="341"/>
      <c r="C78" s="343"/>
      <c r="D78" s="340"/>
      <c r="E78" s="340"/>
      <c r="F78" s="340"/>
      <c r="G78" s="340"/>
      <c r="H78" s="340"/>
      <c r="I78" s="344"/>
      <c r="J78" s="344"/>
      <c r="K78" s="344"/>
      <c r="L78" s="344"/>
      <c r="M78" s="344"/>
      <c r="N78" s="344"/>
      <c r="O78" s="344"/>
      <c r="P78" s="344"/>
      <c r="Q78" s="354"/>
      <c r="R78" s="42"/>
      <c r="S78" s="43" t="s">
        <v>1160</v>
      </c>
      <c r="T78" s="41" t="s">
        <v>1090</v>
      </c>
      <c r="U78" s="41" t="s">
        <v>1090</v>
      </c>
      <c r="V78" s="41" t="s">
        <v>1090</v>
      </c>
      <c r="W78" s="41" t="s">
        <v>1090</v>
      </c>
      <c r="X78" s="41" t="s">
        <v>1090</v>
      </c>
      <c r="Y78" s="41" t="s">
        <v>1090</v>
      </c>
      <c r="Z78" s="41" t="s">
        <v>1090</v>
      </c>
      <c r="AA78" s="41" t="s">
        <v>1090</v>
      </c>
      <c r="AB78" s="41" t="s">
        <v>1090</v>
      </c>
      <c r="AC78" s="41" t="s">
        <v>1090</v>
      </c>
      <c r="AD78" s="41" t="s">
        <v>1090</v>
      </c>
      <c r="AE78" s="41" t="s">
        <v>1090</v>
      </c>
      <c r="AF78" s="41" t="s">
        <v>1090</v>
      </c>
      <c r="AG78" s="41" t="s">
        <v>1090</v>
      </c>
      <c r="AH78" s="41" t="s">
        <v>1090</v>
      </c>
      <c r="AI78" s="41" t="s">
        <v>1090</v>
      </c>
      <c r="AJ78" s="41" t="s">
        <v>1090</v>
      </c>
      <c r="AK78" s="41" t="s">
        <v>1090</v>
      </c>
      <c r="AL78" s="41" t="s">
        <v>1090</v>
      </c>
      <c r="AM78" s="41" t="s">
        <v>1090</v>
      </c>
      <c r="AN78" s="41" t="s">
        <v>1090</v>
      </c>
      <c r="AO78" s="41" t="s">
        <v>1090</v>
      </c>
      <c r="AP78" s="41" t="s">
        <v>723</v>
      </c>
      <c r="AQ78" s="902">
        <v>109966.7</v>
      </c>
      <c r="AR78" s="902">
        <v>100000</v>
      </c>
      <c r="AS78" s="338"/>
      <c r="AT78" s="338"/>
      <c r="AU78" s="338"/>
      <c r="AV78" s="338"/>
      <c r="AW78" s="338"/>
      <c r="AX78" s="338"/>
      <c r="AY78" s="338"/>
      <c r="AZ78" s="338"/>
      <c r="BA78" s="338"/>
      <c r="BB78" s="338"/>
      <c r="BC78" s="338"/>
      <c r="BD78" s="338"/>
      <c r="BE78" s="338"/>
      <c r="BF78" s="338"/>
      <c r="BG78" s="338"/>
      <c r="BH78" s="338"/>
      <c r="BI78" s="338"/>
      <c r="BJ78" s="338"/>
      <c r="BK78" s="338"/>
      <c r="BL78" s="338"/>
      <c r="BM78" s="338"/>
      <c r="BN78" s="338"/>
      <c r="BO78" s="338"/>
      <c r="BP78" s="338"/>
      <c r="BQ78" s="338"/>
      <c r="BR78" s="338"/>
      <c r="BS78" s="338"/>
      <c r="BT78" s="338"/>
      <c r="BU78" s="338"/>
    </row>
    <row r="79" spans="1:73" customFormat="1">
      <c r="A79" s="338"/>
      <c r="B79" s="341"/>
      <c r="C79" s="343"/>
      <c r="D79" s="340"/>
      <c r="E79" s="340"/>
      <c r="F79" s="340"/>
      <c r="G79" s="340"/>
      <c r="H79" s="340"/>
      <c r="I79" s="344"/>
      <c r="J79" s="344"/>
      <c r="K79" s="344"/>
      <c r="L79" s="344"/>
      <c r="M79" s="344"/>
      <c r="N79" s="344"/>
      <c r="O79" s="344"/>
      <c r="P79" s="344"/>
      <c r="Q79" s="346"/>
      <c r="R79" s="42"/>
      <c r="S79" s="43" t="s">
        <v>1161</v>
      </c>
      <c r="T79" s="84" t="s">
        <v>1090</v>
      </c>
      <c r="U79" s="84" t="s">
        <v>1090</v>
      </c>
      <c r="V79" s="84" t="s">
        <v>1090</v>
      </c>
      <c r="W79" s="84" t="s">
        <v>1090</v>
      </c>
      <c r="X79" s="84" t="s">
        <v>1090</v>
      </c>
      <c r="Y79" s="84" t="s">
        <v>1090</v>
      </c>
      <c r="Z79" s="84" t="s">
        <v>1090</v>
      </c>
      <c r="AA79" s="84" t="s">
        <v>1090</v>
      </c>
      <c r="AB79" s="84" t="s">
        <v>1090</v>
      </c>
      <c r="AC79" s="84" t="s">
        <v>1090</v>
      </c>
      <c r="AD79" s="84" t="s">
        <v>1090</v>
      </c>
      <c r="AE79" s="84" t="s">
        <v>1090</v>
      </c>
      <c r="AF79" s="84" t="s">
        <v>1090</v>
      </c>
      <c r="AG79" s="84" t="s">
        <v>1090</v>
      </c>
      <c r="AH79" s="84" t="s">
        <v>1090</v>
      </c>
      <c r="AI79" s="84" t="s">
        <v>1090</v>
      </c>
      <c r="AJ79" s="84" t="s">
        <v>1090</v>
      </c>
      <c r="AK79" s="84" t="s">
        <v>1090</v>
      </c>
      <c r="AL79" s="84" t="s">
        <v>1090</v>
      </c>
      <c r="AM79" s="84" t="s">
        <v>1090</v>
      </c>
      <c r="AN79" s="84" t="s">
        <v>1090</v>
      </c>
      <c r="AO79" s="84" t="s">
        <v>1090</v>
      </c>
      <c r="AP79" s="902">
        <v>135000</v>
      </c>
      <c r="AQ79" s="43" t="s">
        <v>1090</v>
      </c>
      <c r="AR79" s="43" t="s">
        <v>1090</v>
      </c>
      <c r="AS79" s="338"/>
      <c r="AT79" s="338"/>
      <c r="AU79" s="338"/>
      <c r="AV79" s="338"/>
      <c r="AW79" s="338"/>
      <c r="AX79" s="338"/>
      <c r="AY79" s="338"/>
      <c r="AZ79" s="338"/>
      <c r="BA79" s="338"/>
      <c r="BB79" s="338"/>
      <c r="BC79" s="338"/>
      <c r="BD79" s="338"/>
      <c r="BE79" s="338"/>
      <c r="BF79" s="338"/>
      <c r="BG79" s="338"/>
      <c r="BH79" s="338"/>
      <c r="BI79" s="338"/>
      <c r="BJ79" s="338"/>
      <c r="BK79" s="338"/>
      <c r="BL79" s="338"/>
      <c r="BM79" s="338"/>
      <c r="BN79" s="338"/>
      <c r="BO79" s="338"/>
      <c r="BP79" s="338"/>
      <c r="BQ79" s="338"/>
      <c r="BR79" s="338"/>
      <c r="BS79" s="338"/>
      <c r="BT79" s="338"/>
      <c r="BU79" s="338"/>
    </row>
    <row r="80" spans="1:73" customFormat="1">
      <c r="A80" s="338"/>
      <c r="B80" s="341"/>
      <c r="C80" s="343"/>
      <c r="D80" s="340"/>
      <c r="E80" s="340"/>
      <c r="F80" s="340"/>
      <c r="G80" s="340"/>
      <c r="H80" s="340"/>
      <c r="I80" s="344"/>
      <c r="J80" s="344"/>
      <c r="K80" s="344"/>
      <c r="L80" s="344"/>
      <c r="M80" s="344"/>
      <c r="N80" s="344"/>
      <c r="O80" s="344"/>
      <c r="P80" s="344"/>
      <c r="Q80" s="346"/>
      <c r="R80" s="17"/>
      <c r="S80" s="43" t="s">
        <v>1162</v>
      </c>
      <c r="T80" s="84" t="s">
        <v>1090</v>
      </c>
      <c r="U80" s="84" t="s">
        <v>1090</v>
      </c>
      <c r="V80" s="84" t="s">
        <v>1090</v>
      </c>
      <c r="W80" s="84" t="s">
        <v>1090</v>
      </c>
      <c r="X80" s="84" t="s">
        <v>1090</v>
      </c>
      <c r="Y80" s="84" t="s">
        <v>1090</v>
      </c>
      <c r="Z80" s="84" t="s">
        <v>1090</v>
      </c>
      <c r="AA80" s="84" t="s">
        <v>1090</v>
      </c>
      <c r="AB80" s="84" t="s">
        <v>1090</v>
      </c>
      <c r="AC80" s="84" t="s">
        <v>1090</v>
      </c>
      <c r="AD80" s="84" t="s">
        <v>1090</v>
      </c>
      <c r="AE80" s="84" t="s">
        <v>1090</v>
      </c>
      <c r="AF80" s="84" t="s">
        <v>1090</v>
      </c>
      <c r="AG80" s="84" t="s">
        <v>1090</v>
      </c>
      <c r="AH80" s="84" t="s">
        <v>1090</v>
      </c>
      <c r="AI80" s="84" t="s">
        <v>1090</v>
      </c>
      <c r="AJ80" s="84" t="s">
        <v>1090</v>
      </c>
      <c r="AK80" s="84" t="s">
        <v>1090</v>
      </c>
      <c r="AL80" s="84" t="s">
        <v>1090</v>
      </c>
      <c r="AM80" s="902">
        <v>130000</v>
      </c>
      <c r="AN80" s="902" t="s">
        <v>1163</v>
      </c>
      <c r="AO80" s="902">
        <v>117325</v>
      </c>
      <c r="AP80" s="902">
        <v>100900</v>
      </c>
      <c r="AQ80" s="43" t="s">
        <v>1090</v>
      </c>
      <c r="AR80" s="43" t="s">
        <v>1090</v>
      </c>
      <c r="AS80" s="338"/>
      <c r="AT80" s="338"/>
      <c r="AU80" s="338"/>
      <c r="AV80" s="338"/>
      <c r="AW80" s="338"/>
      <c r="AX80" s="338"/>
      <c r="AY80" s="338"/>
      <c r="AZ80" s="338"/>
      <c r="BA80" s="338"/>
      <c r="BB80" s="338"/>
      <c r="BC80" s="338"/>
      <c r="BD80" s="338"/>
      <c r="BE80" s="338"/>
      <c r="BF80" s="338"/>
      <c r="BG80" s="338"/>
      <c r="BH80" s="338"/>
      <c r="BI80" s="338"/>
      <c r="BJ80" s="338"/>
      <c r="BK80" s="338"/>
      <c r="BL80" s="338"/>
      <c r="BM80" s="338"/>
      <c r="BN80" s="338"/>
      <c r="BO80" s="338"/>
      <c r="BP80" s="338"/>
      <c r="BQ80" s="338"/>
      <c r="BR80" s="338"/>
      <c r="BS80" s="338"/>
      <c r="BT80" s="338"/>
      <c r="BU80" s="338"/>
    </row>
    <row r="81" spans="1:73" customFormat="1">
      <c r="A81" s="338"/>
      <c r="B81" s="341"/>
      <c r="C81" s="343"/>
      <c r="D81" s="340"/>
      <c r="E81" s="340"/>
      <c r="F81" s="340"/>
      <c r="G81" s="340"/>
      <c r="H81" s="340"/>
      <c r="I81" s="344"/>
      <c r="J81" s="338"/>
      <c r="K81" s="338"/>
      <c r="L81" s="338"/>
      <c r="M81" s="338"/>
      <c r="N81" s="338"/>
      <c r="O81" s="338"/>
      <c r="P81" s="338"/>
      <c r="Q81" s="346"/>
      <c r="R81" s="87" t="s">
        <v>340</v>
      </c>
      <c r="S81" s="88">
        <v>700</v>
      </c>
      <c r="T81" s="899">
        <v>686250</v>
      </c>
      <c r="U81" s="898">
        <v>549500</v>
      </c>
      <c r="V81" s="898">
        <v>514501</v>
      </c>
      <c r="W81" s="898">
        <v>479502</v>
      </c>
      <c r="X81" s="898">
        <v>444503</v>
      </c>
      <c r="Y81" s="898">
        <v>409504</v>
      </c>
      <c r="Z81" s="898">
        <v>374505</v>
      </c>
      <c r="AA81" s="898">
        <v>339506</v>
      </c>
      <c r="AB81" s="898">
        <v>304507</v>
      </c>
      <c r="AC81" s="898">
        <v>269508</v>
      </c>
      <c r="AD81" s="898">
        <v>234509</v>
      </c>
      <c r="AE81" s="898">
        <v>199510</v>
      </c>
      <c r="AF81" s="897" t="s">
        <v>1090</v>
      </c>
      <c r="AG81" s="897" t="s">
        <v>1090</v>
      </c>
      <c r="AH81" s="897" t="s">
        <v>1090</v>
      </c>
      <c r="AI81" s="897" t="s">
        <v>1090</v>
      </c>
      <c r="AJ81" s="897" t="s">
        <v>1090</v>
      </c>
      <c r="AK81" s="897" t="s">
        <v>1090</v>
      </c>
      <c r="AL81" s="897" t="s">
        <v>1090</v>
      </c>
      <c r="AM81" s="897" t="s">
        <v>1090</v>
      </c>
      <c r="AN81" s="897" t="s">
        <v>1090</v>
      </c>
      <c r="AO81" s="897" t="s">
        <v>1090</v>
      </c>
      <c r="AP81" s="897" t="s">
        <v>1090</v>
      </c>
      <c r="AQ81" s="897" t="s">
        <v>1090</v>
      </c>
      <c r="AR81" s="897" t="s">
        <v>1090</v>
      </c>
      <c r="AS81" s="338"/>
      <c r="AT81" s="338"/>
      <c r="AU81" s="338"/>
      <c r="AV81" s="338"/>
      <c r="AW81" s="338"/>
      <c r="AX81" s="338"/>
      <c r="AY81" s="338"/>
      <c r="AZ81" s="338"/>
      <c r="BA81" s="338"/>
      <c r="BB81" s="338"/>
      <c r="BC81" s="338"/>
      <c r="BD81" s="338"/>
      <c r="BE81" s="338"/>
      <c r="BF81" s="338"/>
      <c r="BG81" s="338"/>
      <c r="BH81" s="338"/>
      <c r="BI81" s="338"/>
      <c r="BJ81" s="338"/>
      <c r="BK81" s="338"/>
      <c r="BL81" s="338"/>
      <c r="BM81" s="338"/>
      <c r="BN81" s="338"/>
      <c r="BO81" s="338"/>
      <c r="BP81" s="338"/>
      <c r="BQ81" s="338"/>
      <c r="BR81" s="338"/>
      <c r="BS81" s="338"/>
      <c r="BT81" s="338"/>
      <c r="BU81" s="338"/>
    </row>
    <row r="82" spans="1:73" customFormat="1">
      <c r="A82" s="338"/>
      <c r="B82" s="341"/>
      <c r="C82" s="338"/>
      <c r="D82" s="351"/>
      <c r="E82" s="351"/>
      <c r="F82" s="351"/>
      <c r="G82" s="351"/>
      <c r="H82" s="340"/>
      <c r="I82" s="344"/>
      <c r="J82" s="344"/>
      <c r="K82" s="344"/>
      <c r="L82" s="344"/>
      <c r="M82" s="344"/>
      <c r="N82" s="344"/>
      <c r="O82" s="344"/>
      <c r="P82" s="344"/>
      <c r="Q82" s="348"/>
      <c r="R82" s="88"/>
      <c r="S82" s="88">
        <v>750</v>
      </c>
      <c r="T82" s="899">
        <v>847000</v>
      </c>
      <c r="U82" s="898">
        <v>677600</v>
      </c>
      <c r="V82" s="898">
        <v>616000</v>
      </c>
      <c r="W82" s="898">
        <v>560000</v>
      </c>
      <c r="X82" s="898">
        <v>504000</v>
      </c>
      <c r="Y82" s="898">
        <v>453600</v>
      </c>
      <c r="Z82" s="898">
        <v>408240</v>
      </c>
      <c r="AA82" s="898">
        <v>367416</v>
      </c>
      <c r="AB82" s="898">
        <v>330674</v>
      </c>
      <c r="AC82" s="898">
        <v>297606</v>
      </c>
      <c r="AD82" s="898">
        <v>267746</v>
      </c>
      <c r="AE82" s="898">
        <v>241061</v>
      </c>
      <c r="AF82" s="898"/>
      <c r="AG82" s="898"/>
      <c r="AH82" s="898"/>
      <c r="AI82" s="898"/>
      <c r="AJ82" s="898"/>
      <c r="AK82" s="898"/>
      <c r="AL82" s="898"/>
      <c r="AM82" s="898"/>
      <c r="AN82" s="898"/>
      <c r="AO82" s="898"/>
      <c r="AP82" s="898"/>
      <c r="AQ82" s="898"/>
      <c r="AR82" s="898"/>
      <c r="AS82" s="338"/>
      <c r="AT82" s="338"/>
      <c r="AU82" s="338"/>
      <c r="AV82" s="338"/>
      <c r="AW82" s="338"/>
      <c r="AX82" s="338"/>
      <c r="AY82" s="338"/>
      <c r="AZ82" s="338"/>
      <c r="BA82" s="338"/>
      <c r="BB82" s="338"/>
      <c r="BC82" s="338"/>
      <c r="BD82" s="338"/>
      <c r="BE82" s="338"/>
      <c r="BF82" s="338"/>
      <c r="BG82" s="338"/>
      <c r="BH82" s="338"/>
      <c r="BI82" s="338"/>
      <c r="BJ82" s="338"/>
      <c r="BK82" s="338"/>
      <c r="BL82" s="338"/>
      <c r="BM82" s="338"/>
      <c r="BN82" s="338"/>
      <c r="BO82" s="338"/>
      <c r="BP82" s="338"/>
      <c r="BQ82" s="338"/>
      <c r="BR82" s="338"/>
      <c r="BS82" s="338"/>
      <c r="BT82" s="338"/>
      <c r="BU82" s="338"/>
    </row>
    <row r="83" spans="1:73" customFormat="1">
      <c r="A83" s="338"/>
      <c r="B83" s="341"/>
      <c r="C83" s="338"/>
      <c r="D83" s="338"/>
      <c r="E83" s="338"/>
      <c r="F83" s="338"/>
      <c r="G83" s="338"/>
      <c r="H83" s="340"/>
      <c r="I83" s="344"/>
      <c r="J83" s="344"/>
      <c r="K83" s="344"/>
      <c r="L83" s="344"/>
      <c r="M83" s="344"/>
      <c r="N83" s="344"/>
      <c r="O83" s="344"/>
      <c r="P83" s="344"/>
      <c r="Q83" s="348"/>
      <c r="R83" s="88"/>
      <c r="S83" s="88">
        <v>850</v>
      </c>
      <c r="T83" s="899">
        <v>1058750</v>
      </c>
      <c r="U83" s="898">
        <v>847000</v>
      </c>
      <c r="V83" s="898">
        <v>770000</v>
      </c>
      <c r="W83" s="898">
        <v>693000</v>
      </c>
      <c r="X83" s="898">
        <v>623700</v>
      </c>
      <c r="Y83" s="898">
        <v>561330</v>
      </c>
      <c r="Z83" s="898">
        <v>505197</v>
      </c>
      <c r="AA83" s="898">
        <v>454677</v>
      </c>
      <c r="AB83" s="898">
        <v>409209</v>
      </c>
      <c r="AC83" s="898">
        <v>368288</v>
      </c>
      <c r="AD83" s="898">
        <v>331459</v>
      </c>
      <c r="AE83" s="898">
        <v>298313</v>
      </c>
      <c r="AF83" s="88" t="s">
        <v>1090</v>
      </c>
      <c r="AG83" s="88" t="s">
        <v>1090</v>
      </c>
      <c r="AH83" s="88" t="s">
        <v>1090</v>
      </c>
      <c r="AI83" s="88" t="s">
        <v>1090</v>
      </c>
      <c r="AJ83" s="88" t="s">
        <v>1090</v>
      </c>
      <c r="AK83" s="88" t="s">
        <v>1090</v>
      </c>
      <c r="AL83" s="88" t="s">
        <v>1090</v>
      </c>
      <c r="AM83" s="88" t="s">
        <v>1090</v>
      </c>
      <c r="AN83" s="88" t="s">
        <v>1090</v>
      </c>
      <c r="AO83" s="88" t="s">
        <v>1090</v>
      </c>
      <c r="AP83" s="88" t="s">
        <v>1090</v>
      </c>
      <c r="AQ83" s="88" t="s">
        <v>1090</v>
      </c>
      <c r="AR83" s="88" t="s">
        <v>1090</v>
      </c>
      <c r="AS83" s="338"/>
      <c r="AT83" s="338"/>
      <c r="AU83" s="338"/>
      <c r="AV83" s="338"/>
      <c r="AW83" s="338"/>
      <c r="AX83" s="338"/>
      <c r="AY83" s="338"/>
      <c r="AZ83" s="338"/>
      <c r="BA83" s="338"/>
      <c r="BB83" s="338"/>
      <c r="BC83" s="338"/>
      <c r="BD83" s="338"/>
      <c r="BE83" s="338"/>
      <c r="BF83" s="338"/>
      <c r="BG83" s="338"/>
      <c r="BH83" s="338"/>
      <c r="BI83" s="338"/>
      <c r="BJ83" s="338"/>
      <c r="BK83" s="338"/>
      <c r="BL83" s="338"/>
      <c r="BM83" s="338"/>
      <c r="BN83" s="338"/>
      <c r="BO83" s="338"/>
      <c r="BP83" s="338"/>
      <c r="BQ83" s="338"/>
      <c r="BR83" s="338"/>
      <c r="BS83" s="338"/>
      <c r="BT83" s="338"/>
      <c r="BU83" s="338"/>
    </row>
    <row r="84" spans="1:73" customFormat="1">
      <c r="A84" s="338"/>
      <c r="B84" s="341"/>
      <c r="C84" s="348"/>
      <c r="D84" s="354"/>
      <c r="E84" s="353"/>
      <c r="F84" s="353"/>
      <c r="G84" s="353"/>
      <c r="H84" s="340"/>
      <c r="I84" s="344"/>
      <c r="J84" s="344"/>
      <c r="K84" s="344"/>
      <c r="L84" s="344"/>
      <c r="M84" s="344"/>
      <c r="N84" s="344"/>
      <c r="O84" s="344"/>
      <c r="P84" s="344"/>
      <c r="Q84" s="338"/>
      <c r="R84" s="58" t="s">
        <v>342</v>
      </c>
      <c r="S84" s="59" t="s">
        <v>1164</v>
      </c>
      <c r="T84" s="60" t="s">
        <v>1090</v>
      </c>
      <c r="U84" s="60" t="s">
        <v>1090</v>
      </c>
      <c r="V84" s="60" t="s">
        <v>1090</v>
      </c>
      <c r="W84" s="60" t="s">
        <v>1090</v>
      </c>
      <c r="X84" s="60" t="s">
        <v>1090</v>
      </c>
      <c r="Y84" s="60" t="s">
        <v>1090</v>
      </c>
      <c r="Z84" s="60" t="s">
        <v>1090</v>
      </c>
      <c r="AA84" s="60" t="s">
        <v>1090</v>
      </c>
      <c r="AB84" s="60" t="s">
        <v>1090</v>
      </c>
      <c r="AC84" s="60" t="s">
        <v>1090</v>
      </c>
      <c r="AD84" s="60" t="s">
        <v>1090</v>
      </c>
      <c r="AE84" s="60" t="s">
        <v>1090</v>
      </c>
      <c r="AF84" s="60" t="s">
        <v>1090</v>
      </c>
      <c r="AG84" s="60" t="s">
        <v>1090</v>
      </c>
      <c r="AH84" s="60" t="s">
        <v>1090</v>
      </c>
      <c r="AI84" s="60" t="s">
        <v>1090</v>
      </c>
      <c r="AJ84" s="883">
        <v>199000</v>
      </c>
      <c r="AK84" s="883">
        <v>189050</v>
      </c>
      <c r="AL84" s="883">
        <v>179597</v>
      </c>
      <c r="AM84" s="883">
        <v>170617</v>
      </c>
      <c r="AN84" s="883">
        <v>162086</v>
      </c>
      <c r="AO84" s="883">
        <v>153982</v>
      </c>
      <c r="AP84" s="883">
        <v>120000</v>
      </c>
      <c r="AQ84" s="59" t="s">
        <v>1090</v>
      </c>
      <c r="AR84" s="59" t="s">
        <v>1090</v>
      </c>
      <c r="AS84" s="338"/>
      <c r="AT84" s="338"/>
      <c r="AU84" s="338"/>
      <c r="AV84" s="338"/>
      <c r="AW84" s="338"/>
      <c r="AX84" s="338"/>
      <c r="AY84" s="338"/>
      <c r="AZ84" s="338"/>
      <c r="BA84" s="338"/>
      <c r="BB84" s="338"/>
      <c r="BC84" s="338"/>
      <c r="BD84" s="338"/>
      <c r="BE84" s="338"/>
      <c r="BF84" s="338"/>
      <c r="BG84" s="338"/>
      <c r="BH84" s="338"/>
      <c r="BI84" s="338"/>
      <c r="BJ84" s="338"/>
      <c r="BK84" s="338"/>
      <c r="BL84" s="338"/>
      <c r="BM84" s="338"/>
      <c r="BN84" s="338"/>
      <c r="BO84" s="338"/>
      <c r="BP84" s="338"/>
      <c r="BQ84" s="338"/>
      <c r="BR84" s="338"/>
      <c r="BS84" s="338"/>
      <c r="BT84" s="338"/>
      <c r="BU84" s="338"/>
    </row>
    <row r="85" spans="1:73" customFormat="1">
      <c r="A85" s="338"/>
      <c r="B85" s="341"/>
      <c r="C85" s="348"/>
      <c r="D85" s="354"/>
      <c r="E85" s="353"/>
      <c r="F85" s="353"/>
      <c r="G85" s="353"/>
      <c r="H85" s="340"/>
      <c r="I85" s="344"/>
      <c r="J85" s="344"/>
      <c r="K85" s="344"/>
      <c r="L85" s="344"/>
      <c r="M85" s="344"/>
      <c r="N85" s="344"/>
      <c r="O85" s="344"/>
      <c r="P85" s="344"/>
      <c r="Q85" s="338"/>
      <c r="R85" s="58"/>
      <c r="S85" s="59" t="s">
        <v>1165</v>
      </c>
      <c r="T85" s="85" t="s">
        <v>1090</v>
      </c>
      <c r="U85" s="85" t="s">
        <v>1090</v>
      </c>
      <c r="V85" s="85" t="s">
        <v>1090</v>
      </c>
      <c r="W85" s="85" t="s">
        <v>1090</v>
      </c>
      <c r="X85" s="85" t="s">
        <v>1090</v>
      </c>
      <c r="Y85" s="85" t="s">
        <v>1090</v>
      </c>
      <c r="Z85" s="85" t="s">
        <v>1090</v>
      </c>
      <c r="AA85" s="85" t="s">
        <v>1090</v>
      </c>
      <c r="AB85" s="85" t="s">
        <v>1090</v>
      </c>
      <c r="AC85" s="85" t="s">
        <v>1090</v>
      </c>
      <c r="AD85" s="85" t="s">
        <v>1090</v>
      </c>
      <c r="AE85" s="85" t="s">
        <v>1090</v>
      </c>
      <c r="AF85" s="85" t="s">
        <v>1090</v>
      </c>
      <c r="AG85" s="85" t="s">
        <v>1090</v>
      </c>
      <c r="AH85" s="85" t="s">
        <v>1090</v>
      </c>
      <c r="AI85" s="85" t="s">
        <v>1090</v>
      </c>
      <c r="AJ85" s="85" t="s">
        <v>1090</v>
      </c>
      <c r="AK85" s="85" t="s">
        <v>1090</v>
      </c>
      <c r="AL85" s="85" t="s">
        <v>1090</v>
      </c>
      <c r="AM85" s="85" t="s">
        <v>1090</v>
      </c>
      <c r="AN85" s="85" t="s">
        <v>1090</v>
      </c>
      <c r="AO85" s="85" t="s">
        <v>1090</v>
      </c>
      <c r="AP85" s="883">
        <v>187800</v>
      </c>
      <c r="AQ85" s="883">
        <v>151000</v>
      </c>
      <c r="AR85" s="883">
        <v>137000</v>
      </c>
      <c r="AS85" s="338"/>
      <c r="AT85" s="338"/>
      <c r="AU85" s="338"/>
      <c r="AV85" s="338"/>
      <c r="AW85" s="338"/>
      <c r="AX85" s="338"/>
      <c r="AY85" s="338"/>
      <c r="AZ85" s="338"/>
      <c r="BA85" s="338"/>
      <c r="BB85" s="338"/>
      <c r="BC85" s="338"/>
      <c r="BD85" s="338"/>
      <c r="BE85" s="338"/>
      <c r="BF85" s="338"/>
      <c r="BG85" s="338"/>
      <c r="BH85" s="338"/>
      <c r="BI85" s="338"/>
      <c r="BJ85" s="338"/>
      <c r="BK85" s="338"/>
      <c r="BL85" s="338"/>
      <c r="BM85" s="338"/>
      <c r="BN85" s="338"/>
      <c r="BO85" s="338"/>
      <c r="BP85" s="338"/>
      <c r="BQ85" s="338"/>
      <c r="BR85" s="338"/>
      <c r="BS85" s="338"/>
      <c r="BT85" s="338"/>
      <c r="BU85" s="338"/>
    </row>
    <row r="86" spans="1:73" customFormat="1" ht="30" customHeight="1">
      <c r="A86" s="338"/>
      <c r="B86" s="341"/>
      <c r="C86" s="348"/>
      <c r="D86" s="353"/>
      <c r="E86" s="338"/>
      <c r="F86" s="338"/>
      <c r="G86" s="338"/>
      <c r="H86" s="340"/>
      <c r="I86" s="344"/>
      <c r="J86" s="344"/>
      <c r="K86" s="344"/>
      <c r="L86" s="344"/>
      <c r="M86" s="344"/>
      <c r="N86" s="344"/>
      <c r="O86" s="344"/>
      <c r="P86" s="344"/>
      <c r="Q86" s="338"/>
      <c r="R86" s="58"/>
      <c r="S86" s="59" t="s">
        <v>1166</v>
      </c>
      <c r="T86" s="99">
        <v>676500</v>
      </c>
      <c r="U86" s="883">
        <v>507375</v>
      </c>
      <c r="V86" s="883">
        <v>479438</v>
      </c>
      <c r="W86" s="883">
        <v>451501</v>
      </c>
      <c r="X86" s="883">
        <v>423564</v>
      </c>
      <c r="Y86" s="883">
        <v>395627</v>
      </c>
      <c r="Z86" s="883">
        <v>367690</v>
      </c>
      <c r="AA86" s="883">
        <v>339753</v>
      </c>
      <c r="AB86" s="883">
        <v>311816</v>
      </c>
      <c r="AC86" s="883">
        <v>283879</v>
      </c>
      <c r="AD86" s="883">
        <v>255942</v>
      </c>
      <c r="AE86" s="883">
        <v>228005</v>
      </c>
      <c r="AF86" s="883">
        <v>216604</v>
      </c>
      <c r="AG86" s="883">
        <v>205774</v>
      </c>
      <c r="AH86" s="883">
        <v>195485</v>
      </c>
      <c r="AI86" s="85" t="s">
        <v>1090</v>
      </c>
      <c r="AJ86" s="85" t="s">
        <v>1090</v>
      </c>
      <c r="AK86" s="85" t="s">
        <v>1090</v>
      </c>
      <c r="AL86" s="85" t="s">
        <v>1090</v>
      </c>
      <c r="AM86" s="85" t="s">
        <v>1090</v>
      </c>
      <c r="AN86" s="85" t="s">
        <v>1090</v>
      </c>
      <c r="AO86" s="85" t="s">
        <v>1090</v>
      </c>
      <c r="AP86" s="85" t="s">
        <v>1090</v>
      </c>
      <c r="AQ86" s="85" t="s">
        <v>1090</v>
      </c>
      <c r="AR86" s="85" t="s">
        <v>1090</v>
      </c>
      <c r="AS86" s="338"/>
      <c r="AT86" s="338"/>
      <c r="AU86" s="338"/>
      <c r="AV86" s="338"/>
      <c r="AW86" s="338"/>
      <c r="AX86" s="338"/>
      <c r="AY86" s="338"/>
      <c r="AZ86" s="338"/>
      <c r="BA86" s="338"/>
      <c r="BB86" s="338"/>
      <c r="BC86" s="338"/>
      <c r="BD86" s="338"/>
      <c r="BE86" s="338"/>
      <c r="BF86" s="338"/>
      <c r="BG86" s="338"/>
      <c r="BH86" s="338"/>
      <c r="BI86" s="338"/>
      <c r="BJ86" s="338"/>
      <c r="BK86" s="338"/>
      <c r="BL86" s="338"/>
      <c r="BM86" s="338"/>
      <c r="BN86" s="338"/>
      <c r="BO86" s="338"/>
      <c r="BP86" s="338"/>
      <c r="BQ86" s="338"/>
      <c r="BR86" s="338"/>
      <c r="BS86" s="338"/>
      <c r="BT86" s="338"/>
      <c r="BU86" s="338"/>
    </row>
    <row r="87" spans="1:73" customFormat="1">
      <c r="A87" s="338"/>
      <c r="B87" s="341"/>
      <c r="C87" s="348"/>
      <c r="D87" s="354"/>
      <c r="E87" s="354"/>
      <c r="F87" s="354"/>
      <c r="G87" s="354"/>
      <c r="H87" s="340"/>
      <c r="I87" s="344"/>
      <c r="J87" s="344"/>
      <c r="K87" s="344"/>
      <c r="L87" s="344"/>
      <c r="M87" s="344"/>
      <c r="N87" s="344"/>
      <c r="O87" s="344"/>
      <c r="P87" s="344"/>
      <c r="Q87" s="338"/>
      <c r="R87" s="58"/>
      <c r="S87" s="59" t="s">
        <v>1167</v>
      </c>
      <c r="T87" s="99">
        <v>998250</v>
      </c>
      <c r="U87" s="883">
        <v>798600</v>
      </c>
      <c r="V87" s="883">
        <v>726000</v>
      </c>
      <c r="W87" s="883">
        <v>660000</v>
      </c>
      <c r="X87" s="883">
        <v>600000</v>
      </c>
      <c r="Y87" s="883">
        <v>540000</v>
      </c>
      <c r="Z87" s="883">
        <v>486000</v>
      </c>
      <c r="AA87" s="883">
        <v>437400</v>
      </c>
      <c r="AB87" s="883">
        <v>393660</v>
      </c>
      <c r="AC87" s="883">
        <v>354294</v>
      </c>
      <c r="AD87" s="883">
        <v>318864</v>
      </c>
      <c r="AE87" s="883">
        <v>286978</v>
      </c>
      <c r="AF87" s="883">
        <v>272629</v>
      </c>
      <c r="AG87" s="883">
        <v>258997</v>
      </c>
      <c r="AH87" s="883">
        <v>246047</v>
      </c>
      <c r="AI87" s="883">
        <v>233745</v>
      </c>
      <c r="AJ87" s="883">
        <v>222058</v>
      </c>
      <c r="AK87" s="883">
        <v>210955</v>
      </c>
      <c r="AL87" s="883">
        <v>200407</v>
      </c>
      <c r="AM87" s="883">
        <v>190387</v>
      </c>
      <c r="AN87" s="883">
        <v>180867</v>
      </c>
      <c r="AO87" s="883">
        <v>171823</v>
      </c>
      <c r="AP87" s="85" t="s">
        <v>1090</v>
      </c>
      <c r="AQ87" s="85" t="s">
        <v>1090</v>
      </c>
      <c r="AR87" s="85" t="s">
        <v>1090</v>
      </c>
      <c r="AS87" s="338"/>
      <c r="AT87" s="338"/>
      <c r="AU87" s="338"/>
      <c r="AV87" s="338"/>
      <c r="AW87" s="338"/>
      <c r="AX87" s="338"/>
      <c r="AY87" s="338"/>
      <c r="AZ87" s="338"/>
      <c r="BA87" s="338"/>
      <c r="BB87" s="338"/>
      <c r="BC87" s="338"/>
      <c r="BD87" s="338"/>
      <c r="BE87" s="338"/>
      <c r="BF87" s="338"/>
      <c r="BG87" s="338"/>
      <c r="BH87" s="338"/>
      <c r="BI87" s="338"/>
      <c r="BJ87" s="338"/>
      <c r="BK87" s="338"/>
      <c r="BL87" s="338"/>
      <c r="BM87" s="338"/>
      <c r="BN87" s="338"/>
      <c r="BO87" s="338"/>
      <c r="BP87" s="338"/>
      <c r="BQ87" s="338"/>
      <c r="BR87" s="338"/>
      <c r="BS87" s="338"/>
      <c r="BT87" s="338"/>
      <c r="BU87" s="338"/>
    </row>
    <row r="88" spans="1:73" customFormat="1">
      <c r="A88" s="338"/>
      <c r="B88" s="341"/>
      <c r="C88" s="338"/>
      <c r="D88" s="353"/>
      <c r="E88" s="353"/>
      <c r="F88" s="353"/>
      <c r="G88" s="353"/>
      <c r="H88" s="340"/>
      <c r="I88" s="344"/>
      <c r="J88" s="344"/>
      <c r="K88" s="344"/>
      <c r="L88" s="344"/>
      <c r="M88" s="344"/>
      <c r="N88" s="344"/>
      <c r="O88" s="344"/>
      <c r="P88" s="344"/>
      <c r="Q88" s="338"/>
      <c r="R88" s="66" t="s">
        <v>348</v>
      </c>
      <c r="S88" s="67">
        <v>400</v>
      </c>
      <c r="T88" s="68" t="s">
        <v>1090</v>
      </c>
      <c r="U88" s="68" t="s">
        <v>1090</v>
      </c>
      <c r="V88" s="68" t="s">
        <v>1090</v>
      </c>
      <c r="W88" s="68" t="s">
        <v>1090</v>
      </c>
      <c r="X88" s="68" t="s">
        <v>1090</v>
      </c>
      <c r="Y88" s="68" t="s">
        <v>1090</v>
      </c>
      <c r="Z88" s="68" t="s">
        <v>1090</v>
      </c>
      <c r="AA88" s="68" t="s">
        <v>1090</v>
      </c>
      <c r="AB88" s="68" t="s">
        <v>1090</v>
      </c>
      <c r="AC88" s="68" t="s">
        <v>1090</v>
      </c>
      <c r="AD88" s="68" t="s">
        <v>1090</v>
      </c>
      <c r="AE88" s="68" t="s">
        <v>1090</v>
      </c>
      <c r="AF88" s="68" t="s">
        <v>1090</v>
      </c>
      <c r="AG88" s="68" t="s">
        <v>1090</v>
      </c>
      <c r="AH88" s="68" t="s">
        <v>1090</v>
      </c>
      <c r="AI88" s="68" t="s">
        <v>1090</v>
      </c>
      <c r="AJ88" s="68" t="s">
        <v>1090</v>
      </c>
      <c r="AK88" s="68" t="s">
        <v>1090</v>
      </c>
      <c r="AL88" s="68" t="s">
        <v>1090</v>
      </c>
      <c r="AM88" s="68" t="s">
        <v>1090</v>
      </c>
      <c r="AN88" s="68" t="s">
        <v>1090</v>
      </c>
      <c r="AO88" s="68" t="s">
        <v>1090</v>
      </c>
      <c r="AP88" s="68" t="s">
        <v>1090</v>
      </c>
      <c r="AQ88" s="86">
        <v>55250</v>
      </c>
      <c r="AR88" s="67" t="s">
        <v>1090</v>
      </c>
      <c r="AS88" s="338"/>
      <c r="AT88" s="338"/>
      <c r="AU88" s="338"/>
      <c r="AV88" s="338"/>
      <c r="AW88" s="338"/>
      <c r="AX88" s="338"/>
      <c r="AY88" s="338"/>
      <c r="AZ88" s="338"/>
      <c r="BA88" s="338"/>
      <c r="BB88" s="338"/>
      <c r="BC88" s="338"/>
      <c r="BD88" s="338"/>
      <c r="BE88" s="338"/>
      <c r="BF88" s="338"/>
      <c r="BG88" s="338"/>
      <c r="BH88" s="338"/>
      <c r="BI88" s="338"/>
      <c r="BJ88" s="338"/>
      <c r="BK88" s="338"/>
      <c r="BL88" s="338"/>
      <c r="BM88" s="338"/>
      <c r="BN88" s="338"/>
      <c r="BO88" s="338"/>
      <c r="BP88" s="338"/>
      <c r="BQ88" s="338"/>
      <c r="BR88" s="338"/>
      <c r="BS88" s="338"/>
      <c r="BT88" s="338"/>
      <c r="BU88" s="338"/>
    </row>
    <row r="89" spans="1:73" customFormat="1">
      <c r="A89" s="338"/>
      <c r="B89" s="341"/>
      <c r="C89" s="351"/>
      <c r="D89" s="352"/>
      <c r="E89" s="352"/>
      <c r="F89" s="352"/>
      <c r="G89" s="352"/>
      <c r="H89" s="340"/>
      <c r="I89" s="344"/>
      <c r="J89" s="344"/>
      <c r="K89" s="344"/>
      <c r="L89" s="344"/>
      <c r="M89" s="344"/>
      <c r="N89" s="344"/>
      <c r="O89" s="344"/>
      <c r="P89" s="344"/>
      <c r="Q89" s="338"/>
      <c r="R89" s="69" t="s">
        <v>354</v>
      </c>
      <c r="S89" s="70" t="s">
        <v>1162</v>
      </c>
      <c r="T89" s="72" t="s">
        <v>1090</v>
      </c>
      <c r="U89" s="72" t="s">
        <v>1090</v>
      </c>
      <c r="V89" s="72" t="s">
        <v>1090</v>
      </c>
      <c r="W89" s="72" t="s">
        <v>1090</v>
      </c>
      <c r="X89" s="72" t="s">
        <v>1090</v>
      </c>
      <c r="Y89" s="72" t="s">
        <v>1090</v>
      </c>
      <c r="Z89" s="72" t="s">
        <v>1090</v>
      </c>
      <c r="AA89" s="890">
        <v>240000</v>
      </c>
      <c r="AB89" s="890">
        <v>216000</v>
      </c>
      <c r="AC89" s="890">
        <v>194400</v>
      </c>
      <c r="AD89" s="890">
        <v>174960</v>
      </c>
      <c r="AE89" s="890">
        <v>157464</v>
      </c>
      <c r="AF89" s="890">
        <v>149590</v>
      </c>
      <c r="AG89" s="890">
        <v>142111</v>
      </c>
      <c r="AH89" s="890">
        <v>135005</v>
      </c>
      <c r="AI89" s="890">
        <v>128255</v>
      </c>
      <c r="AJ89" s="890">
        <v>121842</v>
      </c>
      <c r="AK89" s="890">
        <v>115750</v>
      </c>
      <c r="AL89" s="890">
        <v>109962</v>
      </c>
      <c r="AM89" s="890">
        <v>104464</v>
      </c>
      <c r="AN89" s="890">
        <v>99241</v>
      </c>
      <c r="AO89" s="890">
        <v>94279</v>
      </c>
      <c r="AP89" s="890">
        <v>90000</v>
      </c>
      <c r="AQ89" s="70" t="s">
        <v>1090</v>
      </c>
      <c r="AR89" s="70" t="s">
        <v>1090</v>
      </c>
      <c r="AS89" s="338"/>
      <c r="AT89" s="338"/>
      <c r="AU89" s="338"/>
      <c r="AV89" s="338"/>
      <c r="AW89" s="338"/>
      <c r="AX89" s="338"/>
      <c r="AY89" s="338"/>
      <c r="AZ89" s="338"/>
      <c r="BA89" s="338"/>
      <c r="BB89" s="338"/>
      <c r="BC89" s="338"/>
      <c r="BD89" s="338"/>
      <c r="BE89" s="338"/>
      <c r="BF89" s="338"/>
      <c r="BG89" s="338"/>
      <c r="BH89" s="338"/>
      <c r="BI89" s="338"/>
      <c r="BJ89" s="338"/>
      <c r="BK89" s="338"/>
      <c r="BL89" s="338"/>
      <c r="BM89" s="338"/>
      <c r="BN89" s="338"/>
      <c r="BO89" s="338"/>
      <c r="BP89" s="338"/>
      <c r="BQ89" s="338"/>
      <c r="BR89" s="338"/>
      <c r="BS89" s="338"/>
      <c r="BT89" s="338"/>
      <c r="BU89" s="338"/>
    </row>
    <row r="90" spans="1:73" customFormat="1">
      <c r="A90" s="338"/>
      <c r="B90" s="341"/>
      <c r="C90" s="351"/>
      <c r="D90" s="352"/>
      <c r="E90" s="352"/>
      <c r="F90" s="352"/>
      <c r="G90" s="352"/>
      <c r="H90" s="340"/>
      <c r="I90" s="344"/>
      <c r="J90" s="344"/>
      <c r="K90" s="344"/>
      <c r="L90" s="344"/>
      <c r="M90" s="344"/>
      <c r="N90" s="344"/>
      <c r="O90" s="344"/>
      <c r="P90" s="344"/>
      <c r="Q90" s="338"/>
      <c r="R90" s="69"/>
      <c r="S90" s="70" t="s">
        <v>1168</v>
      </c>
      <c r="T90" s="889">
        <v>617831</v>
      </c>
      <c r="U90" s="890">
        <v>494265</v>
      </c>
      <c r="V90" s="890">
        <v>449332</v>
      </c>
      <c r="W90" s="890">
        <v>408483</v>
      </c>
      <c r="X90" s="890">
        <v>371349</v>
      </c>
      <c r="Y90" s="890">
        <v>412610</v>
      </c>
      <c r="Z90" s="890">
        <v>375100</v>
      </c>
      <c r="AA90" s="890">
        <v>341000</v>
      </c>
      <c r="AB90" s="890">
        <v>310000</v>
      </c>
      <c r="AC90" s="890">
        <v>279000</v>
      </c>
      <c r="AD90" s="890">
        <v>251100</v>
      </c>
      <c r="AE90" s="890">
        <v>225990</v>
      </c>
      <c r="AF90" s="890">
        <v>214690</v>
      </c>
      <c r="AG90" s="890">
        <v>203955</v>
      </c>
      <c r="AH90" s="890">
        <v>193758</v>
      </c>
      <c r="AI90" s="890">
        <v>184070</v>
      </c>
      <c r="AJ90" s="890">
        <v>174866</v>
      </c>
      <c r="AK90" s="890">
        <v>166123</v>
      </c>
      <c r="AL90" s="890">
        <v>157817</v>
      </c>
      <c r="AM90" s="890">
        <v>149926</v>
      </c>
      <c r="AN90" s="890">
        <v>142430</v>
      </c>
      <c r="AO90" s="890">
        <v>135308</v>
      </c>
      <c r="AP90" s="70" t="s">
        <v>1090</v>
      </c>
      <c r="AQ90" s="70" t="s">
        <v>1090</v>
      </c>
      <c r="AR90" s="70" t="s">
        <v>1090</v>
      </c>
      <c r="AS90" s="338"/>
      <c r="AT90" s="338"/>
      <c r="AU90" s="338"/>
      <c r="AV90" s="338"/>
      <c r="AW90" s="338"/>
      <c r="AX90" s="338"/>
      <c r="AY90" s="338"/>
      <c r="AZ90" s="338"/>
      <c r="BA90" s="338"/>
      <c r="BB90" s="338"/>
      <c r="BC90" s="338"/>
      <c r="BD90" s="338"/>
      <c r="BE90" s="338"/>
      <c r="BF90" s="338"/>
      <c r="BG90" s="338"/>
      <c r="BH90" s="338"/>
      <c r="BI90" s="338"/>
      <c r="BJ90" s="338"/>
      <c r="BK90" s="338"/>
      <c r="BL90" s="338"/>
      <c r="BM90" s="338"/>
      <c r="BN90" s="338"/>
      <c r="BO90" s="338"/>
      <c r="BP90" s="338"/>
      <c r="BQ90" s="338"/>
      <c r="BR90" s="338"/>
      <c r="BS90" s="338"/>
      <c r="BT90" s="338"/>
      <c r="BU90" s="338"/>
    </row>
    <row r="91" spans="1:73" customFormat="1">
      <c r="A91" s="338"/>
      <c r="B91" s="341"/>
      <c r="C91" s="351"/>
      <c r="D91" s="352"/>
      <c r="E91" s="352"/>
      <c r="F91" s="352"/>
      <c r="G91" s="352"/>
      <c r="H91" s="340"/>
      <c r="I91" s="344"/>
      <c r="J91" s="344"/>
      <c r="K91" s="344"/>
      <c r="L91" s="344"/>
      <c r="M91" s="344"/>
      <c r="N91" s="344"/>
      <c r="O91" s="344"/>
      <c r="P91" s="344"/>
      <c r="Q91" s="338"/>
      <c r="R91" s="73"/>
      <c r="S91" s="70" t="s">
        <v>1169</v>
      </c>
      <c r="T91" s="70" t="s">
        <v>1090</v>
      </c>
      <c r="U91" s="70" t="s">
        <v>1090</v>
      </c>
      <c r="V91" s="70" t="s">
        <v>1090</v>
      </c>
      <c r="W91" s="70" t="s">
        <v>1090</v>
      </c>
      <c r="X91" s="70" t="s">
        <v>1090</v>
      </c>
      <c r="Y91" s="890">
        <v>440000</v>
      </c>
      <c r="Z91" s="890">
        <v>396000</v>
      </c>
      <c r="AA91" s="890">
        <v>356400</v>
      </c>
      <c r="AB91" s="890">
        <v>320760</v>
      </c>
      <c r="AC91" s="890">
        <v>288684</v>
      </c>
      <c r="AD91" s="890">
        <v>259815</v>
      </c>
      <c r="AE91" s="890">
        <v>233834</v>
      </c>
      <c r="AF91" s="890">
        <v>222142</v>
      </c>
      <c r="AG91" s="890">
        <v>211035</v>
      </c>
      <c r="AH91" s="890">
        <v>200483</v>
      </c>
      <c r="AI91" s="890">
        <v>190459</v>
      </c>
      <c r="AJ91" s="890">
        <v>180936</v>
      </c>
      <c r="AK91" s="890">
        <v>171889</v>
      </c>
      <c r="AL91" s="890">
        <v>163295</v>
      </c>
      <c r="AM91" s="890">
        <v>155130</v>
      </c>
      <c r="AN91" s="70" t="s">
        <v>1090</v>
      </c>
      <c r="AO91" s="70" t="s">
        <v>1090</v>
      </c>
      <c r="AP91" s="70" t="s">
        <v>1090</v>
      </c>
      <c r="AQ91" s="70" t="s">
        <v>1090</v>
      </c>
      <c r="AR91" s="70" t="s">
        <v>1090</v>
      </c>
      <c r="AS91" s="338"/>
      <c r="AT91" s="338"/>
      <c r="AU91" s="338"/>
      <c r="AV91" s="338"/>
      <c r="AW91" s="338"/>
      <c r="AX91" s="338"/>
      <c r="AY91" s="338"/>
      <c r="AZ91" s="338"/>
      <c r="BA91" s="338"/>
      <c r="BB91" s="338"/>
      <c r="BC91" s="338"/>
      <c r="BD91" s="338"/>
      <c r="BE91" s="338"/>
      <c r="BF91" s="338"/>
      <c r="BG91" s="338"/>
      <c r="BH91" s="338"/>
      <c r="BI91" s="338"/>
      <c r="BJ91" s="338"/>
      <c r="BK91" s="338"/>
      <c r="BL91" s="338"/>
      <c r="BM91" s="338"/>
      <c r="BN91" s="338"/>
      <c r="BO91" s="338"/>
      <c r="BP91" s="338"/>
      <c r="BQ91" s="338"/>
      <c r="BR91" s="338"/>
      <c r="BS91" s="338"/>
      <c r="BT91" s="338"/>
      <c r="BU91" s="338"/>
    </row>
    <row r="92" spans="1:73" customFormat="1" ht="15.75" customHeight="1">
      <c r="A92" s="338"/>
      <c r="B92" s="341"/>
      <c r="C92" s="343"/>
      <c r="D92" s="340"/>
      <c r="E92" s="340"/>
      <c r="F92" s="340"/>
      <c r="G92" s="340"/>
      <c r="H92" s="340"/>
      <c r="I92" s="344"/>
      <c r="J92" s="344"/>
      <c r="K92" s="344"/>
      <c r="L92" s="344"/>
      <c r="M92" s="344"/>
      <c r="N92" s="344"/>
      <c r="O92" s="344"/>
      <c r="P92" s="344"/>
      <c r="Q92" s="338"/>
      <c r="R92" s="370"/>
      <c r="S92" s="433"/>
      <c r="T92" s="433"/>
      <c r="U92" s="433"/>
      <c r="V92" s="433"/>
      <c r="W92" s="433"/>
      <c r="X92" s="433"/>
      <c r="Y92" s="433"/>
      <c r="Z92" s="433"/>
      <c r="AA92" s="433"/>
      <c r="AB92" s="433"/>
      <c r="AC92" s="433"/>
      <c r="AD92" s="433"/>
      <c r="AE92" s="433"/>
      <c r="AF92" s="433"/>
      <c r="AG92" s="433"/>
      <c r="AH92" s="433"/>
      <c r="AI92" s="433"/>
      <c r="AJ92" s="433"/>
      <c r="AK92" s="433"/>
      <c r="AL92" s="433"/>
      <c r="AM92" s="433"/>
      <c r="AN92" s="433"/>
      <c r="AO92" s="433"/>
      <c r="AP92" s="433"/>
      <c r="AQ92" s="433"/>
      <c r="AR92" s="371"/>
      <c r="AS92" s="338"/>
      <c r="AT92" s="338"/>
      <c r="AU92" s="338"/>
      <c r="AV92" s="338"/>
      <c r="AW92" s="338"/>
      <c r="AX92" s="338"/>
      <c r="AY92" s="338"/>
      <c r="AZ92" s="338"/>
      <c r="BA92" s="338"/>
      <c r="BB92" s="338"/>
      <c r="BC92" s="338"/>
      <c r="BD92" s="338"/>
      <c r="BE92" s="338"/>
      <c r="BF92" s="338"/>
      <c r="BG92" s="338"/>
      <c r="BH92" s="338"/>
      <c r="BI92" s="338"/>
      <c r="BJ92" s="338"/>
      <c r="BK92" s="338"/>
      <c r="BL92" s="338"/>
      <c r="BM92" s="338"/>
      <c r="BN92" s="338"/>
      <c r="BO92" s="338"/>
      <c r="BP92" s="338"/>
      <c r="BQ92" s="338"/>
      <c r="BR92" s="338"/>
      <c r="BS92" s="338"/>
      <c r="BT92" s="338"/>
      <c r="BU92" s="338"/>
    </row>
    <row r="93" spans="1:73" ht="15.75" customHeight="1">
      <c r="B93" s="341"/>
      <c r="C93" s="343"/>
      <c r="D93" s="340"/>
      <c r="E93" s="340"/>
      <c r="F93" s="340"/>
      <c r="G93" s="340"/>
      <c r="H93" s="340"/>
      <c r="I93" s="344"/>
      <c r="J93" s="344"/>
      <c r="K93" s="344"/>
      <c r="L93" s="344"/>
      <c r="M93" s="344"/>
      <c r="N93" s="344"/>
      <c r="O93" s="344"/>
      <c r="P93" s="344"/>
      <c r="R93" s="20"/>
      <c r="S93" s="20"/>
      <c r="T93" s="20">
        <v>2021</v>
      </c>
      <c r="U93" s="20">
        <v>2020</v>
      </c>
      <c r="V93" s="20">
        <v>2019</v>
      </c>
      <c r="W93" s="20">
        <v>2018</v>
      </c>
      <c r="X93" s="20">
        <v>2017</v>
      </c>
      <c r="Y93" s="20">
        <v>2016</v>
      </c>
      <c r="Z93" s="20">
        <v>2015</v>
      </c>
      <c r="AA93" s="20">
        <v>2014</v>
      </c>
      <c r="AB93" s="20">
        <v>2013</v>
      </c>
      <c r="AC93" s="20">
        <v>2012</v>
      </c>
      <c r="AD93" s="20">
        <v>2011</v>
      </c>
      <c r="AE93" s="20">
        <v>2010</v>
      </c>
      <c r="AF93" s="20">
        <v>2009</v>
      </c>
      <c r="AG93" s="20">
        <v>2008</v>
      </c>
      <c r="AH93" s="20">
        <v>2007</v>
      </c>
      <c r="AI93" s="20">
        <v>2006</v>
      </c>
      <c r="AJ93" s="20">
        <v>2005</v>
      </c>
      <c r="AK93" s="20">
        <v>2004</v>
      </c>
      <c r="AL93" s="20">
        <v>2003</v>
      </c>
      <c r="AM93" s="20">
        <v>2002</v>
      </c>
      <c r="AN93" s="20">
        <v>2001</v>
      </c>
      <c r="AO93" s="20">
        <v>2000</v>
      </c>
      <c r="AP93" s="20" t="s">
        <v>1086</v>
      </c>
      <c r="AQ93" s="20" t="s">
        <v>1087</v>
      </c>
      <c r="AR93" s="20" t="s">
        <v>1088</v>
      </c>
    </row>
    <row r="94" spans="1:73">
      <c r="B94" s="341"/>
      <c r="C94" s="343"/>
      <c r="D94" s="340"/>
      <c r="E94" s="340"/>
      <c r="F94" s="340"/>
      <c r="G94" s="340"/>
      <c r="H94" s="340"/>
      <c r="I94" s="344"/>
      <c r="J94" s="344"/>
      <c r="K94" s="344"/>
      <c r="L94" s="344"/>
      <c r="M94" s="344"/>
      <c r="N94" s="344"/>
      <c r="O94" s="344"/>
      <c r="P94" s="344"/>
      <c r="R94" s="367"/>
      <c r="S94" s="367"/>
      <c r="T94" s="367"/>
      <c r="U94" s="367"/>
      <c r="V94" s="367"/>
      <c r="W94" s="367"/>
      <c r="X94" s="367"/>
      <c r="Y94" s="367"/>
      <c r="Z94" s="367"/>
      <c r="AA94" s="367"/>
      <c r="AB94" s="367"/>
      <c r="AC94" s="367"/>
      <c r="AD94" s="367"/>
      <c r="AE94" s="367"/>
      <c r="AF94" s="367"/>
      <c r="AG94" s="367"/>
      <c r="AH94" s="367"/>
      <c r="AI94" s="367"/>
      <c r="AJ94" s="367"/>
      <c r="AK94" s="367"/>
      <c r="AL94" s="367"/>
      <c r="AM94" s="367"/>
      <c r="AN94" s="367"/>
      <c r="AO94" s="367"/>
      <c r="AP94" s="367"/>
      <c r="AQ94" s="367"/>
      <c r="AR94" s="367"/>
    </row>
    <row r="95" spans="1:73">
      <c r="B95" s="341"/>
      <c r="C95" s="343"/>
      <c r="D95" s="340"/>
      <c r="E95" s="340"/>
      <c r="F95" s="340"/>
      <c r="G95" s="340"/>
      <c r="H95" s="340"/>
      <c r="I95" s="344"/>
      <c r="J95" s="344"/>
      <c r="K95" s="344"/>
      <c r="L95" s="344"/>
      <c r="M95" s="344"/>
      <c r="N95" s="344"/>
      <c r="O95" s="344"/>
      <c r="P95" s="344"/>
      <c r="R95" s="1010" t="s">
        <v>1170</v>
      </c>
      <c r="S95" s="1011"/>
      <c r="T95" s="1011"/>
      <c r="U95" s="1011"/>
      <c r="V95" s="1011"/>
      <c r="W95" s="1011"/>
      <c r="X95" s="1011"/>
      <c r="Y95" s="1011"/>
      <c r="Z95" s="1011"/>
      <c r="AA95" s="1011"/>
      <c r="AB95" s="1011"/>
      <c r="AC95" s="1011"/>
      <c r="AD95" s="1011"/>
      <c r="AE95" s="1011"/>
      <c r="AF95" s="1011"/>
      <c r="AG95" s="1011"/>
      <c r="AH95" s="1011"/>
      <c r="AI95" s="1011"/>
      <c r="AJ95" s="1011"/>
      <c r="AK95" s="1011"/>
      <c r="AL95" s="1011"/>
      <c r="AM95" s="1011"/>
      <c r="AN95" s="1011"/>
      <c r="AO95" s="1011"/>
      <c r="AP95" s="1011"/>
      <c r="AQ95" s="1011"/>
      <c r="AR95" s="1012"/>
    </row>
    <row r="96" spans="1:73" ht="15.75" customHeight="1">
      <c r="B96" s="341"/>
      <c r="C96" s="343"/>
      <c r="D96" s="340"/>
      <c r="E96" s="340"/>
      <c r="F96" s="340"/>
      <c r="G96" s="340"/>
      <c r="H96" s="340"/>
      <c r="I96" s="344"/>
      <c r="J96" s="344"/>
      <c r="K96" s="344"/>
      <c r="L96" s="344"/>
      <c r="M96" s="344"/>
      <c r="N96" s="344"/>
      <c r="O96" s="344"/>
      <c r="P96" s="344"/>
      <c r="R96" s="1013"/>
      <c r="S96" s="1014"/>
      <c r="T96" s="1014"/>
      <c r="U96" s="1014"/>
      <c r="V96" s="1014"/>
      <c r="W96" s="1014"/>
      <c r="X96" s="1014"/>
      <c r="Y96" s="1014"/>
      <c r="Z96" s="1014"/>
      <c r="AA96" s="1014"/>
      <c r="AB96" s="1014"/>
      <c r="AC96" s="1014"/>
      <c r="AD96" s="1014"/>
      <c r="AE96" s="1014"/>
      <c r="AF96" s="1014"/>
      <c r="AG96" s="1014"/>
      <c r="AH96" s="1014"/>
      <c r="AI96" s="1014"/>
      <c r="AJ96" s="1014"/>
      <c r="AK96" s="1014"/>
      <c r="AL96" s="1014"/>
      <c r="AM96" s="1014"/>
      <c r="AN96" s="1014"/>
      <c r="AO96" s="1014"/>
      <c r="AP96" s="1014"/>
      <c r="AQ96" s="1014"/>
      <c r="AR96" s="1015"/>
    </row>
    <row r="97" spans="2:44" ht="15.75" customHeight="1">
      <c r="B97" s="341"/>
      <c r="C97" s="343"/>
      <c r="D97" s="340"/>
      <c r="E97" s="340"/>
      <c r="F97" s="340"/>
      <c r="G97" s="340"/>
      <c r="H97" s="340"/>
      <c r="I97" s="344"/>
      <c r="J97" s="344"/>
      <c r="K97" s="344"/>
      <c r="L97" s="344"/>
      <c r="M97" s="344"/>
      <c r="N97" s="344"/>
      <c r="O97" s="344"/>
      <c r="P97" s="344"/>
      <c r="R97" s="205" t="s">
        <v>1081</v>
      </c>
      <c r="S97" s="205" t="s">
        <v>1082</v>
      </c>
      <c r="T97" s="205" t="s">
        <v>1083</v>
      </c>
      <c r="U97" s="871" t="s">
        <v>1084</v>
      </c>
      <c r="V97" s="433"/>
      <c r="W97" s="433"/>
      <c r="X97" s="433"/>
      <c r="Y97" s="433"/>
      <c r="Z97" s="433"/>
      <c r="AA97" s="433"/>
      <c r="AB97" s="433"/>
      <c r="AC97" s="433"/>
      <c r="AD97" s="433"/>
      <c r="AE97" s="433"/>
      <c r="AF97" s="433"/>
      <c r="AG97" s="433"/>
      <c r="AH97" s="433"/>
      <c r="AI97" s="433"/>
      <c r="AJ97" s="433"/>
      <c r="AK97" s="433"/>
      <c r="AL97" s="433"/>
      <c r="AM97" s="433"/>
      <c r="AN97" s="433"/>
      <c r="AO97" s="433"/>
      <c r="AP97" s="433"/>
      <c r="AQ97" s="433"/>
      <c r="AR97" s="371"/>
    </row>
    <row r="98" spans="2:44" ht="15" customHeight="1">
      <c r="B98" s="341"/>
      <c r="C98" s="343"/>
      <c r="D98" s="340"/>
      <c r="E98" s="340"/>
      <c r="F98" s="340"/>
      <c r="G98" s="340"/>
      <c r="H98" s="340"/>
      <c r="I98" s="344"/>
      <c r="J98" s="344"/>
      <c r="K98" s="344"/>
      <c r="L98" s="344"/>
      <c r="M98" s="344"/>
      <c r="N98" s="344"/>
      <c r="O98" s="344"/>
      <c r="P98" s="344"/>
      <c r="R98" s="17"/>
      <c r="S98" s="17"/>
      <c r="T98" s="17"/>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17"/>
    </row>
    <row r="99" spans="2:44" ht="15" customHeight="1">
      <c r="B99" s="341"/>
      <c r="C99" s="343"/>
      <c r="D99" s="340"/>
      <c r="E99" s="340"/>
      <c r="F99" s="340"/>
      <c r="G99" s="340"/>
      <c r="H99" s="340"/>
      <c r="I99" s="344"/>
      <c r="J99" s="344"/>
      <c r="K99" s="344"/>
      <c r="L99" s="344"/>
      <c r="M99" s="344"/>
      <c r="N99" s="344"/>
      <c r="O99" s="344"/>
      <c r="P99" s="344"/>
      <c r="R99" s="20"/>
      <c r="S99" s="20"/>
      <c r="T99" s="20">
        <v>2021</v>
      </c>
      <c r="U99" s="20">
        <v>2020</v>
      </c>
      <c r="V99" s="20">
        <v>2019</v>
      </c>
      <c r="W99" s="20">
        <v>2018</v>
      </c>
      <c r="X99" s="20">
        <v>2017</v>
      </c>
      <c r="Y99" s="20">
        <v>2016</v>
      </c>
      <c r="Z99" s="20">
        <v>2015</v>
      </c>
      <c r="AA99" s="20">
        <v>2014</v>
      </c>
      <c r="AB99" s="20">
        <v>2013</v>
      </c>
      <c r="AC99" s="20">
        <v>2012</v>
      </c>
      <c r="AD99" s="20">
        <v>2011</v>
      </c>
      <c r="AE99" s="20">
        <v>2010</v>
      </c>
      <c r="AF99" s="20">
        <v>2009</v>
      </c>
      <c r="AG99" s="20">
        <v>2008</v>
      </c>
      <c r="AH99" s="20">
        <v>2007</v>
      </c>
      <c r="AI99" s="20">
        <v>2006</v>
      </c>
      <c r="AJ99" s="20">
        <v>2005</v>
      </c>
      <c r="AK99" s="20">
        <v>2004</v>
      </c>
      <c r="AL99" s="20">
        <v>2003</v>
      </c>
      <c r="AM99" s="20">
        <v>2002</v>
      </c>
      <c r="AN99" s="20">
        <v>2001</v>
      </c>
      <c r="AO99" s="20">
        <v>2000</v>
      </c>
      <c r="AP99" s="20" t="s">
        <v>1086</v>
      </c>
      <c r="AQ99" s="20" t="s">
        <v>1087</v>
      </c>
      <c r="AR99" s="20" t="s">
        <v>1088</v>
      </c>
    </row>
    <row r="100" spans="2:44">
      <c r="B100" s="341"/>
      <c r="C100" s="343"/>
      <c r="D100" s="340"/>
      <c r="E100" s="340"/>
      <c r="F100" s="340"/>
      <c r="G100" s="340"/>
      <c r="H100" s="340"/>
      <c r="I100" s="344"/>
      <c r="J100" s="344"/>
      <c r="K100" s="344"/>
      <c r="L100" s="344"/>
      <c r="M100" s="344"/>
      <c r="N100" s="344"/>
      <c r="O100" s="344"/>
      <c r="P100" s="344"/>
      <c r="R100" s="34" t="s">
        <v>327</v>
      </c>
      <c r="S100" s="35">
        <v>580</v>
      </c>
      <c r="T100" s="901">
        <v>332433</v>
      </c>
      <c r="U100" s="874">
        <v>310400</v>
      </c>
      <c r="V100" s="874">
        <v>288447</v>
      </c>
      <c r="W100" s="874">
        <v>266454</v>
      </c>
      <c r="X100" s="874">
        <v>244461</v>
      </c>
      <c r="Y100" s="874">
        <v>222468</v>
      </c>
      <c r="Z100" s="874">
        <v>200475</v>
      </c>
      <c r="AA100" s="874">
        <v>178482</v>
      </c>
      <c r="AB100" s="874">
        <v>156489</v>
      </c>
      <c r="AC100" s="874">
        <v>134496</v>
      </c>
      <c r="AD100" s="874">
        <v>112503</v>
      </c>
      <c r="AE100" s="874">
        <v>90510</v>
      </c>
      <c r="AF100" s="874">
        <v>85984</v>
      </c>
      <c r="AG100" s="874">
        <v>81685</v>
      </c>
      <c r="AH100" s="874">
        <v>77601</v>
      </c>
      <c r="AI100" s="874">
        <v>73720</v>
      </c>
      <c r="AJ100" s="874">
        <v>70034</v>
      </c>
      <c r="AK100" s="874">
        <v>66533</v>
      </c>
      <c r="AL100" s="874">
        <v>63206</v>
      </c>
      <c r="AM100" s="874">
        <v>60046</v>
      </c>
      <c r="AN100" s="874">
        <v>57043</v>
      </c>
      <c r="AO100" s="874">
        <v>54191</v>
      </c>
      <c r="AP100" s="874">
        <v>51625</v>
      </c>
      <c r="AQ100" s="874">
        <v>45083</v>
      </c>
      <c r="AR100" s="900" t="s">
        <v>1090</v>
      </c>
    </row>
    <row r="101" spans="2:44">
      <c r="B101" s="341"/>
      <c r="C101" s="343"/>
      <c r="D101" s="340"/>
      <c r="E101" s="340"/>
      <c r="F101" s="340"/>
      <c r="G101" s="340"/>
      <c r="H101" s="340"/>
      <c r="I101" s="344"/>
      <c r="J101" s="344"/>
      <c r="K101" s="344"/>
      <c r="L101" s="344"/>
      <c r="M101" s="344"/>
      <c r="N101" s="344"/>
      <c r="O101" s="344"/>
      <c r="P101" s="344"/>
      <c r="R101" s="30" t="s">
        <v>330</v>
      </c>
      <c r="S101" s="28">
        <v>416</v>
      </c>
      <c r="T101" s="896">
        <v>332433</v>
      </c>
      <c r="U101" s="875">
        <v>249324</v>
      </c>
      <c r="V101" s="875">
        <v>237192</v>
      </c>
      <c r="W101" s="875">
        <v>255060</v>
      </c>
      <c r="X101" s="875">
        <v>212928</v>
      </c>
      <c r="Y101" s="875">
        <v>199796</v>
      </c>
      <c r="Z101" s="875">
        <v>187664</v>
      </c>
      <c r="AA101" s="875">
        <v>175532</v>
      </c>
      <c r="AB101" s="875">
        <v>163400</v>
      </c>
      <c r="AC101" s="875">
        <v>151268</v>
      </c>
      <c r="AD101" s="875">
        <v>139136</v>
      </c>
      <c r="AE101" s="875">
        <v>127004</v>
      </c>
      <c r="AF101" s="875">
        <v>120653</v>
      </c>
      <c r="AG101" s="875">
        <v>114621</v>
      </c>
      <c r="AH101" s="875">
        <v>108890</v>
      </c>
      <c r="AI101" s="875">
        <v>103445</v>
      </c>
      <c r="AJ101" s="875">
        <v>98273</v>
      </c>
      <c r="AK101" s="875">
        <v>93359</v>
      </c>
      <c r="AL101" s="875">
        <v>88691</v>
      </c>
      <c r="AM101" s="875">
        <v>84257</v>
      </c>
      <c r="AN101" s="29" t="s">
        <v>1090</v>
      </c>
      <c r="AO101" s="29" t="s">
        <v>1090</v>
      </c>
      <c r="AP101" s="29" t="s">
        <v>1090</v>
      </c>
      <c r="AQ101" s="29" t="s">
        <v>1090</v>
      </c>
      <c r="AR101" s="29" t="s">
        <v>1090</v>
      </c>
    </row>
    <row r="102" spans="2:44">
      <c r="B102" s="341"/>
      <c r="C102" s="343"/>
      <c r="D102" s="340"/>
      <c r="E102" s="340"/>
      <c r="F102" s="340"/>
      <c r="G102" s="340"/>
      <c r="H102" s="340"/>
      <c r="I102" s="344"/>
      <c r="J102" s="344"/>
      <c r="K102" s="344"/>
      <c r="L102" s="344"/>
      <c r="M102" s="344"/>
      <c r="N102" s="344"/>
      <c r="O102" s="344"/>
      <c r="P102" s="344"/>
      <c r="R102" s="42" t="s">
        <v>334</v>
      </c>
      <c r="S102" s="43" t="s">
        <v>1171</v>
      </c>
      <c r="T102" s="43" t="s">
        <v>1090</v>
      </c>
      <c r="U102" s="43" t="s">
        <v>1090</v>
      </c>
      <c r="V102" s="43" t="s">
        <v>1090</v>
      </c>
      <c r="W102" s="43" t="s">
        <v>1090</v>
      </c>
      <c r="X102" s="43" t="s">
        <v>1090</v>
      </c>
      <c r="Y102" s="43" t="s">
        <v>1090</v>
      </c>
      <c r="Z102" s="43" t="s">
        <v>1090</v>
      </c>
      <c r="AA102" s="43" t="s">
        <v>1090</v>
      </c>
      <c r="AB102" s="43" t="s">
        <v>1090</v>
      </c>
      <c r="AC102" s="43" t="s">
        <v>1090</v>
      </c>
      <c r="AD102" s="43" t="s">
        <v>1090</v>
      </c>
      <c r="AE102" s="43" t="s">
        <v>1090</v>
      </c>
      <c r="AF102" s="43" t="s">
        <v>1090</v>
      </c>
      <c r="AG102" s="43" t="s">
        <v>1090</v>
      </c>
      <c r="AH102" s="43" t="s">
        <v>1090</v>
      </c>
      <c r="AI102" s="43" t="s">
        <v>1090</v>
      </c>
      <c r="AJ102" s="43" t="s">
        <v>1090</v>
      </c>
      <c r="AK102" s="902">
        <v>60000</v>
      </c>
      <c r="AL102" s="902">
        <v>57000</v>
      </c>
      <c r="AM102" s="902">
        <v>54150</v>
      </c>
      <c r="AN102" s="902">
        <v>51442</v>
      </c>
      <c r="AO102" s="902">
        <v>48870</v>
      </c>
      <c r="AP102" s="902">
        <v>46426</v>
      </c>
      <c r="AQ102" s="41" t="s">
        <v>1090</v>
      </c>
      <c r="AR102" s="41" t="s">
        <v>1090</v>
      </c>
    </row>
    <row r="103" spans="2:44">
      <c r="B103" s="341"/>
      <c r="C103" s="343"/>
      <c r="D103" s="340"/>
      <c r="E103" s="340"/>
      <c r="F103" s="340"/>
      <c r="G103" s="340"/>
      <c r="H103" s="340"/>
      <c r="I103" s="344"/>
      <c r="J103" s="344"/>
      <c r="K103" s="344"/>
      <c r="L103" s="344"/>
      <c r="M103" s="344"/>
      <c r="N103" s="344"/>
      <c r="O103" s="344"/>
      <c r="P103" s="344"/>
      <c r="R103" s="49" t="s">
        <v>338</v>
      </c>
      <c r="S103" s="50">
        <v>214</v>
      </c>
      <c r="T103" s="50" t="s">
        <v>1090</v>
      </c>
      <c r="U103" s="50" t="s">
        <v>1090</v>
      </c>
      <c r="V103" s="50" t="s">
        <v>1090</v>
      </c>
      <c r="W103" s="50" t="s">
        <v>1090</v>
      </c>
      <c r="X103" s="50" t="s">
        <v>1090</v>
      </c>
      <c r="Y103" s="50" t="s">
        <v>1090</v>
      </c>
      <c r="Z103" s="50" t="s">
        <v>1090</v>
      </c>
      <c r="AA103" s="50" t="s">
        <v>1090</v>
      </c>
      <c r="AB103" s="50" t="s">
        <v>1090</v>
      </c>
      <c r="AC103" s="50" t="s">
        <v>1090</v>
      </c>
      <c r="AD103" s="50" t="s">
        <v>1090</v>
      </c>
      <c r="AE103" s="50" t="s">
        <v>1090</v>
      </c>
      <c r="AF103" s="50" t="s">
        <v>1090</v>
      </c>
      <c r="AG103" s="881">
        <v>78000</v>
      </c>
      <c r="AH103" s="881">
        <v>74100</v>
      </c>
      <c r="AI103" s="881">
        <v>70395</v>
      </c>
      <c r="AJ103" s="881">
        <v>66875</v>
      </c>
      <c r="AK103" s="881">
        <v>63531</v>
      </c>
      <c r="AL103" s="881">
        <v>60354</v>
      </c>
      <c r="AM103" s="881">
        <v>57337</v>
      </c>
      <c r="AN103" s="881">
        <v>54470</v>
      </c>
      <c r="AO103" s="881">
        <v>51746</v>
      </c>
      <c r="AP103" s="51" t="s">
        <v>1090</v>
      </c>
      <c r="AQ103" s="51" t="s">
        <v>1090</v>
      </c>
      <c r="AR103" s="51" t="s">
        <v>1090</v>
      </c>
    </row>
    <row r="104" spans="2:44">
      <c r="B104" s="341"/>
      <c r="C104" s="343"/>
      <c r="D104" s="340"/>
      <c r="E104" s="340"/>
      <c r="F104" s="340"/>
      <c r="G104" s="340"/>
      <c r="H104" s="340"/>
      <c r="I104" s="344"/>
      <c r="J104" s="344"/>
      <c r="K104" s="344"/>
      <c r="L104" s="344"/>
      <c r="M104" s="344"/>
      <c r="N104" s="344"/>
      <c r="O104" s="344"/>
      <c r="P104" s="344"/>
      <c r="R104" s="49"/>
      <c r="S104" s="50" t="s">
        <v>1172</v>
      </c>
      <c r="T104" s="882">
        <v>286180</v>
      </c>
      <c r="U104" s="881">
        <v>214635</v>
      </c>
      <c r="V104" s="881">
        <v>193171</v>
      </c>
      <c r="W104" s="881">
        <v>173854</v>
      </c>
      <c r="X104" s="881">
        <v>156468</v>
      </c>
      <c r="Y104" s="881">
        <v>140822</v>
      </c>
      <c r="Z104" s="881">
        <v>126739</v>
      </c>
      <c r="AA104" s="881">
        <v>114065</v>
      </c>
      <c r="AB104" s="881">
        <v>102659</v>
      </c>
      <c r="AC104" s="881">
        <v>92393</v>
      </c>
      <c r="AD104" s="881">
        <v>83153</v>
      </c>
      <c r="AE104" s="881">
        <v>74838</v>
      </c>
      <c r="AF104" s="881">
        <v>71096</v>
      </c>
      <c r="AG104" s="881">
        <v>67541</v>
      </c>
      <c r="AH104" s="881">
        <v>64164</v>
      </c>
      <c r="AI104" s="50" t="s">
        <v>1090</v>
      </c>
      <c r="AJ104" s="50" t="s">
        <v>1090</v>
      </c>
      <c r="AK104" s="50" t="s">
        <v>1090</v>
      </c>
      <c r="AL104" s="50" t="s">
        <v>1090</v>
      </c>
      <c r="AM104" s="50" t="s">
        <v>1090</v>
      </c>
      <c r="AN104" s="50" t="s">
        <v>1090</v>
      </c>
      <c r="AO104" s="50" t="s">
        <v>1090</v>
      </c>
      <c r="AP104" s="50" t="s">
        <v>1090</v>
      </c>
      <c r="AQ104" s="50" t="s">
        <v>1090</v>
      </c>
      <c r="AR104" s="50" t="s">
        <v>1090</v>
      </c>
    </row>
    <row r="105" spans="2:44">
      <c r="B105" s="341"/>
      <c r="C105" s="343"/>
      <c r="D105" s="340"/>
      <c r="E105" s="340"/>
      <c r="F105" s="340"/>
      <c r="G105" s="340"/>
      <c r="H105" s="340"/>
      <c r="I105" s="344"/>
      <c r="J105" s="344"/>
      <c r="K105" s="344"/>
      <c r="L105" s="344"/>
      <c r="M105" s="344"/>
      <c r="N105" s="344"/>
      <c r="O105" s="344"/>
      <c r="P105" s="344"/>
      <c r="R105" s="52"/>
      <c r="S105" s="50" t="s">
        <v>1173</v>
      </c>
      <c r="T105" s="882">
        <v>332433</v>
      </c>
      <c r="U105" s="881">
        <v>249324</v>
      </c>
      <c r="V105" s="881">
        <v>224392</v>
      </c>
      <c r="W105" s="881">
        <v>201953</v>
      </c>
      <c r="X105" s="881">
        <v>181757</v>
      </c>
      <c r="Y105" s="881">
        <v>163581</v>
      </c>
      <c r="Z105" s="881">
        <v>147223</v>
      </c>
      <c r="AA105" s="881">
        <v>132501</v>
      </c>
      <c r="AB105" s="881">
        <v>119251</v>
      </c>
      <c r="AC105" s="881">
        <v>107326</v>
      </c>
      <c r="AD105" s="881">
        <v>96593</v>
      </c>
      <c r="AE105" s="881">
        <v>86934</v>
      </c>
      <c r="AF105" s="881">
        <v>82587</v>
      </c>
      <c r="AG105" s="881">
        <v>78458</v>
      </c>
      <c r="AH105" s="881">
        <v>74535</v>
      </c>
      <c r="AI105" s="881">
        <v>70808</v>
      </c>
      <c r="AJ105" s="50" t="s">
        <v>1090</v>
      </c>
      <c r="AK105" s="50" t="s">
        <v>1090</v>
      </c>
      <c r="AL105" s="50" t="s">
        <v>1090</v>
      </c>
      <c r="AM105" s="50" t="s">
        <v>1090</v>
      </c>
      <c r="AN105" s="50" t="s">
        <v>1090</v>
      </c>
      <c r="AO105" s="50" t="s">
        <v>1090</v>
      </c>
      <c r="AP105" s="50" t="s">
        <v>1090</v>
      </c>
      <c r="AQ105" s="50" t="s">
        <v>1090</v>
      </c>
      <c r="AR105" s="50" t="s">
        <v>1090</v>
      </c>
    </row>
    <row r="106" spans="2:44">
      <c r="B106" s="341"/>
      <c r="C106" s="343"/>
      <c r="D106" s="340"/>
      <c r="E106" s="340"/>
      <c r="F106" s="340"/>
      <c r="G106" s="340"/>
      <c r="H106" s="340"/>
      <c r="I106" s="344"/>
      <c r="J106" s="344"/>
      <c r="K106" s="344"/>
      <c r="L106" s="344"/>
      <c r="M106" s="344"/>
      <c r="N106" s="344"/>
      <c r="O106" s="344"/>
      <c r="P106" s="344"/>
      <c r="R106" s="53" t="s">
        <v>340</v>
      </c>
      <c r="S106" s="54" t="s">
        <v>1174</v>
      </c>
      <c r="T106" s="887">
        <v>371250</v>
      </c>
      <c r="U106" s="888">
        <v>297000</v>
      </c>
      <c r="V106" s="888">
        <v>270000</v>
      </c>
      <c r="W106" s="888">
        <v>243000</v>
      </c>
      <c r="X106" s="888">
        <v>218700</v>
      </c>
      <c r="Y106" s="888">
        <v>196830</v>
      </c>
      <c r="Z106" s="888">
        <v>177147</v>
      </c>
      <c r="AA106" s="888">
        <v>159432</v>
      </c>
      <c r="AB106" s="888">
        <v>143489</v>
      </c>
      <c r="AC106" s="888">
        <v>129140</v>
      </c>
      <c r="AD106" s="888">
        <v>116226</v>
      </c>
      <c r="AE106" s="888">
        <v>104603</v>
      </c>
      <c r="AF106" s="54" t="s">
        <v>1090</v>
      </c>
      <c r="AG106" s="54" t="s">
        <v>1090</v>
      </c>
      <c r="AH106" s="54" t="s">
        <v>1090</v>
      </c>
      <c r="AI106" s="54" t="s">
        <v>1090</v>
      </c>
      <c r="AJ106" s="54" t="s">
        <v>1090</v>
      </c>
      <c r="AK106" s="54" t="s">
        <v>1090</v>
      </c>
      <c r="AL106" s="54" t="s">
        <v>1090</v>
      </c>
      <c r="AM106" s="54" t="s">
        <v>1090</v>
      </c>
      <c r="AN106" s="54" t="s">
        <v>1090</v>
      </c>
      <c r="AO106" s="54" t="s">
        <v>1090</v>
      </c>
      <c r="AP106" s="54" t="s">
        <v>1090</v>
      </c>
      <c r="AQ106" s="54" t="s">
        <v>1090</v>
      </c>
      <c r="AR106" s="54" t="s">
        <v>1090</v>
      </c>
    </row>
    <row r="107" spans="2:44" ht="15.75">
      <c r="B107" s="341"/>
      <c r="C107" s="343"/>
      <c r="D107" s="340"/>
      <c r="E107" s="340"/>
      <c r="F107" s="340"/>
      <c r="G107" s="340"/>
      <c r="H107" s="340"/>
      <c r="I107" s="344"/>
      <c r="J107" s="344"/>
      <c r="K107" s="344"/>
      <c r="L107" s="344"/>
      <c r="M107" s="344"/>
      <c r="N107" s="344"/>
      <c r="O107" s="344"/>
      <c r="P107" s="344"/>
      <c r="Q107" s="358"/>
      <c r="R107" s="66" t="s">
        <v>348</v>
      </c>
      <c r="S107" s="67" t="s">
        <v>1135</v>
      </c>
      <c r="T107" s="67" t="s">
        <v>1090</v>
      </c>
      <c r="U107" s="67" t="s">
        <v>1090</v>
      </c>
      <c r="V107" s="67" t="s">
        <v>1090</v>
      </c>
      <c r="W107" s="67" t="s">
        <v>1090</v>
      </c>
      <c r="X107" s="67" t="s">
        <v>1090</v>
      </c>
      <c r="Y107" s="67" t="s">
        <v>1090</v>
      </c>
      <c r="Z107" s="67" t="s">
        <v>1090</v>
      </c>
      <c r="AA107" s="67" t="s">
        <v>1090</v>
      </c>
      <c r="AB107" s="67" t="s">
        <v>1090</v>
      </c>
      <c r="AC107" s="67" t="s">
        <v>1090</v>
      </c>
      <c r="AD107" s="67" t="s">
        <v>1090</v>
      </c>
      <c r="AE107" s="67" t="s">
        <v>1090</v>
      </c>
      <c r="AF107" s="67" t="s">
        <v>1090</v>
      </c>
      <c r="AG107" s="67" t="s">
        <v>1090</v>
      </c>
      <c r="AH107" s="67" t="s">
        <v>1090</v>
      </c>
      <c r="AI107" s="67" t="s">
        <v>1090</v>
      </c>
      <c r="AJ107" s="67" t="s">
        <v>1090</v>
      </c>
      <c r="AK107" s="67" t="s">
        <v>1090</v>
      </c>
      <c r="AL107" s="67" t="s">
        <v>1090</v>
      </c>
      <c r="AM107" s="67" t="s">
        <v>1090</v>
      </c>
      <c r="AN107" s="67" t="s">
        <v>1090</v>
      </c>
      <c r="AO107" s="67" t="s">
        <v>1090</v>
      </c>
      <c r="AP107" s="906">
        <v>36300</v>
      </c>
      <c r="AQ107" s="906">
        <v>30000</v>
      </c>
      <c r="AR107" s="906">
        <v>25000</v>
      </c>
    </row>
    <row r="108" spans="2:44" ht="15.75">
      <c r="B108" s="341"/>
      <c r="C108" s="343"/>
      <c r="D108" s="340"/>
      <c r="E108" s="340"/>
      <c r="F108" s="340"/>
      <c r="G108" s="340"/>
      <c r="H108" s="340"/>
      <c r="I108" s="344"/>
      <c r="J108" s="344"/>
      <c r="K108" s="344"/>
      <c r="L108" s="344"/>
      <c r="M108" s="344"/>
      <c r="N108" s="344"/>
      <c r="O108" s="344"/>
      <c r="P108" s="344"/>
      <c r="Q108" s="358"/>
      <c r="R108" s="66"/>
      <c r="S108" s="67" t="s">
        <v>1175</v>
      </c>
      <c r="T108" s="67" t="s">
        <v>1090</v>
      </c>
      <c r="U108" s="67" t="s">
        <v>1090</v>
      </c>
      <c r="V108" s="67" t="s">
        <v>1090</v>
      </c>
      <c r="W108" s="67" t="s">
        <v>1090</v>
      </c>
      <c r="X108" s="67" t="s">
        <v>1090</v>
      </c>
      <c r="Y108" s="67" t="s">
        <v>1090</v>
      </c>
      <c r="Z108" s="67" t="s">
        <v>1090</v>
      </c>
      <c r="AA108" s="67" t="s">
        <v>1090</v>
      </c>
      <c r="AB108" s="67" t="s">
        <v>1090</v>
      </c>
      <c r="AC108" s="906">
        <v>90000</v>
      </c>
      <c r="AD108" s="906">
        <v>81000</v>
      </c>
      <c r="AE108" s="906">
        <v>72900</v>
      </c>
      <c r="AF108" s="906">
        <v>69255</v>
      </c>
      <c r="AG108" s="906">
        <v>65792</v>
      </c>
      <c r="AH108" s="906">
        <v>62502</v>
      </c>
      <c r="AI108" s="906">
        <v>59377</v>
      </c>
      <c r="AJ108" s="906">
        <v>56408</v>
      </c>
      <c r="AK108" s="906">
        <v>53588</v>
      </c>
      <c r="AL108" s="68" t="s">
        <v>1090</v>
      </c>
      <c r="AM108" s="68" t="s">
        <v>1090</v>
      </c>
      <c r="AN108" s="68" t="s">
        <v>1090</v>
      </c>
      <c r="AO108" s="68" t="s">
        <v>1090</v>
      </c>
      <c r="AP108" s="68" t="s">
        <v>1090</v>
      </c>
      <c r="AQ108" s="68" t="s">
        <v>1090</v>
      </c>
      <c r="AR108" s="68" t="s">
        <v>1090</v>
      </c>
    </row>
    <row r="109" spans="2:44" ht="15.75">
      <c r="B109" s="341"/>
      <c r="C109" s="343"/>
      <c r="D109" s="340"/>
      <c r="E109" s="340"/>
      <c r="F109" s="340"/>
      <c r="G109" s="340"/>
      <c r="H109" s="340"/>
      <c r="I109" s="344"/>
      <c r="J109" s="344"/>
      <c r="K109" s="344"/>
      <c r="L109" s="344"/>
      <c r="M109" s="344"/>
      <c r="N109" s="344"/>
      <c r="O109" s="344"/>
      <c r="P109" s="344"/>
      <c r="Q109" s="358"/>
      <c r="R109" s="66"/>
      <c r="S109" s="67" t="s">
        <v>1176</v>
      </c>
      <c r="T109" s="68" t="s">
        <v>1090</v>
      </c>
      <c r="U109" s="68" t="s">
        <v>1090</v>
      </c>
      <c r="V109" s="68" t="s">
        <v>1090</v>
      </c>
      <c r="W109" s="68" t="s">
        <v>1090</v>
      </c>
      <c r="X109" s="68" t="s">
        <v>1090</v>
      </c>
      <c r="Y109" s="68" t="s">
        <v>1090</v>
      </c>
      <c r="Z109" s="68" t="s">
        <v>1090</v>
      </c>
      <c r="AA109" s="68" t="s">
        <v>1090</v>
      </c>
      <c r="AB109" s="68" t="s">
        <v>1090</v>
      </c>
      <c r="AC109" s="68" t="s">
        <v>1090</v>
      </c>
      <c r="AD109" s="68" t="s">
        <v>1090</v>
      </c>
      <c r="AE109" s="68" t="s">
        <v>1090</v>
      </c>
      <c r="AF109" s="68" t="s">
        <v>1090</v>
      </c>
      <c r="AG109" s="68" t="s">
        <v>1090</v>
      </c>
      <c r="AH109" s="68" t="s">
        <v>1090</v>
      </c>
      <c r="AI109" s="68" t="s">
        <v>1090</v>
      </c>
      <c r="AJ109" s="68" t="s">
        <v>1090</v>
      </c>
      <c r="AK109" s="68" t="s">
        <v>1090</v>
      </c>
      <c r="AL109" s="68" t="s">
        <v>1090</v>
      </c>
      <c r="AM109" s="68" t="s">
        <v>1090</v>
      </c>
      <c r="AN109" s="68" t="s">
        <v>1090</v>
      </c>
      <c r="AO109" s="906">
        <v>40000</v>
      </c>
      <c r="AP109" s="906">
        <v>37000</v>
      </c>
      <c r="AQ109" s="906">
        <v>26000</v>
      </c>
      <c r="AR109" s="67" t="s">
        <v>1090</v>
      </c>
    </row>
    <row r="110" spans="2:44">
      <c r="B110" s="341"/>
      <c r="C110" s="343"/>
      <c r="D110" s="340"/>
      <c r="E110" s="340"/>
      <c r="F110" s="340"/>
      <c r="G110" s="340"/>
      <c r="H110" s="340"/>
      <c r="I110" s="344"/>
      <c r="Q110" s="359"/>
      <c r="R110" s="69" t="s">
        <v>354</v>
      </c>
      <c r="S110" s="70" t="s">
        <v>1177</v>
      </c>
      <c r="T110" s="70" t="s">
        <v>1090</v>
      </c>
      <c r="U110" s="70" t="s">
        <v>1090</v>
      </c>
      <c r="V110" s="70" t="s">
        <v>1090</v>
      </c>
      <c r="W110" s="70" t="s">
        <v>1090</v>
      </c>
      <c r="X110" s="70" t="s">
        <v>1090</v>
      </c>
      <c r="Y110" s="70" t="s">
        <v>1090</v>
      </c>
      <c r="Z110" s="890">
        <v>150000</v>
      </c>
      <c r="AA110" s="890">
        <v>135000</v>
      </c>
      <c r="AB110" s="890">
        <v>121500</v>
      </c>
      <c r="AC110" s="890">
        <v>109350</v>
      </c>
      <c r="AD110" s="890">
        <v>98415</v>
      </c>
      <c r="AE110" s="890">
        <v>88573</v>
      </c>
      <c r="AF110" s="890">
        <v>84144</v>
      </c>
      <c r="AG110" s="890">
        <v>79937</v>
      </c>
      <c r="AH110" s="890">
        <v>75940</v>
      </c>
      <c r="AI110" s="890">
        <v>72143</v>
      </c>
      <c r="AJ110" s="890">
        <v>68536</v>
      </c>
      <c r="AK110" s="74" t="s">
        <v>1090</v>
      </c>
      <c r="AL110" s="74" t="s">
        <v>1090</v>
      </c>
      <c r="AM110" s="74" t="s">
        <v>1090</v>
      </c>
      <c r="AN110" s="74" t="s">
        <v>1090</v>
      </c>
      <c r="AO110" s="74" t="s">
        <v>1090</v>
      </c>
      <c r="AP110" s="74" t="s">
        <v>1090</v>
      </c>
      <c r="AQ110" s="74" t="s">
        <v>1090</v>
      </c>
      <c r="AR110" s="74" t="s">
        <v>1090</v>
      </c>
    </row>
    <row r="111" spans="2:44">
      <c r="B111" s="341"/>
      <c r="C111" s="343"/>
      <c r="D111" s="340"/>
      <c r="E111" s="340"/>
      <c r="F111" s="340"/>
      <c r="G111" s="340"/>
      <c r="H111" s="340"/>
      <c r="I111" s="344"/>
      <c r="R111" s="69"/>
      <c r="S111" s="70" t="s">
        <v>1178</v>
      </c>
      <c r="T111" s="889">
        <v>360000</v>
      </c>
      <c r="U111" s="890">
        <v>270000</v>
      </c>
      <c r="V111" s="890">
        <v>243000</v>
      </c>
      <c r="W111" s="890">
        <v>218700</v>
      </c>
      <c r="X111" s="890">
        <v>196830</v>
      </c>
      <c r="Y111" s="890">
        <v>177147</v>
      </c>
      <c r="Z111" s="890">
        <v>159432</v>
      </c>
      <c r="AA111" s="890">
        <v>143489</v>
      </c>
      <c r="AB111" s="890">
        <v>129140</v>
      </c>
      <c r="AC111" s="72" t="s">
        <v>1090</v>
      </c>
      <c r="AD111" s="72" t="s">
        <v>1090</v>
      </c>
      <c r="AE111" s="72" t="s">
        <v>1090</v>
      </c>
      <c r="AF111" s="72" t="s">
        <v>1090</v>
      </c>
      <c r="AG111" s="72" t="s">
        <v>1090</v>
      </c>
      <c r="AH111" s="72" t="s">
        <v>1090</v>
      </c>
      <c r="AI111" s="72" t="s">
        <v>1090</v>
      </c>
      <c r="AJ111" s="72" t="s">
        <v>1090</v>
      </c>
      <c r="AK111" s="72" t="s">
        <v>1090</v>
      </c>
      <c r="AL111" s="72" t="s">
        <v>1090</v>
      </c>
      <c r="AM111" s="72" t="s">
        <v>1090</v>
      </c>
      <c r="AN111" s="72" t="s">
        <v>1090</v>
      </c>
      <c r="AO111" s="72" t="s">
        <v>1090</v>
      </c>
      <c r="AP111" s="72" t="s">
        <v>1090</v>
      </c>
      <c r="AQ111" s="72" t="s">
        <v>1090</v>
      </c>
      <c r="AR111" s="72" t="s">
        <v>1090</v>
      </c>
    </row>
    <row r="112" spans="2:44">
      <c r="B112" s="341"/>
      <c r="C112" s="343"/>
      <c r="D112" s="340"/>
      <c r="E112" s="340"/>
      <c r="F112" s="340"/>
      <c r="G112" s="340"/>
      <c r="H112" s="340"/>
      <c r="I112" s="344"/>
      <c r="Q112" s="348"/>
      <c r="R112" s="73"/>
      <c r="S112" s="70" t="s">
        <v>1179</v>
      </c>
      <c r="T112" s="889">
        <v>423500</v>
      </c>
      <c r="U112" s="890">
        <v>338800</v>
      </c>
      <c r="V112" s="890">
        <v>308000</v>
      </c>
      <c r="W112" s="890">
        <v>280000</v>
      </c>
      <c r="X112" s="890">
        <v>252000</v>
      </c>
      <c r="Y112" s="890">
        <v>226800</v>
      </c>
      <c r="Z112" s="890">
        <v>204120</v>
      </c>
      <c r="AA112" s="890">
        <v>183708</v>
      </c>
      <c r="AB112" s="890">
        <v>165337</v>
      </c>
      <c r="AC112" s="890">
        <v>148803</v>
      </c>
      <c r="AD112" s="890">
        <v>133923</v>
      </c>
      <c r="AE112" s="890">
        <v>120530</v>
      </c>
      <c r="AF112" s="890">
        <v>114504</v>
      </c>
      <c r="AG112" s="890">
        <v>108779</v>
      </c>
      <c r="AH112" s="890">
        <v>103340</v>
      </c>
      <c r="AI112" s="890">
        <v>98173</v>
      </c>
      <c r="AJ112" s="70" t="s">
        <v>1090</v>
      </c>
      <c r="AK112" s="70" t="s">
        <v>1090</v>
      </c>
      <c r="AL112" s="70" t="s">
        <v>1090</v>
      </c>
      <c r="AM112" s="70" t="s">
        <v>1090</v>
      </c>
      <c r="AN112" s="70" t="s">
        <v>1090</v>
      </c>
      <c r="AO112" s="70" t="s">
        <v>1090</v>
      </c>
      <c r="AP112" s="70" t="s">
        <v>1090</v>
      </c>
      <c r="AQ112" s="70" t="s">
        <v>1090</v>
      </c>
      <c r="AR112" s="70" t="s">
        <v>1090</v>
      </c>
    </row>
    <row r="113" spans="1:73">
      <c r="B113" s="341"/>
      <c r="C113" s="343"/>
      <c r="D113" s="340"/>
      <c r="E113" s="340"/>
      <c r="F113" s="340"/>
      <c r="G113" s="340"/>
      <c r="H113" s="340"/>
      <c r="I113" s="344"/>
      <c r="R113" s="90" t="s">
        <v>395</v>
      </c>
      <c r="S113" s="89" t="s">
        <v>1180</v>
      </c>
      <c r="T113" s="903">
        <v>271854</v>
      </c>
      <c r="U113" s="902">
        <v>203890</v>
      </c>
      <c r="V113" s="902">
        <v>193001</v>
      </c>
      <c r="W113" s="902">
        <v>182112</v>
      </c>
      <c r="X113" s="902">
        <v>171223</v>
      </c>
      <c r="Y113" s="902">
        <v>160334</v>
      </c>
      <c r="Z113" s="902">
        <v>149445</v>
      </c>
      <c r="AA113" s="902">
        <v>138556</v>
      </c>
      <c r="AB113" s="902">
        <v>127667</v>
      </c>
      <c r="AC113" s="902">
        <v>116778</v>
      </c>
      <c r="AD113" s="902">
        <v>105889</v>
      </c>
      <c r="AE113" s="902">
        <v>95000</v>
      </c>
      <c r="AF113" s="902">
        <v>90250</v>
      </c>
      <c r="AG113" s="902">
        <v>85737</v>
      </c>
      <c r="AH113" s="902">
        <v>81450</v>
      </c>
      <c r="AI113" s="902">
        <v>77378</v>
      </c>
      <c r="AJ113" s="902">
        <v>73509</v>
      </c>
      <c r="AK113" s="89" t="s">
        <v>1090</v>
      </c>
      <c r="AL113" s="89" t="s">
        <v>1090</v>
      </c>
      <c r="AM113" s="89" t="s">
        <v>1090</v>
      </c>
      <c r="AN113" s="89" t="s">
        <v>1090</v>
      </c>
      <c r="AO113" s="89" t="s">
        <v>1090</v>
      </c>
      <c r="AP113" s="89" t="s">
        <v>1090</v>
      </c>
      <c r="AQ113" s="89" t="s">
        <v>1090</v>
      </c>
      <c r="AR113" s="89" t="s">
        <v>1090</v>
      </c>
    </row>
    <row r="114" spans="1:73">
      <c r="B114" s="341"/>
      <c r="C114" s="343"/>
      <c r="D114" s="340"/>
      <c r="E114" s="340"/>
      <c r="F114" s="340"/>
      <c r="G114" s="340"/>
      <c r="H114" s="340"/>
      <c r="I114" s="344"/>
      <c r="Q114" s="346"/>
      <c r="R114" s="75" t="s">
        <v>358</v>
      </c>
      <c r="S114" s="76" t="s">
        <v>1181</v>
      </c>
      <c r="T114" s="76" t="s">
        <v>1090</v>
      </c>
      <c r="U114" s="76" t="s">
        <v>1090</v>
      </c>
      <c r="V114" s="76" t="s">
        <v>1090</v>
      </c>
      <c r="W114" s="76" t="s">
        <v>1090</v>
      </c>
      <c r="X114" s="76" t="s">
        <v>1090</v>
      </c>
      <c r="Y114" s="76" t="s">
        <v>1090</v>
      </c>
      <c r="Z114" s="892">
        <v>155000</v>
      </c>
      <c r="AA114" s="892">
        <v>139500</v>
      </c>
      <c r="AB114" s="892">
        <v>125550</v>
      </c>
      <c r="AC114" s="892">
        <v>112995</v>
      </c>
      <c r="AD114" s="892">
        <v>101695</v>
      </c>
      <c r="AE114" s="892">
        <v>91525</v>
      </c>
      <c r="AF114" s="892">
        <v>86949</v>
      </c>
      <c r="AG114" s="79" t="s">
        <v>1090</v>
      </c>
      <c r="AH114" s="79" t="s">
        <v>1090</v>
      </c>
      <c r="AI114" s="79" t="s">
        <v>1090</v>
      </c>
      <c r="AJ114" s="79" t="s">
        <v>1090</v>
      </c>
      <c r="AK114" s="79" t="s">
        <v>1090</v>
      </c>
      <c r="AL114" s="79" t="s">
        <v>1090</v>
      </c>
      <c r="AM114" s="79" t="s">
        <v>1090</v>
      </c>
      <c r="AN114" s="79" t="s">
        <v>1090</v>
      </c>
      <c r="AO114" s="79" t="s">
        <v>1090</v>
      </c>
      <c r="AP114" s="79" t="s">
        <v>1090</v>
      </c>
      <c r="AQ114" s="79" t="s">
        <v>1090</v>
      </c>
      <c r="AR114" s="79" t="s">
        <v>1090</v>
      </c>
    </row>
    <row r="115" spans="1:73">
      <c r="B115" s="341"/>
      <c r="C115" s="343"/>
      <c r="D115" s="340"/>
      <c r="E115" s="340"/>
      <c r="F115" s="340"/>
      <c r="G115" s="340"/>
      <c r="H115" s="340"/>
      <c r="I115" s="344"/>
      <c r="Q115" s="346"/>
      <c r="R115" s="75"/>
      <c r="S115" s="76" t="s">
        <v>1182</v>
      </c>
      <c r="T115" s="76" t="s">
        <v>1090</v>
      </c>
      <c r="U115" s="76" t="s">
        <v>1090</v>
      </c>
      <c r="V115" s="76" t="s">
        <v>1090</v>
      </c>
      <c r="W115" s="76" t="s">
        <v>1090</v>
      </c>
      <c r="X115" s="76" t="s">
        <v>1090</v>
      </c>
      <c r="Y115" s="76" t="s">
        <v>1090</v>
      </c>
      <c r="Z115" s="892">
        <v>175000</v>
      </c>
      <c r="AA115" s="892">
        <v>157500</v>
      </c>
      <c r="AB115" s="892">
        <v>141750</v>
      </c>
      <c r="AC115" s="892">
        <v>127575</v>
      </c>
      <c r="AD115" s="892">
        <v>114817</v>
      </c>
      <c r="AE115" s="892">
        <v>103335</v>
      </c>
      <c r="AF115" s="892">
        <v>98168</v>
      </c>
      <c r="AG115" s="79" t="s">
        <v>1090</v>
      </c>
      <c r="AH115" s="79" t="s">
        <v>1090</v>
      </c>
      <c r="AI115" s="79" t="s">
        <v>1090</v>
      </c>
      <c r="AJ115" s="79" t="s">
        <v>1090</v>
      </c>
      <c r="AK115" s="79" t="s">
        <v>1090</v>
      </c>
      <c r="AL115" s="79" t="s">
        <v>1090</v>
      </c>
      <c r="AM115" s="79" t="s">
        <v>1090</v>
      </c>
      <c r="AN115" s="79" t="s">
        <v>1090</v>
      </c>
      <c r="AO115" s="79" t="s">
        <v>1090</v>
      </c>
      <c r="AP115" s="79" t="s">
        <v>1090</v>
      </c>
      <c r="AQ115" s="79" t="s">
        <v>1090</v>
      </c>
      <c r="AR115" s="79" t="s">
        <v>1090</v>
      </c>
    </row>
    <row r="116" spans="1:73">
      <c r="B116" s="340"/>
      <c r="C116" s="355"/>
      <c r="D116" s="340"/>
      <c r="E116" s="341"/>
      <c r="F116" s="341"/>
      <c r="G116" s="341"/>
      <c r="H116" s="341"/>
      <c r="I116" s="344"/>
      <c r="Q116" s="346"/>
      <c r="R116" s="81" t="s">
        <v>361</v>
      </c>
      <c r="S116" s="82" t="s">
        <v>1183</v>
      </c>
      <c r="T116" s="895">
        <v>383900</v>
      </c>
      <c r="U116" s="894">
        <v>287925</v>
      </c>
      <c r="V116" s="894">
        <v>259132</v>
      </c>
      <c r="W116" s="894">
        <v>233219</v>
      </c>
      <c r="X116" s="894">
        <v>209897</v>
      </c>
      <c r="Y116" s="83" t="s">
        <v>1090</v>
      </c>
      <c r="Z116" s="83" t="s">
        <v>1090</v>
      </c>
      <c r="AA116" s="83" t="s">
        <v>1090</v>
      </c>
      <c r="AB116" s="83" t="s">
        <v>1090</v>
      </c>
      <c r="AC116" s="83" t="s">
        <v>1090</v>
      </c>
      <c r="AD116" s="83" t="s">
        <v>1090</v>
      </c>
      <c r="AE116" s="83" t="s">
        <v>1090</v>
      </c>
      <c r="AF116" s="83" t="s">
        <v>1090</v>
      </c>
      <c r="AG116" s="83" t="s">
        <v>1090</v>
      </c>
      <c r="AH116" s="83" t="s">
        <v>1090</v>
      </c>
      <c r="AI116" s="83" t="s">
        <v>1090</v>
      </c>
      <c r="AJ116" s="83" t="s">
        <v>1090</v>
      </c>
      <c r="AK116" s="83" t="s">
        <v>1090</v>
      </c>
      <c r="AL116" s="83" t="s">
        <v>1090</v>
      </c>
      <c r="AM116" s="83" t="s">
        <v>1090</v>
      </c>
      <c r="AN116" s="83" t="s">
        <v>1090</v>
      </c>
      <c r="AO116" s="83" t="s">
        <v>1090</v>
      </c>
      <c r="AP116" s="83" t="s">
        <v>1090</v>
      </c>
      <c r="AQ116" s="83" t="s">
        <v>1090</v>
      </c>
      <c r="AR116" s="83" t="s">
        <v>1090</v>
      </c>
    </row>
    <row r="117" spans="1:73">
      <c r="B117" s="340"/>
      <c r="C117" s="355"/>
      <c r="D117" s="340"/>
      <c r="E117" s="341"/>
      <c r="F117" s="341"/>
      <c r="G117" s="341"/>
      <c r="H117" s="341"/>
      <c r="I117" s="341"/>
      <c r="Q117" s="348"/>
      <c r="R117" s="81"/>
      <c r="S117" s="82" t="s">
        <v>1184</v>
      </c>
      <c r="T117" s="83" t="s">
        <v>1090</v>
      </c>
      <c r="U117" s="83" t="s">
        <v>1090</v>
      </c>
      <c r="V117" s="83" t="s">
        <v>1090</v>
      </c>
      <c r="W117" s="83" t="s">
        <v>1090</v>
      </c>
      <c r="X117" s="894">
        <v>241576</v>
      </c>
      <c r="Y117" s="894">
        <v>217418</v>
      </c>
      <c r="Z117" s="894">
        <v>195676</v>
      </c>
      <c r="AA117" s="894">
        <v>176108</v>
      </c>
      <c r="AB117" s="894">
        <v>158498</v>
      </c>
      <c r="AC117" s="894">
        <v>142648</v>
      </c>
      <c r="AD117" s="894">
        <v>128383</v>
      </c>
      <c r="AE117" s="894">
        <v>115545</v>
      </c>
      <c r="AF117" s="83" t="s">
        <v>1090</v>
      </c>
      <c r="AG117" s="83" t="s">
        <v>1090</v>
      </c>
      <c r="AH117" s="83" t="s">
        <v>1090</v>
      </c>
      <c r="AI117" s="83" t="s">
        <v>1090</v>
      </c>
      <c r="AJ117" s="83" t="s">
        <v>1090</v>
      </c>
      <c r="AK117" s="83" t="s">
        <v>1090</v>
      </c>
      <c r="AL117" s="83" t="s">
        <v>1090</v>
      </c>
      <c r="AM117" s="83" t="s">
        <v>1090</v>
      </c>
      <c r="AN117" s="83" t="s">
        <v>1090</v>
      </c>
      <c r="AO117" s="83" t="s">
        <v>1090</v>
      </c>
      <c r="AP117" s="83" t="s">
        <v>1090</v>
      </c>
      <c r="AQ117" s="83" t="s">
        <v>1090</v>
      </c>
      <c r="AR117" s="83" t="s">
        <v>1090</v>
      </c>
    </row>
    <row r="118" spans="1:73">
      <c r="B118" s="340"/>
      <c r="C118" s="355"/>
      <c r="D118" s="340"/>
      <c r="E118" s="341"/>
      <c r="F118" s="341"/>
      <c r="G118" s="341"/>
      <c r="H118" s="341"/>
      <c r="I118" s="344"/>
      <c r="J118" s="338"/>
      <c r="K118" s="338"/>
      <c r="L118" s="338"/>
      <c r="Q118" s="348"/>
      <c r="R118" s="370"/>
      <c r="S118" s="433"/>
      <c r="T118" s="433"/>
      <c r="U118" s="433"/>
      <c r="V118" s="433"/>
      <c r="W118" s="433"/>
      <c r="X118" s="433"/>
      <c r="Y118" s="433"/>
      <c r="Z118" s="433"/>
      <c r="AA118" s="433"/>
      <c r="AB118" s="433"/>
      <c r="AC118" s="433"/>
      <c r="AD118" s="433"/>
      <c r="AE118" s="433"/>
      <c r="AF118" s="433"/>
      <c r="AG118" s="433"/>
      <c r="AH118" s="433"/>
      <c r="AI118" s="433"/>
      <c r="AJ118" s="433"/>
      <c r="AK118" s="433"/>
      <c r="AL118" s="433"/>
      <c r="AM118" s="433"/>
      <c r="AN118" s="433"/>
      <c r="AO118" s="433"/>
      <c r="AP118" s="433"/>
      <c r="AQ118" s="433"/>
      <c r="AR118" s="371"/>
    </row>
    <row r="119" spans="1:73">
      <c r="A119" s="348"/>
      <c r="B119" s="341"/>
      <c r="C119" s="343"/>
      <c r="D119" s="340"/>
      <c r="E119" s="340"/>
      <c r="F119" s="340"/>
      <c r="G119" s="340"/>
      <c r="H119" s="340"/>
      <c r="I119" s="340"/>
      <c r="K119" s="348"/>
      <c r="M119" s="348"/>
      <c r="N119" s="348"/>
      <c r="O119" s="348"/>
      <c r="P119" s="348"/>
      <c r="Q119" s="348"/>
      <c r="R119" s="20"/>
      <c r="S119" s="20"/>
      <c r="T119" s="20">
        <v>2021</v>
      </c>
      <c r="U119" s="20">
        <v>2020</v>
      </c>
      <c r="V119" s="20">
        <v>2019</v>
      </c>
      <c r="W119" s="20">
        <v>2018</v>
      </c>
      <c r="X119" s="20">
        <v>2017</v>
      </c>
      <c r="Y119" s="20">
        <v>2016</v>
      </c>
      <c r="Z119" s="20">
        <v>2015</v>
      </c>
      <c r="AA119" s="20">
        <v>2014</v>
      </c>
      <c r="AB119" s="20">
        <v>2013</v>
      </c>
      <c r="AC119" s="20">
        <v>2012</v>
      </c>
      <c r="AD119" s="20">
        <v>2011</v>
      </c>
      <c r="AE119" s="20">
        <v>2010</v>
      </c>
      <c r="AF119" s="20">
        <v>2009</v>
      </c>
      <c r="AG119" s="20">
        <v>2008</v>
      </c>
      <c r="AH119" s="20">
        <v>2007</v>
      </c>
      <c r="AI119" s="20">
        <v>2006</v>
      </c>
      <c r="AJ119" s="20">
        <v>2005</v>
      </c>
      <c r="AK119" s="20">
        <v>2004</v>
      </c>
      <c r="AL119" s="20">
        <v>2003</v>
      </c>
      <c r="AM119" s="20">
        <v>2002</v>
      </c>
      <c r="AN119" s="20">
        <v>2001</v>
      </c>
      <c r="AO119" s="20">
        <v>2000</v>
      </c>
      <c r="AP119" s="20" t="s">
        <v>1086</v>
      </c>
      <c r="AQ119" s="20" t="s">
        <v>1087</v>
      </c>
      <c r="AR119" s="20" t="s">
        <v>1088</v>
      </c>
    </row>
    <row r="120" spans="1:73">
      <c r="A120" s="348"/>
      <c r="B120" s="341"/>
      <c r="C120" s="343"/>
      <c r="D120" s="340"/>
      <c r="E120" s="340"/>
      <c r="F120" s="340"/>
      <c r="G120" s="340"/>
      <c r="H120" s="340"/>
      <c r="I120" s="340"/>
      <c r="K120" s="348"/>
      <c r="M120" s="348"/>
      <c r="N120" s="348"/>
      <c r="O120" s="348"/>
      <c r="P120" s="348"/>
      <c r="Q120" s="348"/>
    </row>
    <row r="121" spans="1:73">
      <c r="A121" s="348"/>
      <c r="B121" s="341"/>
      <c r="C121" s="343"/>
      <c r="D121" s="340"/>
      <c r="E121" s="340"/>
      <c r="F121" s="340"/>
      <c r="G121" s="340"/>
      <c r="H121" s="340"/>
      <c r="I121" s="344"/>
      <c r="K121" s="348"/>
      <c r="M121" s="348"/>
      <c r="N121" s="348"/>
      <c r="O121" s="348"/>
      <c r="P121" s="348"/>
      <c r="Q121" s="348"/>
      <c r="R121" s="1010" t="s">
        <v>1185</v>
      </c>
      <c r="S121" s="1011"/>
      <c r="T121" s="1011"/>
      <c r="U121" s="1011"/>
      <c r="V121" s="1011"/>
      <c r="W121" s="1011"/>
      <c r="X121" s="1011"/>
      <c r="Y121" s="1011"/>
      <c r="Z121" s="1011"/>
      <c r="AA121" s="1011"/>
      <c r="AB121" s="1011"/>
      <c r="AC121" s="1011"/>
      <c r="AD121" s="1011"/>
      <c r="AE121" s="1011"/>
      <c r="AF121" s="1011"/>
      <c r="AG121" s="1011"/>
      <c r="AH121" s="1011"/>
      <c r="AI121" s="1011"/>
      <c r="AJ121" s="1011"/>
      <c r="AK121" s="1011"/>
      <c r="AL121" s="1011"/>
      <c r="AM121" s="1011"/>
      <c r="AN121" s="1011"/>
      <c r="AO121" s="1011"/>
      <c r="AP121" s="1011"/>
      <c r="AQ121" s="1011"/>
      <c r="AR121" s="1012"/>
    </row>
    <row r="122" spans="1:73">
      <c r="A122" s="348"/>
      <c r="B122" s="341"/>
      <c r="C122" s="343"/>
      <c r="D122" s="340"/>
      <c r="E122" s="340"/>
      <c r="F122" s="340"/>
      <c r="G122" s="340"/>
      <c r="H122" s="340"/>
      <c r="I122" s="344"/>
      <c r="K122" s="348"/>
      <c r="M122" s="348"/>
      <c r="N122" s="348"/>
      <c r="O122" s="348"/>
      <c r="P122" s="348"/>
      <c r="Q122" s="359"/>
      <c r="R122" s="1013"/>
      <c r="S122" s="1014"/>
      <c r="T122" s="1014"/>
      <c r="U122" s="1014"/>
      <c r="V122" s="1014"/>
      <c r="W122" s="1014"/>
      <c r="X122" s="1014"/>
      <c r="Y122" s="1014"/>
      <c r="Z122" s="1014"/>
      <c r="AA122" s="1014"/>
      <c r="AB122" s="1014"/>
      <c r="AC122" s="1014"/>
      <c r="AD122" s="1014"/>
      <c r="AE122" s="1014"/>
      <c r="AF122" s="1014"/>
      <c r="AG122" s="1014"/>
      <c r="AH122" s="1014"/>
      <c r="AI122" s="1014"/>
      <c r="AJ122" s="1014"/>
      <c r="AK122" s="1014"/>
      <c r="AL122" s="1014"/>
      <c r="AM122" s="1014"/>
      <c r="AN122" s="1014"/>
      <c r="AO122" s="1014"/>
      <c r="AP122" s="1014"/>
      <c r="AQ122" s="1014"/>
      <c r="AR122" s="1015"/>
    </row>
    <row r="123" spans="1:73" ht="15.75">
      <c r="A123" s="348"/>
      <c r="B123" s="341"/>
      <c r="C123" s="343"/>
      <c r="D123" s="340"/>
      <c r="E123" s="340"/>
      <c r="F123" s="340"/>
      <c r="G123" s="340"/>
      <c r="H123" s="340"/>
      <c r="I123" s="344"/>
      <c r="K123" s="348"/>
      <c r="M123" s="348"/>
      <c r="N123" s="348"/>
      <c r="O123" s="348"/>
      <c r="P123" s="348"/>
      <c r="Q123" s="359"/>
      <c r="R123" s="908"/>
      <c r="S123" s="909"/>
      <c r="T123" s="909"/>
      <c r="U123" s="909"/>
      <c r="V123" s="909"/>
      <c r="W123" s="909"/>
      <c r="X123" s="909"/>
      <c r="Y123" s="909"/>
      <c r="Z123" s="909"/>
      <c r="AA123" s="909"/>
      <c r="AB123" s="909"/>
      <c r="AC123" s="909"/>
      <c r="AD123" s="909"/>
      <c r="AE123" s="909"/>
      <c r="AF123" s="909"/>
      <c r="AG123" s="909"/>
      <c r="AH123" s="909"/>
      <c r="AI123" s="909"/>
      <c r="AJ123" s="909"/>
      <c r="AK123" s="909"/>
      <c r="AL123" s="909"/>
      <c r="AM123" s="909"/>
      <c r="AN123" s="909"/>
      <c r="AO123" s="909"/>
      <c r="AP123" s="909"/>
      <c r="AQ123" s="909"/>
      <c r="AR123" s="910"/>
    </row>
    <row r="124" spans="1:73" ht="35.25" customHeight="1">
      <c r="A124" s="348"/>
      <c r="B124" s="341"/>
      <c r="C124" s="343"/>
      <c r="D124" s="340"/>
      <c r="E124" s="340"/>
      <c r="F124" s="340"/>
      <c r="G124" s="340"/>
      <c r="H124" s="340"/>
      <c r="I124" s="344"/>
      <c r="K124" s="348"/>
      <c r="M124" s="348"/>
      <c r="N124" s="348"/>
      <c r="O124" s="348"/>
      <c r="P124" s="348"/>
      <c r="Q124" s="348"/>
      <c r="R124" s="205" t="s">
        <v>1081</v>
      </c>
      <c r="S124" s="205" t="s">
        <v>1082</v>
      </c>
      <c r="T124" s="205" t="s">
        <v>1083</v>
      </c>
      <c r="U124" s="913" t="s">
        <v>1084</v>
      </c>
      <c r="V124" s="914"/>
      <c r="W124" s="914"/>
      <c r="X124" s="914"/>
      <c r="Y124" s="914"/>
      <c r="Z124" s="914"/>
      <c r="AA124" s="914"/>
      <c r="AB124" s="914"/>
      <c r="AC124" s="914"/>
      <c r="AD124" s="914"/>
      <c r="AE124" s="914"/>
      <c r="AF124" s="914"/>
      <c r="AG124" s="914"/>
      <c r="AH124" s="914"/>
      <c r="AI124" s="914"/>
      <c r="AJ124" s="914"/>
      <c r="AK124" s="914"/>
      <c r="AL124" s="914"/>
      <c r="AM124" s="914"/>
      <c r="AN124" s="914"/>
      <c r="AO124" s="914"/>
      <c r="AP124" s="914"/>
      <c r="AQ124" s="914"/>
      <c r="AR124" s="915"/>
    </row>
    <row r="125" spans="1:73" ht="15.75" customHeight="1">
      <c r="A125" s="348"/>
      <c r="B125" s="341"/>
      <c r="C125" s="343"/>
      <c r="D125" s="340"/>
      <c r="E125" s="340"/>
      <c r="F125" s="340"/>
      <c r="G125" s="340"/>
      <c r="H125" s="340"/>
      <c r="I125" s="344"/>
      <c r="K125" s="348"/>
      <c r="M125" s="348"/>
      <c r="N125" s="348"/>
      <c r="O125" s="348"/>
      <c r="P125" s="348"/>
      <c r="Q125" s="359"/>
      <c r="R125" s="17"/>
      <c r="S125" s="17"/>
      <c r="T125" s="17"/>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17"/>
    </row>
    <row r="126" spans="1:73">
      <c r="A126" s="348"/>
      <c r="B126" s="341"/>
      <c r="C126" s="343"/>
      <c r="D126" s="340"/>
      <c r="E126" s="340"/>
      <c r="F126" s="340"/>
      <c r="G126" s="340"/>
      <c r="H126" s="340"/>
      <c r="I126" s="344"/>
      <c r="K126" s="348"/>
      <c r="M126" s="348"/>
      <c r="N126" s="348"/>
      <c r="O126" s="348"/>
      <c r="P126" s="348"/>
      <c r="Q126" s="359"/>
      <c r="R126" s="20"/>
      <c r="S126" s="20"/>
      <c r="T126" s="20">
        <v>2021</v>
      </c>
      <c r="U126" s="20">
        <v>2020</v>
      </c>
      <c r="V126" s="20">
        <v>2019</v>
      </c>
      <c r="W126" s="20">
        <v>2018</v>
      </c>
      <c r="X126" s="20">
        <v>2017</v>
      </c>
      <c r="Y126" s="20">
        <v>2016</v>
      </c>
      <c r="Z126" s="20">
        <v>2015</v>
      </c>
      <c r="AA126" s="20">
        <v>2014</v>
      </c>
      <c r="AB126" s="20">
        <v>2013</v>
      </c>
      <c r="AC126" s="20">
        <v>2012</v>
      </c>
      <c r="AD126" s="20">
        <v>2011</v>
      </c>
      <c r="AE126" s="20">
        <v>2010</v>
      </c>
      <c r="AF126" s="20">
        <v>2009</v>
      </c>
      <c r="AG126" s="20">
        <v>2008</v>
      </c>
      <c r="AH126" s="20">
        <v>2007</v>
      </c>
      <c r="AI126" s="20">
        <v>2006</v>
      </c>
      <c r="AJ126" s="20">
        <v>2005</v>
      </c>
      <c r="AK126" s="20">
        <v>2004</v>
      </c>
      <c r="AL126" s="20">
        <v>2003</v>
      </c>
      <c r="AM126" s="20">
        <v>2002</v>
      </c>
      <c r="AN126" s="20">
        <v>2001</v>
      </c>
      <c r="AO126" s="20">
        <v>2000</v>
      </c>
      <c r="AP126" s="20" t="s">
        <v>1086</v>
      </c>
      <c r="AQ126" s="20" t="s">
        <v>1087</v>
      </c>
      <c r="AR126" s="20" t="s">
        <v>1088</v>
      </c>
    </row>
    <row r="127" spans="1:73" s="14" customFormat="1" ht="15.75" customHeight="1">
      <c r="A127" s="348"/>
      <c r="B127" s="341"/>
      <c r="C127" s="343"/>
      <c r="D127" s="340"/>
      <c r="E127" s="340"/>
      <c r="F127" s="340"/>
      <c r="G127" s="340"/>
      <c r="H127" s="340"/>
      <c r="I127" s="344"/>
      <c r="J127" s="348"/>
      <c r="K127" s="348"/>
      <c r="L127" s="348"/>
      <c r="M127" s="348"/>
      <c r="N127" s="348"/>
      <c r="O127" s="348"/>
      <c r="P127" s="348"/>
      <c r="Q127" s="346"/>
      <c r="R127" s="34" t="s">
        <v>327</v>
      </c>
      <c r="S127" s="39" t="s">
        <v>1186</v>
      </c>
      <c r="T127" s="901">
        <v>764992</v>
      </c>
      <c r="U127" s="874">
        <v>611993</v>
      </c>
      <c r="V127" s="874">
        <v>556358</v>
      </c>
      <c r="W127" s="874">
        <v>505780</v>
      </c>
      <c r="X127" s="874">
        <v>459800</v>
      </c>
      <c r="Y127" s="874">
        <v>418000</v>
      </c>
      <c r="Z127" s="874">
        <v>380000</v>
      </c>
      <c r="AA127" s="874">
        <v>342000</v>
      </c>
      <c r="AB127" s="874">
        <v>307800</v>
      </c>
      <c r="AC127" s="874">
        <v>277020</v>
      </c>
      <c r="AD127" s="874">
        <v>249318</v>
      </c>
      <c r="AE127" s="874">
        <v>224386</v>
      </c>
      <c r="AF127" s="874">
        <v>213166</v>
      </c>
      <c r="AG127" s="874">
        <v>202508</v>
      </c>
      <c r="AH127" s="874">
        <v>192383</v>
      </c>
      <c r="AI127" s="874">
        <v>182763</v>
      </c>
      <c r="AJ127" s="874">
        <v>173625</v>
      </c>
      <c r="AK127" s="36" t="s">
        <v>1090</v>
      </c>
      <c r="AL127" s="36" t="s">
        <v>1090</v>
      </c>
      <c r="AM127" s="36" t="s">
        <v>1090</v>
      </c>
      <c r="AN127" s="36" t="s">
        <v>1090</v>
      </c>
      <c r="AO127" s="36" t="s">
        <v>1090</v>
      </c>
      <c r="AP127" s="36" t="s">
        <v>1090</v>
      </c>
      <c r="AQ127" s="36" t="s">
        <v>1090</v>
      </c>
      <c r="AR127" s="36" t="s">
        <v>1090</v>
      </c>
      <c r="AS127" s="338"/>
      <c r="AT127" s="338"/>
      <c r="AU127" s="338"/>
      <c r="AV127" s="338"/>
      <c r="AW127" s="338"/>
      <c r="AX127" s="338"/>
      <c r="AY127" s="338"/>
      <c r="AZ127" s="338"/>
      <c r="BA127" s="338"/>
      <c r="BB127" s="338"/>
      <c r="BC127" s="338"/>
      <c r="BD127" s="338"/>
      <c r="BE127" s="338"/>
      <c r="BF127" s="338"/>
      <c r="BG127" s="338"/>
      <c r="BH127" s="338"/>
      <c r="BI127" s="338"/>
      <c r="BJ127" s="338"/>
      <c r="BK127" s="338"/>
      <c r="BL127" s="338"/>
      <c r="BM127" s="338"/>
      <c r="BN127" s="338"/>
      <c r="BO127" s="338"/>
      <c r="BP127" s="338"/>
      <c r="BQ127" s="338"/>
      <c r="BR127" s="338"/>
      <c r="BS127" s="338"/>
      <c r="BT127" s="338"/>
      <c r="BU127" s="348"/>
    </row>
    <row r="128" spans="1:73" s="14" customFormat="1" ht="15.75" customHeight="1">
      <c r="A128" s="348"/>
      <c r="B128" s="341"/>
      <c r="C128" s="343"/>
      <c r="D128" s="340"/>
      <c r="E128" s="340"/>
      <c r="F128" s="340"/>
      <c r="G128" s="340"/>
      <c r="H128" s="340"/>
      <c r="I128" s="344"/>
      <c r="J128" s="348"/>
      <c r="K128" s="348"/>
      <c r="L128" s="348"/>
      <c r="M128" s="348"/>
      <c r="N128" s="348"/>
      <c r="O128" s="348"/>
      <c r="P128" s="348"/>
      <c r="Q128" s="338"/>
      <c r="R128" s="34"/>
      <c r="S128" s="39" t="s">
        <v>1187</v>
      </c>
      <c r="T128" s="36" t="s">
        <v>1090</v>
      </c>
      <c r="U128" s="36" t="s">
        <v>1090</v>
      </c>
      <c r="V128" s="36" t="s">
        <v>1090</v>
      </c>
      <c r="W128" s="36" t="s">
        <v>1090</v>
      </c>
      <c r="X128" s="36" t="s">
        <v>1090</v>
      </c>
      <c r="Y128" s="36" t="s">
        <v>1090</v>
      </c>
      <c r="Z128" s="36" t="s">
        <v>1090</v>
      </c>
      <c r="AA128" s="36" t="s">
        <v>1090</v>
      </c>
      <c r="AB128" s="36" t="s">
        <v>1090</v>
      </c>
      <c r="AC128" s="36" t="s">
        <v>1090</v>
      </c>
      <c r="AD128" s="36" t="s">
        <v>1090</v>
      </c>
      <c r="AE128" s="36" t="s">
        <v>1090</v>
      </c>
      <c r="AF128" s="36" t="s">
        <v>1090</v>
      </c>
      <c r="AG128" s="36" t="s">
        <v>1090</v>
      </c>
      <c r="AH128" s="36" t="s">
        <v>1090</v>
      </c>
      <c r="AI128" s="36" t="s">
        <v>1090</v>
      </c>
      <c r="AJ128" s="36" t="s">
        <v>1090</v>
      </c>
      <c r="AK128" s="36" t="s">
        <v>1090</v>
      </c>
      <c r="AL128" s="36" t="s">
        <v>1090</v>
      </c>
      <c r="AM128" s="36" t="s">
        <v>1090</v>
      </c>
      <c r="AN128" s="36" t="s">
        <v>1090</v>
      </c>
      <c r="AO128" s="36" t="s">
        <v>1090</v>
      </c>
      <c r="AP128" s="874">
        <v>49500</v>
      </c>
      <c r="AQ128" s="874">
        <v>42500</v>
      </c>
      <c r="AR128" s="36" t="s">
        <v>1090</v>
      </c>
      <c r="AS128" s="338"/>
      <c r="AT128" s="338"/>
      <c r="AU128" s="338"/>
      <c r="AV128" s="338"/>
      <c r="AW128" s="338"/>
      <c r="AX128" s="338"/>
      <c r="AY128" s="338"/>
      <c r="AZ128" s="338"/>
      <c r="BA128" s="338"/>
      <c r="BB128" s="338"/>
      <c r="BC128" s="338"/>
      <c r="BD128" s="338"/>
      <c r="BE128" s="338"/>
      <c r="BF128" s="338"/>
      <c r="BG128" s="338"/>
      <c r="BH128" s="338"/>
      <c r="BI128" s="338"/>
      <c r="BJ128" s="338"/>
      <c r="BK128" s="338"/>
      <c r="BL128" s="338"/>
      <c r="BM128" s="338"/>
      <c r="BN128" s="338"/>
      <c r="BO128" s="338"/>
      <c r="BP128" s="338"/>
      <c r="BQ128" s="338"/>
      <c r="BR128" s="338"/>
      <c r="BS128" s="338"/>
      <c r="BT128" s="338"/>
      <c r="BU128" s="348"/>
    </row>
    <row r="129" spans="1:73" s="14" customFormat="1">
      <c r="A129" s="348"/>
      <c r="B129" s="341"/>
      <c r="C129" s="343"/>
      <c r="D129" s="340"/>
      <c r="E129" s="340"/>
      <c r="F129" s="340"/>
      <c r="G129" s="340"/>
      <c r="H129" s="340"/>
      <c r="I129" s="344"/>
      <c r="J129" s="348"/>
      <c r="K129" s="348"/>
      <c r="L129" s="348"/>
      <c r="M129" s="348"/>
      <c r="N129" s="348"/>
      <c r="O129" s="348"/>
      <c r="P129" s="348"/>
      <c r="Q129" s="338"/>
      <c r="R129" s="30" t="s">
        <v>330</v>
      </c>
      <c r="S129" s="31">
        <v>312</v>
      </c>
      <c r="T129" s="896">
        <v>558188</v>
      </c>
      <c r="U129" s="875">
        <v>446550</v>
      </c>
      <c r="V129" s="875">
        <v>405955</v>
      </c>
      <c r="W129" s="875">
        <v>369050</v>
      </c>
      <c r="X129" s="875">
        <v>335500</v>
      </c>
      <c r="Y129" s="875">
        <v>305000</v>
      </c>
      <c r="Z129" s="875">
        <v>274500</v>
      </c>
      <c r="AA129" s="875">
        <v>247050</v>
      </c>
      <c r="AB129" s="875">
        <v>222345</v>
      </c>
      <c r="AC129" s="875">
        <v>200110</v>
      </c>
      <c r="AD129" s="875">
        <v>180099</v>
      </c>
      <c r="AE129" s="875">
        <v>162089</v>
      </c>
      <c r="AF129" s="875">
        <v>153985</v>
      </c>
      <c r="AG129" s="875">
        <v>146285</v>
      </c>
      <c r="AH129" s="875">
        <v>138971</v>
      </c>
      <c r="AI129" s="875">
        <v>132022</v>
      </c>
      <c r="AJ129" s="875">
        <v>125421</v>
      </c>
      <c r="AK129" s="875">
        <v>119150</v>
      </c>
      <c r="AL129" s="875">
        <v>113193</v>
      </c>
      <c r="AM129" s="875">
        <v>107533</v>
      </c>
      <c r="AN129" s="875">
        <v>102156</v>
      </c>
      <c r="AO129" s="875">
        <v>97048</v>
      </c>
      <c r="AP129" s="29" t="s">
        <v>1090</v>
      </c>
      <c r="AQ129" s="29" t="s">
        <v>1090</v>
      </c>
      <c r="AR129" s="29" t="s">
        <v>1090</v>
      </c>
      <c r="AS129" s="338"/>
      <c r="AT129" s="338"/>
      <c r="AU129" s="338"/>
      <c r="AV129" s="338"/>
      <c r="AW129" s="338"/>
      <c r="AX129" s="338"/>
      <c r="AY129" s="338"/>
      <c r="AZ129" s="338"/>
      <c r="BA129" s="338"/>
      <c r="BB129" s="338"/>
      <c r="BC129" s="338"/>
      <c r="BD129" s="338"/>
      <c r="BE129" s="338"/>
      <c r="BF129" s="338"/>
      <c r="BG129" s="338"/>
      <c r="BH129" s="338"/>
      <c r="BI129" s="338"/>
      <c r="BJ129" s="338"/>
      <c r="BK129" s="338"/>
      <c r="BL129" s="338"/>
      <c r="BM129" s="338"/>
      <c r="BN129" s="338"/>
      <c r="BO129" s="338"/>
      <c r="BP129" s="338"/>
      <c r="BQ129" s="338"/>
      <c r="BR129" s="338"/>
      <c r="BS129" s="338"/>
      <c r="BT129" s="338"/>
      <c r="BU129" s="348"/>
    </row>
    <row r="130" spans="1:73" s="14" customFormat="1" ht="15" customHeight="1">
      <c r="A130" s="348"/>
      <c r="B130" s="341"/>
      <c r="C130" s="343"/>
      <c r="D130" s="340"/>
      <c r="E130" s="340"/>
      <c r="F130" s="340"/>
      <c r="G130" s="340"/>
      <c r="H130" s="340"/>
      <c r="I130" s="344"/>
      <c r="J130" s="348"/>
      <c r="K130" s="348"/>
      <c r="L130" s="348"/>
      <c r="M130" s="348"/>
      <c r="N130" s="348"/>
      <c r="O130" s="348"/>
      <c r="P130" s="348"/>
      <c r="Q130" s="346"/>
      <c r="R130" s="30"/>
      <c r="S130" s="31">
        <v>320</v>
      </c>
      <c r="T130" s="896">
        <v>962500</v>
      </c>
      <c r="U130" s="875">
        <v>770000</v>
      </c>
      <c r="V130" s="875">
        <v>700000</v>
      </c>
      <c r="W130" s="875">
        <v>630000</v>
      </c>
      <c r="X130" s="875">
        <v>567000</v>
      </c>
      <c r="Y130" s="875">
        <v>510300</v>
      </c>
      <c r="Z130" s="875">
        <v>459270</v>
      </c>
      <c r="AA130" s="875">
        <v>413343</v>
      </c>
      <c r="AB130" s="875">
        <v>372008</v>
      </c>
      <c r="AC130" s="875">
        <v>334807</v>
      </c>
      <c r="AD130" s="875">
        <v>301327</v>
      </c>
      <c r="AE130" s="875">
        <v>271194</v>
      </c>
      <c r="AF130" s="875">
        <v>257634</v>
      </c>
      <c r="AG130" s="875">
        <v>244752</v>
      </c>
      <c r="AH130" s="875">
        <v>232515</v>
      </c>
      <c r="AI130" s="875">
        <v>220889</v>
      </c>
      <c r="AJ130" s="875">
        <v>209845</v>
      </c>
      <c r="AK130" s="875">
        <v>199352</v>
      </c>
      <c r="AL130" s="875">
        <v>189385</v>
      </c>
      <c r="AM130" s="875">
        <v>179915</v>
      </c>
      <c r="AN130" s="875">
        <v>170920</v>
      </c>
      <c r="AO130" s="875">
        <v>162374</v>
      </c>
      <c r="AP130" s="875">
        <v>74000</v>
      </c>
      <c r="AQ130" s="29" t="s">
        <v>1090</v>
      </c>
      <c r="AR130" s="29" t="s">
        <v>1090</v>
      </c>
      <c r="AS130" s="338"/>
      <c r="AT130" s="338"/>
      <c r="AU130" s="338"/>
      <c r="AV130" s="338"/>
      <c r="AW130" s="338"/>
      <c r="AX130" s="338"/>
      <c r="AY130" s="338"/>
      <c r="AZ130" s="338"/>
      <c r="BA130" s="338"/>
      <c r="BB130" s="338"/>
      <c r="BC130" s="338"/>
      <c r="BD130" s="338"/>
      <c r="BE130" s="338"/>
      <c r="BF130" s="338"/>
      <c r="BG130" s="338"/>
      <c r="BH130" s="338"/>
      <c r="BI130" s="338"/>
      <c r="BJ130" s="338"/>
      <c r="BK130" s="338"/>
      <c r="BL130" s="338"/>
      <c r="BM130" s="338"/>
      <c r="BN130" s="338"/>
      <c r="BO130" s="338"/>
      <c r="BP130" s="338"/>
      <c r="BQ130" s="338"/>
      <c r="BR130" s="338"/>
      <c r="BS130" s="338"/>
      <c r="BT130" s="338"/>
      <c r="BU130" s="348"/>
    </row>
    <row r="131" spans="1:73" s="14" customFormat="1" ht="15" customHeight="1">
      <c r="A131" s="348"/>
      <c r="B131" s="341"/>
      <c r="C131" s="343"/>
      <c r="D131" s="340"/>
      <c r="E131" s="340"/>
      <c r="F131" s="340"/>
      <c r="G131" s="340"/>
      <c r="H131" s="340"/>
      <c r="I131" s="344"/>
      <c r="J131" s="348"/>
      <c r="K131" s="348"/>
      <c r="L131" s="348"/>
      <c r="M131" s="348"/>
      <c r="N131" s="348"/>
      <c r="O131" s="348"/>
      <c r="P131" s="348"/>
      <c r="Q131" s="346"/>
      <c r="R131" s="29"/>
      <c r="S131" s="31">
        <v>336</v>
      </c>
      <c r="T131" s="896">
        <v>998250</v>
      </c>
      <c r="U131" s="875">
        <v>798600</v>
      </c>
      <c r="V131" s="875">
        <v>726000</v>
      </c>
      <c r="W131" s="875">
        <v>660000</v>
      </c>
      <c r="X131" s="875">
        <v>600000</v>
      </c>
      <c r="Y131" s="875">
        <v>540000</v>
      </c>
      <c r="Z131" s="875">
        <v>486000</v>
      </c>
      <c r="AA131" s="875">
        <v>437400</v>
      </c>
      <c r="AB131" s="875">
        <v>393660</v>
      </c>
      <c r="AC131" s="875">
        <v>354294</v>
      </c>
      <c r="AD131" s="875">
        <v>318864</v>
      </c>
      <c r="AE131" s="875">
        <v>286978</v>
      </c>
      <c r="AF131" s="29" t="s">
        <v>1090</v>
      </c>
      <c r="AG131" s="29" t="s">
        <v>1090</v>
      </c>
      <c r="AH131" s="29" t="s">
        <v>1090</v>
      </c>
      <c r="AI131" s="29" t="s">
        <v>1090</v>
      </c>
      <c r="AJ131" s="29" t="s">
        <v>1090</v>
      </c>
      <c r="AK131" s="29" t="s">
        <v>1090</v>
      </c>
      <c r="AL131" s="29" t="s">
        <v>1090</v>
      </c>
      <c r="AM131" s="29" t="s">
        <v>1090</v>
      </c>
      <c r="AN131" s="29" t="s">
        <v>1090</v>
      </c>
      <c r="AO131" s="29" t="s">
        <v>1090</v>
      </c>
      <c r="AP131" s="29" t="s">
        <v>1090</v>
      </c>
      <c r="AQ131" s="29" t="s">
        <v>1090</v>
      </c>
      <c r="AR131" s="29" t="s">
        <v>1090</v>
      </c>
      <c r="AS131" s="338"/>
      <c r="AT131" s="338"/>
      <c r="AU131" s="338"/>
      <c r="AV131" s="338"/>
      <c r="AW131" s="338"/>
      <c r="AX131" s="338"/>
      <c r="AY131" s="338"/>
      <c r="AZ131" s="338"/>
      <c r="BA131" s="338"/>
      <c r="BB131" s="338"/>
      <c r="BC131" s="338"/>
      <c r="BD131" s="338"/>
      <c r="BE131" s="338"/>
      <c r="BF131" s="338"/>
      <c r="BG131" s="338"/>
      <c r="BH131" s="338"/>
      <c r="BI131" s="338"/>
      <c r="BJ131" s="338"/>
      <c r="BK131" s="338"/>
      <c r="BL131" s="338"/>
      <c r="BM131" s="338"/>
      <c r="BN131" s="338"/>
      <c r="BO131" s="338"/>
      <c r="BP131" s="338"/>
      <c r="BQ131" s="338"/>
      <c r="BR131" s="338"/>
      <c r="BS131" s="338"/>
      <c r="BT131" s="338"/>
      <c r="BU131" s="348"/>
    </row>
    <row r="132" spans="1:73" s="14" customFormat="1" ht="15" customHeight="1">
      <c r="A132" s="348"/>
      <c r="B132" s="341"/>
      <c r="C132" s="343"/>
      <c r="D132" s="340"/>
      <c r="E132" s="340"/>
      <c r="F132" s="340"/>
      <c r="G132" s="340"/>
      <c r="H132" s="340"/>
      <c r="I132" s="344"/>
      <c r="J132" s="348"/>
      <c r="K132" s="348"/>
      <c r="L132" s="348"/>
      <c r="M132" s="348"/>
      <c r="N132" s="348"/>
      <c r="O132" s="348"/>
      <c r="P132" s="348"/>
      <c r="Q132" s="346"/>
      <c r="R132" s="45" t="s">
        <v>336</v>
      </c>
      <c r="S132" s="95" t="s">
        <v>1188</v>
      </c>
      <c r="T132" s="95" t="s">
        <v>1090</v>
      </c>
      <c r="U132" s="46" t="s">
        <v>1090</v>
      </c>
      <c r="V132" s="46" t="s">
        <v>1090</v>
      </c>
      <c r="W132" s="46" t="s">
        <v>1090</v>
      </c>
      <c r="X132" s="46" t="s">
        <v>1090</v>
      </c>
      <c r="Y132" s="46" t="s">
        <v>1090</v>
      </c>
      <c r="Z132" s="46" t="s">
        <v>1090</v>
      </c>
      <c r="AA132" s="46" t="s">
        <v>1090</v>
      </c>
      <c r="AB132" s="877">
        <v>200000</v>
      </c>
      <c r="AC132" s="877">
        <v>180000</v>
      </c>
      <c r="AD132" s="877">
        <v>162000</v>
      </c>
      <c r="AE132" s="877">
        <v>153900</v>
      </c>
      <c r="AF132" s="877">
        <v>146205</v>
      </c>
      <c r="AG132" s="877">
        <v>138894</v>
      </c>
      <c r="AH132" s="877">
        <v>131950</v>
      </c>
      <c r="AI132" s="46" t="s">
        <v>1090</v>
      </c>
      <c r="AJ132" s="46" t="s">
        <v>1090</v>
      </c>
      <c r="AK132" s="46" t="s">
        <v>1090</v>
      </c>
      <c r="AL132" s="46" t="s">
        <v>1090</v>
      </c>
      <c r="AM132" s="46" t="s">
        <v>1090</v>
      </c>
      <c r="AN132" s="46" t="s">
        <v>1090</v>
      </c>
      <c r="AO132" s="46" t="s">
        <v>1090</v>
      </c>
      <c r="AP132" s="46" t="s">
        <v>1090</v>
      </c>
      <c r="AQ132" s="46" t="s">
        <v>1090</v>
      </c>
      <c r="AR132" s="46" t="s">
        <v>1090</v>
      </c>
      <c r="AS132" s="338"/>
      <c r="AT132" s="338"/>
      <c r="AU132" s="338"/>
      <c r="AV132" s="338"/>
      <c r="AW132" s="338"/>
      <c r="AX132" s="338"/>
      <c r="AY132" s="338"/>
      <c r="AZ132" s="338"/>
      <c r="BA132" s="338"/>
      <c r="BB132" s="338"/>
      <c r="BC132" s="338"/>
      <c r="BD132" s="338"/>
      <c r="BE132" s="338"/>
      <c r="BF132" s="338"/>
      <c r="BG132" s="338"/>
      <c r="BH132" s="338"/>
      <c r="BI132" s="338"/>
      <c r="BJ132" s="338"/>
      <c r="BK132" s="338"/>
      <c r="BL132" s="338"/>
      <c r="BM132" s="338"/>
      <c r="BN132" s="338"/>
      <c r="BO132" s="338"/>
      <c r="BP132" s="338"/>
      <c r="BQ132" s="338"/>
      <c r="BR132" s="338"/>
      <c r="BS132" s="338"/>
      <c r="BT132" s="338"/>
      <c r="BU132" s="348"/>
    </row>
    <row r="133" spans="1:73" s="14" customFormat="1">
      <c r="A133" s="348"/>
      <c r="B133" s="341"/>
      <c r="C133" s="343"/>
      <c r="D133" s="340"/>
      <c r="E133" s="340"/>
      <c r="F133" s="340"/>
      <c r="G133" s="340"/>
      <c r="H133" s="340"/>
      <c r="I133" s="344"/>
      <c r="J133" s="348"/>
      <c r="K133" s="348"/>
      <c r="L133" s="348"/>
      <c r="M133" s="348"/>
      <c r="N133" s="348"/>
      <c r="O133" s="348"/>
      <c r="P133" s="348"/>
      <c r="Q133" s="348"/>
      <c r="R133" s="45"/>
      <c r="S133" s="95" t="s">
        <v>1189</v>
      </c>
      <c r="T133" s="878">
        <v>500000</v>
      </c>
      <c r="U133" s="877">
        <v>400000</v>
      </c>
      <c r="V133" s="877">
        <v>360000</v>
      </c>
      <c r="W133" s="877">
        <v>324000</v>
      </c>
      <c r="X133" s="877">
        <v>291600</v>
      </c>
      <c r="Y133" s="877">
        <v>262440</v>
      </c>
      <c r="Z133" s="877">
        <v>236296</v>
      </c>
      <c r="AA133" s="877">
        <v>212576</v>
      </c>
      <c r="AB133" s="877">
        <v>191318</v>
      </c>
      <c r="AC133" s="877">
        <v>172186</v>
      </c>
      <c r="AD133" s="877">
        <v>154968</v>
      </c>
      <c r="AE133" s="46" t="s">
        <v>1090</v>
      </c>
      <c r="AF133" s="46" t="s">
        <v>1090</v>
      </c>
      <c r="AG133" s="46" t="s">
        <v>1090</v>
      </c>
      <c r="AH133" s="46" t="s">
        <v>1090</v>
      </c>
      <c r="AI133" s="46" t="s">
        <v>1090</v>
      </c>
      <c r="AJ133" s="46" t="s">
        <v>1090</v>
      </c>
      <c r="AK133" s="46" t="s">
        <v>1090</v>
      </c>
      <c r="AL133" s="46" t="s">
        <v>1090</v>
      </c>
      <c r="AM133" s="46" t="s">
        <v>1090</v>
      </c>
      <c r="AN133" s="46" t="s">
        <v>1090</v>
      </c>
      <c r="AO133" s="46" t="s">
        <v>1090</v>
      </c>
      <c r="AP133" s="46" t="s">
        <v>1090</v>
      </c>
      <c r="AQ133" s="46" t="s">
        <v>1090</v>
      </c>
      <c r="AR133" s="46" t="s">
        <v>1090</v>
      </c>
      <c r="AS133" s="338"/>
      <c r="AT133" s="338"/>
      <c r="AU133" s="338"/>
      <c r="AV133" s="338"/>
      <c r="AW133" s="338"/>
      <c r="AX133" s="338"/>
      <c r="AY133" s="338"/>
      <c r="AZ133" s="338"/>
      <c r="BA133" s="338"/>
      <c r="BB133" s="338"/>
      <c r="BC133" s="338"/>
      <c r="BD133" s="338"/>
      <c r="BE133" s="338"/>
      <c r="BF133" s="338"/>
      <c r="BG133" s="338"/>
      <c r="BH133" s="338"/>
      <c r="BI133" s="338"/>
      <c r="BJ133" s="338"/>
      <c r="BK133" s="338"/>
      <c r="BL133" s="338"/>
      <c r="BM133" s="338"/>
      <c r="BN133" s="338"/>
      <c r="BO133" s="338"/>
      <c r="BP133" s="338"/>
      <c r="BQ133" s="338"/>
      <c r="BR133" s="338"/>
      <c r="BS133" s="338"/>
      <c r="BT133" s="338"/>
      <c r="BU133" s="348"/>
    </row>
    <row r="134" spans="1:73" s="14" customFormat="1">
      <c r="A134" s="348"/>
      <c r="B134" s="341"/>
      <c r="C134" s="343"/>
      <c r="D134" s="340"/>
      <c r="E134" s="340"/>
      <c r="F134" s="340"/>
      <c r="G134" s="340"/>
      <c r="H134" s="340"/>
      <c r="I134" s="344"/>
      <c r="J134" s="348"/>
      <c r="K134" s="348"/>
      <c r="L134" s="348"/>
      <c r="M134" s="348"/>
      <c r="N134" s="348"/>
      <c r="O134" s="348"/>
      <c r="P134" s="348"/>
      <c r="Q134" s="348"/>
      <c r="R134" s="49" t="s">
        <v>338</v>
      </c>
      <c r="S134" s="166" t="s">
        <v>1190</v>
      </c>
      <c r="T134" s="905">
        <v>402627</v>
      </c>
      <c r="U134" s="904">
        <v>322102</v>
      </c>
      <c r="V134" s="904">
        <v>292820</v>
      </c>
      <c r="W134" s="904">
        <v>266200</v>
      </c>
      <c r="X134" s="904">
        <v>242000</v>
      </c>
      <c r="Y134" s="904">
        <v>220000</v>
      </c>
      <c r="Z134" s="904">
        <v>198000</v>
      </c>
      <c r="AA134" s="904">
        <v>178200</v>
      </c>
      <c r="AB134" s="904">
        <v>160380</v>
      </c>
      <c r="AC134" s="904">
        <v>144342</v>
      </c>
      <c r="AD134" s="904">
        <v>129907</v>
      </c>
      <c r="AE134" s="904">
        <v>116917</v>
      </c>
      <c r="AF134" s="904">
        <v>111071</v>
      </c>
      <c r="AG134" s="904">
        <v>105517</v>
      </c>
      <c r="AH134" s="91" t="s">
        <v>1090</v>
      </c>
      <c r="AI134" s="91" t="s">
        <v>1090</v>
      </c>
      <c r="AJ134" s="91" t="s">
        <v>1090</v>
      </c>
      <c r="AK134" s="91" t="s">
        <v>1090</v>
      </c>
      <c r="AL134" s="91" t="s">
        <v>1090</v>
      </c>
      <c r="AM134" s="91" t="s">
        <v>1090</v>
      </c>
      <c r="AN134" s="91" t="s">
        <v>1090</v>
      </c>
      <c r="AO134" s="91" t="s">
        <v>1090</v>
      </c>
      <c r="AP134" s="91" t="s">
        <v>1090</v>
      </c>
      <c r="AQ134" s="91" t="s">
        <v>1090</v>
      </c>
      <c r="AR134" s="91" t="s">
        <v>1090</v>
      </c>
      <c r="AS134" s="338"/>
      <c r="AT134" s="338"/>
      <c r="AU134" s="338"/>
      <c r="AV134" s="338"/>
      <c r="AW134" s="338"/>
      <c r="AX134" s="338"/>
      <c r="AY134" s="338"/>
      <c r="AZ134" s="338"/>
      <c r="BA134" s="338"/>
      <c r="BB134" s="338"/>
      <c r="BC134" s="338"/>
      <c r="BD134" s="338"/>
      <c r="BE134" s="338"/>
      <c r="BF134" s="338"/>
      <c r="BG134" s="338"/>
      <c r="BH134" s="338"/>
      <c r="BI134" s="338"/>
      <c r="BJ134" s="338"/>
      <c r="BK134" s="338"/>
      <c r="BL134" s="338"/>
      <c r="BM134" s="338"/>
      <c r="BN134" s="338"/>
      <c r="BO134" s="338"/>
      <c r="BP134" s="338"/>
      <c r="BQ134" s="338"/>
      <c r="BR134" s="338"/>
      <c r="BS134" s="338"/>
      <c r="BT134" s="338"/>
      <c r="BU134" s="348"/>
    </row>
    <row r="135" spans="1:73" s="14" customFormat="1">
      <c r="A135" s="348"/>
      <c r="B135" s="341"/>
      <c r="C135" s="343"/>
      <c r="D135" s="340"/>
      <c r="E135" s="340"/>
      <c r="F135" s="340"/>
      <c r="G135" s="340"/>
      <c r="H135" s="340"/>
      <c r="I135" s="344"/>
      <c r="J135" s="348"/>
      <c r="K135" s="348"/>
      <c r="L135" s="348"/>
      <c r="M135" s="348"/>
      <c r="N135" s="348"/>
      <c r="O135" s="348"/>
      <c r="P135" s="348"/>
      <c r="Q135" s="348"/>
      <c r="R135" s="53" t="s">
        <v>342</v>
      </c>
      <c r="S135" s="92" t="s">
        <v>1191</v>
      </c>
      <c r="T135" s="887">
        <v>415000</v>
      </c>
      <c r="U135" s="888">
        <v>311250</v>
      </c>
      <c r="V135" s="888">
        <v>280125</v>
      </c>
      <c r="W135" s="888">
        <v>252112</v>
      </c>
      <c r="X135" s="888">
        <v>226901</v>
      </c>
      <c r="Y135" s="888">
        <v>204211</v>
      </c>
      <c r="Z135" s="888">
        <v>183790</v>
      </c>
      <c r="AA135" s="888">
        <v>165411</v>
      </c>
      <c r="AB135" s="888">
        <v>148869</v>
      </c>
      <c r="AC135" s="888">
        <v>133982</v>
      </c>
      <c r="AD135" s="888">
        <v>120584</v>
      </c>
      <c r="AE135" s="888">
        <v>108526</v>
      </c>
      <c r="AF135" s="55" t="s">
        <v>1094</v>
      </c>
      <c r="AG135" s="55" t="s">
        <v>1094</v>
      </c>
      <c r="AH135" s="55" t="s">
        <v>1094</v>
      </c>
      <c r="AI135" s="55" t="s">
        <v>1094</v>
      </c>
      <c r="AJ135" s="55" t="s">
        <v>1094</v>
      </c>
      <c r="AK135" s="55" t="s">
        <v>1094</v>
      </c>
      <c r="AL135" s="55" t="s">
        <v>1094</v>
      </c>
      <c r="AM135" s="55" t="s">
        <v>1094</v>
      </c>
      <c r="AN135" s="55" t="s">
        <v>1094</v>
      </c>
      <c r="AO135" s="55" t="s">
        <v>1094</v>
      </c>
      <c r="AP135" s="55" t="s">
        <v>1094</v>
      </c>
      <c r="AQ135" s="55" t="s">
        <v>1094</v>
      </c>
      <c r="AR135" s="55" t="s">
        <v>1094</v>
      </c>
      <c r="AS135" s="338"/>
      <c r="AT135" s="338"/>
      <c r="AU135" s="338"/>
      <c r="AV135" s="338"/>
      <c r="AW135" s="338"/>
      <c r="AX135" s="338"/>
      <c r="AY135" s="338"/>
      <c r="AZ135" s="338"/>
      <c r="BA135" s="338"/>
      <c r="BB135" s="338"/>
      <c r="BC135" s="338"/>
      <c r="BD135" s="338"/>
      <c r="BE135" s="338"/>
      <c r="BF135" s="338"/>
      <c r="BG135" s="338"/>
      <c r="BH135" s="338"/>
      <c r="BI135" s="338"/>
      <c r="BJ135" s="338"/>
      <c r="BK135" s="338"/>
      <c r="BL135" s="338"/>
      <c r="BM135" s="338"/>
      <c r="BN135" s="338"/>
      <c r="BO135" s="338"/>
      <c r="BP135" s="338"/>
      <c r="BQ135" s="338"/>
      <c r="BR135" s="338"/>
      <c r="BS135" s="338"/>
      <c r="BT135" s="338"/>
      <c r="BU135" s="348"/>
    </row>
    <row r="136" spans="1:73" s="14" customFormat="1">
      <c r="A136" s="348"/>
      <c r="B136" s="341"/>
      <c r="C136" s="343"/>
      <c r="D136" s="340"/>
      <c r="E136" s="340"/>
      <c r="F136" s="340"/>
      <c r="G136" s="340"/>
      <c r="H136" s="340"/>
      <c r="I136" s="344"/>
      <c r="J136" s="348"/>
      <c r="K136" s="348"/>
      <c r="L136" s="348"/>
      <c r="M136" s="348"/>
      <c r="N136" s="348"/>
      <c r="O136" s="348"/>
      <c r="P136" s="348"/>
      <c r="Q136" s="348"/>
      <c r="R136" s="53"/>
      <c r="S136" s="92" t="s">
        <v>1192</v>
      </c>
      <c r="T136" s="887">
        <v>562500</v>
      </c>
      <c r="U136" s="888">
        <v>421875</v>
      </c>
      <c r="V136" s="888">
        <v>379687</v>
      </c>
      <c r="W136" s="888">
        <v>341718</v>
      </c>
      <c r="X136" s="888">
        <v>307546</v>
      </c>
      <c r="Y136" s="888">
        <v>276792</v>
      </c>
      <c r="Z136" s="888">
        <v>249112</v>
      </c>
      <c r="AA136" s="888">
        <v>224201</v>
      </c>
      <c r="AB136" s="888">
        <v>201781</v>
      </c>
      <c r="AC136" s="888">
        <v>181603</v>
      </c>
      <c r="AD136" s="888">
        <v>163443</v>
      </c>
      <c r="AE136" s="888">
        <v>147098</v>
      </c>
      <c r="AF136" s="888">
        <v>139743</v>
      </c>
      <c r="AG136" s="888">
        <v>132756</v>
      </c>
      <c r="AH136" s="888">
        <v>126118</v>
      </c>
      <c r="AI136" s="888">
        <v>119812</v>
      </c>
      <c r="AJ136" s="888">
        <v>113822</v>
      </c>
      <c r="AK136" s="888">
        <v>108131</v>
      </c>
      <c r="AL136" s="888">
        <v>102724</v>
      </c>
      <c r="AM136" s="888">
        <v>97588</v>
      </c>
      <c r="AN136" s="888">
        <v>92708</v>
      </c>
      <c r="AO136" s="888">
        <v>88073</v>
      </c>
      <c r="AP136" s="56">
        <v>92000</v>
      </c>
      <c r="AQ136" s="55" t="s">
        <v>1090</v>
      </c>
      <c r="AR136" s="55" t="s">
        <v>1090</v>
      </c>
      <c r="AS136" s="338"/>
      <c r="AT136" s="338"/>
      <c r="AU136" s="338"/>
      <c r="AV136" s="338"/>
      <c r="AW136" s="338"/>
      <c r="AX136" s="338"/>
      <c r="AY136" s="338"/>
      <c r="AZ136" s="338"/>
      <c r="BA136" s="338"/>
      <c r="BB136" s="338"/>
      <c r="BC136" s="338"/>
      <c r="BD136" s="338"/>
      <c r="BE136" s="338"/>
      <c r="BF136" s="338"/>
      <c r="BG136" s="338"/>
      <c r="BH136" s="338"/>
      <c r="BI136" s="338"/>
      <c r="BJ136" s="338"/>
      <c r="BK136" s="338"/>
      <c r="BL136" s="338"/>
      <c r="BM136" s="338"/>
      <c r="BN136" s="338"/>
      <c r="BO136" s="338"/>
      <c r="BP136" s="338"/>
      <c r="BQ136" s="338"/>
      <c r="BR136" s="338"/>
      <c r="BS136" s="338"/>
      <c r="BT136" s="338"/>
      <c r="BU136" s="348"/>
    </row>
    <row r="137" spans="1:73" s="14" customFormat="1">
      <c r="A137" s="348"/>
      <c r="B137" s="341"/>
      <c r="C137" s="343"/>
      <c r="D137" s="340"/>
      <c r="E137" s="340"/>
      <c r="F137" s="340"/>
      <c r="G137" s="340"/>
      <c r="H137" s="340"/>
      <c r="I137" s="344"/>
      <c r="J137" s="348"/>
      <c r="K137" s="348"/>
      <c r="L137" s="348"/>
      <c r="M137" s="348"/>
      <c r="N137" s="348"/>
      <c r="O137" s="348"/>
      <c r="P137" s="348"/>
      <c r="Q137" s="348"/>
      <c r="R137" s="53"/>
      <c r="S137" s="92" t="s">
        <v>1193</v>
      </c>
      <c r="T137" s="887">
        <v>704598</v>
      </c>
      <c r="U137" s="888">
        <v>563678</v>
      </c>
      <c r="V137" s="888">
        <v>512435</v>
      </c>
      <c r="W137" s="888">
        <v>465850</v>
      </c>
      <c r="X137" s="888">
        <v>423500</v>
      </c>
      <c r="Y137" s="888">
        <v>385000</v>
      </c>
      <c r="Z137" s="888">
        <v>350000</v>
      </c>
      <c r="AA137" s="888">
        <v>315000</v>
      </c>
      <c r="AB137" s="888">
        <v>283500</v>
      </c>
      <c r="AC137" s="888">
        <v>255150</v>
      </c>
      <c r="AD137" s="888">
        <v>229635</v>
      </c>
      <c r="AE137" s="888">
        <v>206671</v>
      </c>
      <c r="AF137" s="888">
        <v>196337</v>
      </c>
      <c r="AG137" s="888">
        <v>186521</v>
      </c>
      <c r="AH137" s="888">
        <v>177194</v>
      </c>
      <c r="AI137" s="888">
        <v>168335</v>
      </c>
      <c r="AJ137" s="55" t="s">
        <v>1090</v>
      </c>
      <c r="AK137" s="55" t="s">
        <v>1090</v>
      </c>
      <c r="AL137" s="55" t="s">
        <v>1090</v>
      </c>
      <c r="AM137" s="55" t="s">
        <v>1090</v>
      </c>
      <c r="AN137" s="55" t="s">
        <v>1090</v>
      </c>
      <c r="AO137" s="55" t="s">
        <v>1090</v>
      </c>
      <c r="AP137" s="55" t="s">
        <v>1090</v>
      </c>
      <c r="AQ137" s="55" t="s">
        <v>1090</v>
      </c>
      <c r="AR137" s="55" t="s">
        <v>1090</v>
      </c>
      <c r="AS137" s="338"/>
      <c r="AT137" s="338"/>
      <c r="AU137" s="338"/>
      <c r="AV137" s="338"/>
      <c r="AW137" s="338"/>
      <c r="AX137" s="338"/>
      <c r="AY137" s="338"/>
      <c r="AZ137" s="338"/>
      <c r="BA137" s="338"/>
      <c r="BB137" s="338"/>
      <c r="BC137" s="338"/>
      <c r="BD137" s="338"/>
      <c r="BE137" s="338"/>
      <c r="BF137" s="338"/>
      <c r="BG137" s="338"/>
      <c r="BH137" s="338"/>
      <c r="BI137" s="338"/>
      <c r="BJ137" s="338"/>
      <c r="BK137" s="338"/>
      <c r="BL137" s="338"/>
      <c r="BM137" s="338"/>
      <c r="BN137" s="338"/>
      <c r="BO137" s="338"/>
      <c r="BP137" s="338"/>
      <c r="BQ137" s="338"/>
      <c r="BR137" s="338"/>
      <c r="BS137" s="338"/>
      <c r="BT137" s="338"/>
      <c r="BU137" s="348"/>
    </row>
    <row r="138" spans="1:73" s="14" customFormat="1">
      <c r="A138" s="348"/>
      <c r="B138" s="341"/>
      <c r="C138" s="343"/>
      <c r="D138" s="340"/>
      <c r="E138" s="340"/>
      <c r="F138" s="340"/>
      <c r="G138" s="340"/>
      <c r="H138" s="340"/>
      <c r="I138" s="344"/>
      <c r="J138" s="348"/>
      <c r="K138" s="348"/>
      <c r="L138" s="348"/>
      <c r="M138" s="348"/>
      <c r="N138" s="348"/>
      <c r="O138" s="348"/>
      <c r="P138" s="348"/>
      <c r="Q138" s="348"/>
      <c r="R138" s="66" t="s">
        <v>354</v>
      </c>
      <c r="S138" s="96" t="s">
        <v>1194</v>
      </c>
      <c r="T138" s="907">
        <v>500000</v>
      </c>
      <c r="U138" s="906">
        <v>375000</v>
      </c>
      <c r="V138" s="906">
        <v>337500</v>
      </c>
      <c r="W138" s="906">
        <v>303750</v>
      </c>
      <c r="X138" s="906">
        <v>273375</v>
      </c>
      <c r="Y138" s="906">
        <v>246037</v>
      </c>
      <c r="Z138" s="906">
        <v>221433</v>
      </c>
      <c r="AA138" s="906">
        <v>199290</v>
      </c>
      <c r="AB138" s="68" t="s">
        <v>1090</v>
      </c>
      <c r="AC138" s="68" t="s">
        <v>1090</v>
      </c>
      <c r="AD138" s="68" t="s">
        <v>1090</v>
      </c>
      <c r="AE138" s="68" t="s">
        <v>1090</v>
      </c>
      <c r="AF138" s="68" t="s">
        <v>1090</v>
      </c>
      <c r="AG138" s="68" t="s">
        <v>1090</v>
      </c>
      <c r="AH138" s="68" t="s">
        <v>1090</v>
      </c>
      <c r="AI138" s="68" t="s">
        <v>1090</v>
      </c>
      <c r="AJ138" s="68" t="s">
        <v>1090</v>
      </c>
      <c r="AK138" s="68" t="s">
        <v>1090</v>
      </c>
      <c r="AL138" s="68" t="s">
        <v>1090</v>
      </c>
      <c r="AM138" s="68" t="s">
        <v>1090</v>
      </c>
      <c r="AN138" s="68" t="s">
        <v>1090</v>
      </c>
      <c r="AO138" s="68" t="s">
        <v>1090</v>
      </c>
      <c r="AP138" s="68" t="s">
        <v>1090</v>
      </c>
      <c r="AQ138" s="68" t="s">
        <v>1090</v>
      </c>
      <c r="AR138" s="68" t="s">
        <v>1090</v>
      </c>
      <c r="AS138" s="338"/>
      <c r="AT138" s="338"/>
      <c r="AU138" s="338"/>
      <c r="AV138" s="338"/>
      <c r="AW138" s="338"/>
      <c r="AX138" s="338"/>
      <c r="AY138" s="338"/>
      <c r="AZ138" s="338"/>
      <c r="BA138" s="338"/>
      <c r="BB138" s="338"/>
      <c r="BC138" s="338"/>
      <c r="BD138" s="338"/>
      <c r="BE138" s="338"/>
      <c r="BF138" s="338"/>
      <c r="BG138" s="338"/>
      <c r="BH138" s="338"/>
      <c r="BI138" s="338"/>
      <c r="BJ138" s="338"/>
      <c r="BK138" s="338"/>
      <c r="BL138" s="338"/>
      <c r="BM138" s="338"/>
      <c r="BN138" s="338"/>
      <c r="BO138" s="338"/>
      <c r="BP138" s="338"/>
      <c r="BQ138" s="338"/>
      <c r="BR138" s="338"/>
      <c r="BS138" s="338"/>
      <c r="BT138" s="338"/>
      <c r="BU138" s="348"/>
    </row>
    <row r="139" spans="1:73" s="14" customFormat="1">
      <c r="A139" s="348"/>
      <c r="B139" s="341"/>
      <c r="C139" s="343"/>
      <c r="D139" s="340"/>
      <c r="E139" s="340"/>
      <c r="F139" s="340"/>
      <c r="G139" s="340"/>
      <c r="H139" s="340"/>
      <c r="I139" s="344"/>
      <c r="J139" s="348"/>
      <c r="K139" s="348"/>
      <c r="L139" s="348"/>
      <c r="M139" s="348"/>
      <c r="N139" s="348"/>
      <c r="O139" s="348"/>
      <c r="P139" s="348"/>
      <c r="Q139" s="348"/>
      <c r="R139" s="34" t="s">
        <v>420</v>
      </c>
      <c r="S139" s="38" t="s">
        <v>1195</v>
      </c>
      <c r="T139" s="901">
        <v>549037</v>
      </c>
      <c r="U139" s="874">
        <v>439230</v>
      </c>
      <c r="V139" s="874">
        <v>399300</v>
      </c>
      <c r="W139" s="874">
        <v>363000</v>
      </c>
      <c r="X139" s="874">
        <v>330000</v>
      </c>
      <c r="Y139" s="874">
        <v>300000</v>
      </c>
      <c r="Z139" s="874">
        <v>270000</v>
      </c>
      <c r="AA139" s="874">
        <v>243000</v>
      </c>
      <c r="AB139" s="874">
        <v>218700</v>
      </c>
      <c r="AC139" s="874">
        <v>196830</v>
      </c>
      <c r="AD139" s="874">
        <v>177147</v>
      </c>
      <c r="AE139" s="35" t="s">
        <v>1090</v>
      </c>
      <c r="AF139" s="35" t="s">
        <v>1090</v>
      </c>
      <c r="AG139" s="35" t="s">
        <v>1090</v>
      </c>
      <c r="AH139" s="35" t="s">
        <v>1090</v>
      </c>
      <c r="AI139" s="35" t="s">
        <v>1090</v>
      </c>
      <c r="AJ139" s="35" t="s">
        <v>1090</v>
      </c>
      <c r="AK139" s="35" t="s">
        <v>1090</v>
      </c>
      <c r="AL139" s="35" t="s">
        <v>1090</v>
      </c>
      <c r="AM139" s="35" t="s">
        <v>1090</v>
      </c>
      <c r="AN139" s="35" t="s">
        <v>1090</v>
      </c>
      <c r="AO139" s="35" t="s">
        <v>1090</v>
      </c>
      <c r="AP139" s="35" t="s">
        <v>1090</v>
      </c>
      <c r="AQ139" s="35" t="s">
        <v>1090</v>
      </c>
      <c r="AR139" s="35" t="s">
        <v>1090</v>
      </c>
      <c r="AS139" s="338"/>
      <c r="AT139" s="338"/>
      <c r="AU139" s="338"/>
      <c r="AV139" s="338"/>
      <c r="AW139" s="338"/>
      <c r="AX139" s="338"/>
      <c r="AY139" s="338"/>
      <c r="AZ139" s="338"/>
      <c r="BA139" s="338"/>
      <c r="BB139" s="338"/>
      <c r="BC139" s="338"/>
      <c r="BD139" s="338"/>
      <c r="BE139" s="338"/>
      <c r="BF139" s="338"/>
      <c r="BG139" s="338"/>
      <c r="BH139" s="338"/>
      <c r="BI139" s="338"/>
      <c r="BJ139" s="338"/>
      <c r="BK139" s="338"/>
      <c r="BL139" s="338"/>
      <c r="BM139" s="338"/>
      <c r="BN139" s="338"/>
      <c r="BO139" s="338"/>
      <c r="BP139" s="338"/>
      <c r="BQ139" s="338"/>
      <c r="BR139" s="338"/>
      <c r="BS139" s="338"/>
      <c r="BT139" s="338"/>
      <c r="BU139" s="348"/>
    </row>
    <row r="140" spans="1:73" s="14" customFormat="1">
      <c r="A140" s="348"/>
      <c r="B140" s="341"/>
      <c r="C140" s="343"/>
      <c r="D140" s="340"/>
      <c r="E140" s="340"/>
      <c r="F140" s="340"/>
      <c r="G140" s="340"/>
      <c r="H140" s="340"/>
      <c r="I140" s="344"/>
      <c r="J140" s="348"/>
      <c r="K140" s="348"/>
      <c r="L140" s="348"/>
      <c r="M140" s="348"/>
      <c r="N140" s="348"/>
      <c r="O140" s="348"/>
      <c r="P140" s="348"/>
      <c r="Q140" s="348"/>
      <c r="R140" s="37"/>
      <c r="S140" s="38" t="s">
        <v>1196</v>
      </c>
      <c r="T140" s="901">
        <v>687500</v>
      </c>
      <c r="U140" s="874">
        <v>550000</v>
      </c>
      <c r="V140" s="874">
        <v>500000</v>
      </c>
      <c r="W140" s="874">
        <v>450000</v>
      </c>
      <c r="X140" s="874">
        <v>405000</v>
      </c>
      <c r="Y140" s="874">
        <v>364500</v>
      </c>
      <c r="Z140" s="874">
        <v>328050</v>
      </c>
      <c r="AA140" s="874">
        <v>295245</v>
      </c>
      <c r="AB140" s="874">
        <v>265720</v>
      </c>
      <c r="AC140" s="874">
        <v>239148</v>
      </c>
      <c r="AD140" s="874">
        <v>215233</v>
      </c>
      <c r="AE140" s="35" t="s">
        <v>1090</v>
      </c>
      <c r="AF140" s="35" t="s">
        <v>1090</v>
      </c>
      <c r="AG140" s="35" t="s">
        <v>1090</v>
      </c>
      <c r="AH140" s="35" t="s">
        <v>1090</v>
      </c>
      <c r="AI140" s="35" t="s">
        <v>1090</v>
      </c>
      <c r="AJ140" s="35" t="s">
        <v>1090</v>
      </c>
      <c r="AK140" s="35" t="s">
        <v>1090</v>
      </c>
      <c r="AL140" s="35" t="s">
        <v>1090</v>
      </c>
      <c r="AM140" s="35" t="s">
        <v>1090</v>
      </c>
      <c r="AN140" s="35" t="s">
        <v>1090</v>
      </c>
      <c r="AO140" s="35" t="s">
        <v>1090</v>
      </c>
      <c r="AP140" s="35" t="s">
        <v>1090</v>
      </c>
      <c r="AQ140" s="35" t="s">
        <v>1090</v>
      </c>
      <c r="AR140" s="35" t="s">
        <v>1090</v>
      </c>
      <c r="AS140" s="338"/>
      <c r="AT140" s="338"/>
      <c r="AU140" s="338"/>
      <c r="AV140" s="338"/>
      <c r="AW140" s="338"/>
      <c r="AX140" s="338"/>
      <c r="AY140" s="338"/>
      <c r="AZ140" s="338"/>
      <c r="BA140" s="338"/>
      <c r="BB140" s="338"/>
      <c r="BC140" s="338"/>
      <c r="BD140" s="338"/>
      <c r="BE140" s="338"/>
      <c r="BF140" s="338"/>
      <c r="BG140" s="338"/>
      <c r="BH140" s="338"/>
      <c r="BI140" s="338"/>
      <c r="BJ140" s="338"/>
      <c r="BK140" s="338"/>
      <c r="BL140" s="338"/>
      <c r="BM140" s="338"/>
      <c r="BN140" s="338"/>
      <c r="BO140" s="338"/>
      <c r="BP140" s="338"/>
      <c r="BQ140" s="338"/>
      <c r="BR140" s="338"/>
      <c r="BS140" s="338"/>
      <c r="BT140" s="338"/>
      <c r="BU140" s="348"/>
    </row>
    <row r="141" spans="1:73" s="14" customFormat="1">
      <c r="A141" s="348"/>
      <c r="B141" s="341"/>
      <c r="C141" s="343"/>
      <c r="D141" s="340"/>
      <c r="E141" s="340"/>
      <c r="F141" s="340"/>
      <c r="G141" s="340"/>
      <c r="H141" s="340"/>
      <c r="I141" s="344"/>
      <c r="J141" s="348"/>
      <c r="K141" s="348"/>
      <c r="L141" s="348"/>
      <c r="M141" s="348"/>
      <c r="N141" s="348"/>
      <c r="O141" s="348"/>
      <c r="P141" s="348"/>
      <c r="Q141" s="348"/>
      <c r="R141" s="81" t="s">
        <v>358</v>
      </c>
      <c r="S141" s="97" t="s">
        <v>1197</v>
      </c>
      <c r="T141" s="895">
        <v>562500</v>
      </c>
      <c r="U141" s="83">
        <v>421875</v>
      </c>
      <c r="V141" s="894">
        <v>379687</v>
      </c>
      <c r="W141" s="894">
        <v>341718</v>
      </c>
      <c r="X141" s="894">
        <v>307546</v>
      </c>
      <c r="Y141" s="894">
        <v>276792</v>
      </c>
      <c r="Z141" s="894">
        <v>249112</v>
      </c>
      <c r="AA141" s="894">
        <v>224201</v>
      </c>
      <c r="AB141" s="894">
        <v>201781</v>
      </c>
      <c r="AC141" s="894">
        <v>181603</v>
      </c>
      <c r="AD141" s="894">
        <v>163443</v>
      </c>
      <c r="AE141" s="894">
        <v>147098</v>
      </c>
      <c r="AF141" s="894">
        <v>139743</v>
      </c>
      <c r="AG141" s="894">
        <v>132756</v>
      </c>
      <c r="AH141" s="894">
        <v>126118</v>
      </c>
      <c r="AI141" s="894">
        <v>119812</v>
      </c>
      <c r="AJ141" s="894">
        <v>113822</v>
      </c>
      <c r="AK141" s="894">
        <v>108131</v>
      </c>
      <c r="AL141" s="894">
        <v>102724</v>
      </c>
      <c r="AM141" s="894">
        <v>97588</v>
      </c>
      <c r="AN141" s="894">
        <v>92708</v>
      </c>
      <c r="AO141" s="894">
        <v>88073</v>
      </c>
      <c r="AP141" s="83" t="s">
        <v>1090</v>
      </c>
      <c r="AQ141" s="83" t="s">
        <v>1090</v>
      </c>
      <c r="AR141" s="83" t="s">
        <v>1090</v>
      </c>
      <c r="AS141" s="338"/>
      <c r="AT141" s="338"/>
      <c r="AU141" s="338"/>
      <c r="AV141" s="338"/>
      <c r="AW141" s="338"/>
      <c r="AX141" s="338"/>
      <c r="AY141" s="338"/>
      <c r="AZ141" s="338"/>
      <c r="BA141" s="338"/>
      <c r="BB141" s="338"/>
      <c r="BC141" s="338"/>
      <c r="BD141" s="338"/>
      <c r="BE141" s="338"/>
      <c r="BF141" s="338"/>
      <c r="BG141" s="338"/>
      <c r="BH141" s="338"/>
      <c r="BI141" s="338"/>
      <c r="BJ141" s="338"/>
      <c r="BK141" s="338"/>
      <c r="BL141" s="338"/>
      <c r="BM141" s="338"/>
      <c r="BN141" s="338"/>
      <c r="BO141" s="338"/>
      <c r="BP141" s="338"/>
      <c r="BQ141" s="338"/>
      <c r="BR141" s="338"/>
      <c r="BS141" s="338"/>
      <c r="BT141" s="338"/>
      <c r="BU141" s="348"/>
    </row>
    <row r="142" spans="1:73" s="14" customFormat="1">
      <c r="A142" s="348"/>
      <c r="B142" s="341"/>
      <c r="C142" s="343"/>
      <c r="D142" s="340"/>
      <c r="E142" s="340"/>
      <c r="F142" s="340"/>
      <c r="G142" s="340"/>
      <c r="H142" s="340"/>
      <c r="I142" s="344"/>
      <c r="J142" s="348"/>
      <c r="K142" s="348"/>
      <c r="L142" s="348"/>
      <c r="M142" s="348"/>
      <c r="N142" s="348"/>
      <c r="O142" s="348"/>
      <c r="P142" s="348"/>
      <c r="Q142" s="348"/>
      <c r="R142" s="370"/>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371"/>
      <c r="AS142" s="338"/>
      <c r="AT142" s="338"/>
      <c r="AU142" s="338"/>
      <c r="AV142" s="338"/>
      <c r="AW142" s="338"/>
      <c r="AX142" s="338"/>
      <c r="AY142" s="338"/>
      <c r="AZ142" s="338"/>
      <c r="BA142" s="338"/>
      <c r="BB142" s="338"/>
      <c r="BC142" s="338"/>
      <c r="BD142" s="338"/>
      <c r="BE142" s="338"/>
      <c r="BF142" s="338"/>
      <c r="BG142" s="338"/>
      <c r="BH142" s="338"/>
      <c r="BI142" s="338"/>
      <c r="BJ142" s="338"/>
      <c r="BK142" s="338"/>
      <c r="BL142" s="338"/>
      <c r="BM142" s="338"/>
      <c r="BN142" s="338"/>
      <c r="BO142" s="338"/>
      <c r="BP142" s="338"/>
      <c r="BQ142" s="338"/>
      <c r="BR142" s="338"/>
      <c r="BS142" s="338"/>
      <c r="BT142" s="338"/>
      <c r="BU142" s="348"/>
    </row>
    <row r="143" spans="1:73" s="14" customFormat="1">
      <c r="A143" s="348"/>
      <c r="B143" s="341"/>
      <c r="C143" s="343"/>
      <c r="D143" s="340"/>
      <c r="E143" s="340"/>
      <c r="F143" s="340"/>
      <c r="G143" s="340"/>
      <c r="H143" s="340"/>
      <c r="I143" s="344"/>
      <c r="J143" s="348"/>
      <c r="K143" s="348"/>
      <c r="L143" s="348"/>
      <c r="M143" s="348"/>
      <c r="N143" s="348"/>
      <c r="O143" s="348"/>
      <c r="P143" s="348"/>
      <c r="Q143" s="348"/>
      <c r="R143" s="20"/>
      <c r="S143" s="20"/>
      <c r="T143" s="20">
        <v>2021</v>
      </c>
      <c r="U143" s="20">
        <v>2020</v>
      </c>
      <c r="V143" s="20">
        <v>2019</v>
      </c>
      <c r="W143" s="20">
        <v>2018</v>
      </c>
      <c r="X143" s="20">
        <v>2017</v>
      </c>
      <c r="Y143" s="20">
        <v>2016</v>
      </c>
      <c r="Z143" s="20">
        <v>2015</v>
      </c>
      <c r="AA143" s="20">
        <v>2014</v>
      </c>
      <c r="AB143" s="20">
        <v>2013</v>
      </c>
      <c r="AC143" s="20">
        <v>2012</v>
      </c>
      <c r="AD143" s="20">
        <v>2011</v>
      </c>
      <c r="AE143" s="20">
        <v>2010</v>
      </c>
      <c r="AF143" s="20">
        <v>2009</v>
      </c>
      <c r="AG143" s="20">
        <v>2008</v>
      </c>
      <c r="AH143" s="20">
        <v>2007</v>
      </c>
      <c r="AI143" s="20">
        <v>2006</v>
      </c>
      <c r="AJ143" s="20">
        <v>2005</v>
      </c>
      <c r="AK143" s="20">
        <v>2004</v>
      </c>
      <c r="AL143" s="20">
        <v>2003</v>
      </c>
      <c r="AM143" s="20">
        <v>2002</v>
      </c>
      <c r="AN143" s="20">
        <v>2001</v>
      </c>
      <c r="AO143" s="20">
        <v>2000</v>
      </c>
      <c r="AP143" s="20" t="s">
        <v>1086</v>
      </c>
      <c r="AQ143" s="20" t="s">
        <v>1087</v>
      </c>
      <c r="AR143" s="20" t="s">
        <v>1088</v>
      </c>
      <c r="AS143" s="338"/>
      <c r="AT143" s="338"/>
      <c r="AU143" s="338"/>
      <c r="AV143" s="338"/>
      <c r="AW143" s="338"/>
      <c r="AX143" s="338"/>
      <c r="AY143" s="338"/>
      <c r="AZ143" s="338"/>
      <c r="BA143" s="338"/>
      <c r="BB143" s="338"/>
      <c r="BC143" s="338"/>
      <c r="BD143" s="338"/>
      <c r="BE143" s="338"/>
      <c r="BF143" s="338"/>
      <c r="BG143" s="338"/>
      <c r="BH143" s="338"/>
      <c r="BI143" s="338"/>
      <c r="BJ143" s="338"/>
      <c r="BK143" s="338"/>
      <c r="BL143" s="338"/>
      <c r="BM143" s="338"/>
      <c r="BN143" s="338"/>
      <c r="BO143" s="338"/>
      <c r="BP143" s="338"/>
      <c r="BQ143" s="338"/>
      <c r="BR143" s="338"/>
      <c r="BS143" s="338"/>
      <c r="BT143" s="338"/>
      <c r="BU143" s="348"/>
    </row>
    <row r="144" spans="1:73" s="14" customFormat="1">
      <c r="A144" s="348"/>
      <c r="B144" s="341"/>
      <c r="C144" s="343"/>
      <c r="D144" s="340"/>
      <c r="E144" s="340"/>
      <c r="F144" s="340"/>
      <c r="G144" s="340"/>
      <c r="H144" s="340"/>
      <c r="I144" s="344"/>
      <c r="J144" s="348"/>
      <c r="K144" s="348"/>
      <c r="L144" s="348"/>
      <c r="M144" s="348"/>
      <c r="N144" s="348"/>
      <c r="O144" s="348"/>
      <c r="P144" s="348"/>
      <c r="Q144" s="348"/>
      <c r="R144" s="338"/>
      <c r="S144" s="338"/>
      <c r="T144" s="338"/>
      <c r="U144" s="338"/>
      <c r="V144" s="338"/>
      <c r="W144" s="338"/>
      <c r="X144" s="338"/>
      <c r="Y144" s="338"/>
      <c r="Z144" s="338"/>
      <c r="AA144" s="338"/>
      <c r="AB144" s="338"/>
      <c r="AC144" s="338"/>
      <c r="AD144" s="338"/>
      <c r="AE144" s="338"/>
      <c r="AF144" s="338"/>
      <c r="AG144" s="338"/>
      <c r="AH144" s="338"/>
      <c r="AI144" s="338"/>
      <c r="AJ144" s="338"/>
      <c r="AK144" s="338"/>
      <c r="AL144" s="338"/>
      <c r="AM144" s="338"/>
      <c r="AN144" s="338"/>
      <c r="AO144" s="338"/>
      <c r="AP144" s="338"/>
      <c r="AQ144" s="338"/>
      <c r="AR144" s="338"/>
      <c r="AS144" s="338"/>
      <c r="AT144" s="338"/>
      <c r="AU144" s="338"/>
      <c r="AV144" s="338"/>
      <c r="AW144" s="338"/>
      <c r="AX144" s="338"/>
      <c r="AY144" s="338"/>
      <c r="AZ144" s="338"/>
      <c r="BA144" s="338"/>
      <c r="BB144" s="338"/>
      <c r="BC144" s="338"/>
      <c r="BD144" s="338"/>
      <c r="BE144" s="338"/>
      <c r="BF144" s="338"/>
      <c r="BG144" s="338"/>
      <c r="BH144" s="338"/>
      <c r="BI144" s="338"/>
      <c r="BJ144" s="338"/>
      <c r="BK144" s="338"/>
      <c r="BL144" s="338"/>
      <c r="BM144" s="338"/>
      <c r="BN144" s="338"/>
      <c r="BO144" s="338"/>
      <c r="BP144" s="338"/>
      <c r="BQ144" s="338"/>
      <c r="BR144" s="338"/>
      <c r="BS144" s="338"/>
      <c r="BT144" s="338"/>
      <c r="BU144" s="348"/>
    </row>
    <row r="145" spans="1:73" s="14" customFormat="1">
      <c r="A145" s="348"/>
      <c r="B145" s="341"/>
      <c r="C145" s="343"/>
      <c r="D145" s="340"/>
      <c r="E145" s="340"/>
      <c r="F145" s="340"/>
      <c r="G145" s="340"/>
      <c r="H145" s="340"/>
      <c r="I145" s="344"/>
      <c r="J145" s="348"/>
      <c r="K145" s="348"/>
      <c r="L145" s="348"/>
      <c r="M145" s="348"/>
      <c r="N145" s="348"/>
      <c r="O145" s="348"/>
      <c r="P145" s="348"/>
      <c r="Q145" s="348"/>
      <c r="R145" s="1010" t="s">
        <v>1198</v>
      </c>
      <c r="S145" s="1011"/>
      <c r="T145" s="1011"/>
      <c r="U145" s="1011"/>
      <c r="V145" s="1011"/>
      <c r="W145" s="1011"/>
      <c r="X145" s="1011"/>
      <c r="Y145" s="1011"/>
      <c r="Z145" s="1011"/>
      <c r="AA145" s="1011"/>
      <c r="AB145" s="1011"/>
      <c r="AC145" s="1011"/>
      <c r="AD145" s="1011"/>
      <c r="AE145" s="1011"/>
      <c r="AF145" s="1011"/>
      <c r="AG145" s="1011"/>
      <c r="AH145" s="1011"/>
      <c r="AI145" s="1011"/>
      <c r="AJ145" s="1011"/>
      <c r="AK145" s="1011"/>
      <c r="AL145" s="1011"/>
      <c r="AM145" s="1011"/>
      <c r="AN145" s="1011"/>
      <c r="AO145" s="1011"/>
      <c r="AP145" s="1011"/>
      <c r="AQ145" s="1011"/>
      <c r="AR145" s="1012"/>
      <c r="AS145" s="338"/>
      <c r="AT145" s="338"/>
      <c r="AU145" s="338"/>
      <c r="AV145" s="338"/>
      <c r="AW145" s="338"/>
      <c r="AX145" s="338"/>
      <c r="AY145" s="338"/>
      <c r="AZ145" s="338"/>
      <c r="BA145" s="338"/>
      <c r="BB145" s="338"/>
      <c r="BC145" s="338"/>
      <c r="BD145" s="338"/>
      <c r="BE145" s="338"/>
      <c r="BF145" s="338"/>
      <c r="BG145" s="338"/>
      <c r="BH145" s="338"/>
      <c r="BI145" s="338"/>
      <c r="BJ145" s="338"/>
      <c r="BK145" s="338"/>
      <c r="BL145" s="338"/>
      <c r="BM145" s="338"/>
      <c r="BN145" s="338"/>
      <c r="BO145" s="338"/>
      <c r="BP145" s="338"/>
      <c r="BQ145" s="338"/>
      <c r="BR145" s="338"/>
      <c r="BS145" s="338"/>
      <c r="BT145" s="338"/>
      <c r="BU145" s="348"/>
    </row>
    <row r="146" spans="1:73" s="14" customFormat="1">
      <c r="A146" s="348"/>
      <c r="B146" s="341"/>
      <c r="C146" s="343"/>
      <c r="D146" s="340"/>
      <c r="E146" s="340"/>
      <c r="F146" s="340"/>
      <c r="G146" s="340"/>
      <c r="H146" s="340"/>
      <c r="I146" s="344"/>
      <c r="J146" s="348"/>
      <c r="K146" s="348"/>
      <c r="L146" s="348"/>
      <c r="M146" s="348"/>
      <c r="N146" s="348"/>
      <c r="O146" s="348"/>
      <c r="P146" s="348"/>
      <c r="Q146" s="348"/>
      <c r="R146" s="1013"/>
      <c r="S146" s="1014"/>
      <c r="T146" s="1014"/>
      <c r="U146" s="1014"/>
      <c r="V146" s="1014"/>
      <c r="W146" s="1014"/>
      <c r="X146" s="1014"/>
      <c r="Y146" s="1014"/>
      <c r="Z146" s="1014"/>
      <c r="AA146" s="1014"/>
      <c r="AB146" s="1014"/>
      <c r="AC146" s="1014"/>
      <c r="AD146" s="1014"/>
      <c r="AE146" s="1014"/>
      <c r="AF146" s="1014"/>
      <c r="AG146" s="1014"/>
      <c r="AH146" s="1014"/>
      <c r="AI146" s="1014"/>
      <c r="AJ146" s="1014"/>
      <c r="AK146" s="1014"/>
      <c r="AL146" s="1014"/>
      <c r="AM146" s="1014"/>
      <c r="AN146" s="1014"/>
      <c r="AO146" s="1014"/>
      <c r="AP146" s="1014"/>
      <c r="AQ146" s="1014"/>
      <c r="AR146" s="1015"/>
      <c r="AS146" s="338"/>
      <c r="AT146" s="338"/>
      <c r="AU146" s="338"/>
      <c r="AV146" s="338"/>
      <c r="AW146" s="338"/>
      <c r="AX146" s="338"/>
      <c r="AY146" s="338"/>
      <c r="AZ146" s="338"/>
      <c r="BA146" s="338"/>
      <c r="BB146" s="338"/>
      <c r="BC146" s="338"/>
      <c r="BD146" s="338"/>
      <c r="BE146" s="338"/>
      <c r="BF146" s="338"/>
      <c r="BG146" s="338"/>
      <c r="BH146" s="338"/>
      <c r="BI146" s="338"/>
      <c r="BJ146" s="338"/>
      <c r="BK146" s="338"/>
      <c r="BL146" s="338"/>
      <c r="BM146" s="338"/>
      <c r="BN146" s="338"/>
      <c r="BO146" s="338"/>
      <c r="BP146" s="338"/>
      <c r="BQ146" s="338"/>
      <c r="BR146" s="338"/>
      <c r="BS146" s="338"/>
      <c r="BT146" s="338"/>
      <c r="BU146" s="348"/>
    </row>
    <row r="147" spans="1:73" s="14" customFormat="1">
      <c r="A147" s="348"/>
      <c r="B147" s="341"/>
      <c r="C147" s="343"/>
      <c r="D147" s="340"/>
      <c r="E147" s="340"/>
      <c r="F147" s="340"/>
      <c r="G147" s="340"/>
      <c r="H147" s="340"/>
      <c r="I147" s="344"/>
      <c r="J147" s="348"/>
      <c r="K147" s="348"/>
      <c r="L147" s="348"/>
      <c r="M147" s="348"/>
      <c r="N147" s="348"/>
      <c r="O147" s="348"/>
      <c r="P147" s="348"/>
      <c r="Q147" s="348"/>
      <c r="R147" s="205" t="s">
        <v>1081</v>
      </c>
      <c r="S147" s="205" t="s">
        <v>1082</v>
      </c>
      <c r="T147" s="205" t="s">
        <v>1083</v>
      </c>
      <c r="U147" s="913" t="s">
        <v>1084</v>
      </c>
      <c r="V147"/>
      <c r="W147" s="914"/>
      <c r="X147" s="914"/>
      <c r="Y147" s="914"/>
      <c r="Z147" s="914"/>
      <c r="AA147" s="914"/>
      <c r="AB147" s="914"/>
      <c r="AC147" s="914"/>
      <c r="AD147" s="914"/>
      <c r="AE147" s="914"/>
      <c r="AF147" s="914"/>
      <c r="AG147" s="914"/>
      <c r="AH147" s="914"/>
      <c r="AI147" s="914"/>
      <c r="AJ147" s="914"/>
      <c r="AK147" s="914"/>
      <c r="AL147" s="914"/>
      <c r="AM147" s="914"/>
      <c r="AN147" s="914"/>
      <c r="AO147" s="914"/>
      <c r="AP147" s="914"/>
      <c r="AQ147" s="914"/>
      <c r="AR147" s="915"/>
      <c r="AS147" s="338"/>
      <c r="AT147" s="338"/>
      <c r="AU147" s="338"/>
      <c r="AV147" s="338"/>
      <c r="AW147" s="338"/>
      <c r="AX147" s="338"/>
      <c r="AY147" s="338"/>
      <c r="AZ147" s="338"/>
      <c r="BA147" s="338"/>
      <c r="BB147" s="338"/>
      <c r="BC147" s="338"/>
      <c r="BD147" s="338"/>
      <c r="BE147" s="338"/>
      <c r="BF147" s="338"/>
      <c r="BG147" s="338"/>
      <c r="BH147" s="338"/>
      <c r="BI147" s="338"/>
      <c r="BJ147" s="338"/>
      <c r="BK147" s="338"/>
      <c r="BL147" s="338"/>
      <c r="BM147" s="338"/>
      <c r="BN147" s="338"/>
      <c r="BO147" s="338"/>
      <c r="BP147" s="338"/>
      <c r="BQ147" s="338"/>
      <c r="BR147" s="338"/>
      <c r="BS147" s="338"/>
      <c r="BT147" s="338"/>
      <c r="BU147" s="348"/>
    </row>
    <row r="148" spans="1:73" s="14" customFormat="1">
      <c r="A148" s="348"/>
      <c r="B148" s="341"/>
      <c r="C148" s="343"/>
      <c r="D148" s="340"/>
      <c r="E148" s="340"/>
      <c r="F148" s="340"/>
      <c r="G148" s="340"/>
      <c r="H148" s="340"/>
      <c r="I148" s="344"/>
      <c r="J148" s="348"/>
      <c r="K148" s="348"/>
      <c r="L148" s="348"/>
      <c r="M148" s="348"/>
      <c r="N148" s="348"/>
      <c r="O148" s="348"/>
      <c r="P148" s="348"/>
      <c r="Q148" s="348"/>
      <c r="R148" s="17"/>
      <c r="S148" s="17"/>
      <c r="T148" s="17"/>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17"/>
      <c r="AS148" s="338"/>
      <c r="AT148" s="338"/>
      <c r="AU148" s="338"/>
      <c r="AV148" s="338"/>
      <c r="AW148" s="338"/>
      <c r="AX148" s="338"/>
      <c r="AY148" s="338"/>
      <c r="AZ148" s="338"/>
      <c r="BA148" s="338"/>
      <c r="BB148" s="338"/>
      <c r="BC148" s="338"/>
      <c r="BD148" s="338"/>
      <c r="BE148" s="338"/>
      <c r="BF148" s="338"/>
      <c r="BG148" s="338"/>
      <c r="BH148" s="338"/>
      <c r="BI148" s="338"/>
      <c r="BJ148" s="338"/>
      <c r="BK148" s="338"/>
      <c r="BL148" s="338"/>
      <c r="BM148" s="338"/>
      <c r="BN148" s="338"/>
      <c r="BO148" s="338"/>
      <c r="BP148" s="338"/>
      <c r="BQ148" s="338"/>
      <c r="BR148" s="338"/>
      <c r="BS148" s="338"/>
      <c r="BT148" s="338"/>
      <c r="BU148" s="348"/>
    </row>
    <row r="149" spans="1:73" s="14" customFormat="1">
      <c r="A149" s="348"/>
      <c r="B149" s="341"/>
      <c r="C149" s="343"/>
      <c r="D149" s="340"/>
      <c r="E149" s="340"/>
      <c r="F149" s="340"/>
      <c r="G149" s="340"/>
      <c r="H149" s="340"/>
      <c r="I149" s="344"/>
      <c r="J149" s="348"/>
      <c r="K149" s="348"/>
      <c r="L149" s="348"/>
      <c r="M149" s="348"/>
      <c r="N149" s="348"/>
      <c r="O149" s="348"/>
      <c r="P149" s="348"/>
      <c r="Q149" s="348"/>
      <c r="R149" s="20"/>
      <c r="S149" s="20"/>
      <c r="T149" s="20">
        <v>2021</v>
      </c>
      <c r="U149" s="20">
        <v>2020</v>
      </c>
      <c r="V149" s="20">
        <v>2019</v>
      </c>
      <c r="W149" s="20">
        <v>2018</v>
      </c>
      <c r="X149" s="20">
        <v>2017</v>
      </c>
      <c r="Y149" s="20">
        <v>2016</v>
      </c>
      <c r="Z149" s="20">
        <v>2015</v>
      </c>
      <c r="AA149" s="20">
        <v>2014</v>
      </c>
      <c r="AB149" s="20">
        <v>2013</v>
      </c>
      <c r="AC149" s="20">
        <v>2012</v>
      </c>
      <c r="AD149" s="20">
        <v>2011</v>
      </c>
      <c r="AE149" s="20">
        <v>2010</v>
      </c>
      <c r="AF149" s="20">
        <v>2009</v>
      </c>
      <c r="AG149" s="20">
        <v>2008</v>
      </c>
      <c r="AH149" s="20">
        <v>2007</v>
      </c>
      <c r="AI149" s="20">
        <v>2006</v>
      </c>
      <c r="AJ149" s="20">
        <v>2005</v>
      </c>
      <c r="AK149" s="20">
        <v>2004</v>
      </c>
      <c r="AL149" s="20">
        <v>2003</v>
      </c>
      <c r="AM149" s="20">
        <v>2002</v>
      </c>
      <c r="AN149" s="20">
        <v>2001</v>
      </c>
      <c r="AO149" s="20">
        <v>2000</v>
      </c>
      <c r="AP149" s="20" t="s">
        <v>1086</v>
      </c>
      <c r="AQ149" s="20" t="s">
        <v>1087</v>
      </c>
      <c r="AR149" s="20" t="s">
        <v>1088</v>
      </c>
      <c r="AS149" s="338"/>
      <c r="AT149" s="338"/>
      <c r="AU149" s="338"/>
      <c r="AV149" s="338"/>
      <c r="AW149" s="338"/>
      <c r="AX149" s="338"/>
      <c r="AY149" s="338"/>
      <c r="AZ149" s="338"/>
      <c r="BA149" s="338"/>
      <c r="BB149" s="338"/>
      <c r="BC149" s="338"/>
      <c r="BD149" s="338"/>
      <c r="BE149" s="338"/>
      <c r="BF149" s="338"/>
      <c r="BG149" s="338"/>
      <c r="BH149" s="338"/>
      <c r="BI149" s="338"/>
      <c r="BJ149" s="338"/>
      <c r="BK149" s="338"/>
      <c r="BL149" s="338"/>
      <c r="BM149" s="338"/>
      <c r="BN149" s="338"/>
      <c r="BO149" s="338"/>
      <c r="BP149" s="338"/>
      <c r="BQ149" s="338"/>
      <c r="BR149" s="338"/>
      <c r="BS149" s="338"/>
      <c r="BT149" s="338"/>
      <c r="BU149" s="348"/>
    </row>
    <row r="150" spans="1:73" s="14" customFormat="1">
      <c r="A150" s="348"/>
      <c r="B150" s="341"/>
      <c r="C150" s="343"/>
      <c r="D150" s="340"/>
      <c r="E150" s="340"/>
      <c r="F150" s="340"/>
      <c r="G150" s="340"/>
      <c r="H150" s="340"/>
      <c r="I150" s="344"/>
      <c r="J150" s="348"/>
      <c r="K150" s="348"/>
      <c r="L150" s="348"/>
      <c r="M150" s="348"/>
      <c r="N150" s="348"/>
      <c r="O150" s="348"/>
      <c r="P150" s="348"/>
      <c r="Q150" s="348"/>
      <c r="R150" s="34" t="s">
        <v>327</v>
      </c>
      <c r="S150" s="39" t="s">
        <v>1199</v>
      </c>
      <c r="T150" s="901">
        <v>191331</v>
      </c>
      <c r="U150" s="874">
        <v>153065</v>
      </c>
      <c r="V150" s="874">
        <v>139150</v>
      </c>
      <c r="W150" s="874">
        <v>126500</v>
      </c>
      <c r="X150" s="874">
        <v>115000</v>
      </c>
      <c r="Y150" s="874">
        <v>103500</v>
      </c>
      <c r="Z150" s="874">
        <v>93150</v>
      </c>
      <c r="AA150" s="874">
        <v>83835</v>
      </c>
      <c r="AB150" s="874">
        <v>75451</v>
      </c>
      <c r="AC150" s="874">
        <v>67906</v>
      </c>
      <c r="AD150" s="874">
        <v>61115</v>
      </c>
      <c r="AE150" s="874">
        <v>55004</v>
      </c>
      <c r="AF150" s="36" t="s">
        <v>1090</v>
      </c>
      <c r="AG150" s="36" t="s">
        <v>1090</v>
      </c>
      <c r="AH150" s="36" t="s">
        <v>1090</v>
      </c>
      <c r="AI150" s="36" t="s">
        <v>1090</v>
      </c>
      <c r="AJ150" s="36" t="s">
        <v>1090</v>
      </c>
      <c r="AK150" s="36" t="s">
        <v>1090</v>
      </c>
      <c r="AL150" s="36" t="s">
        <v>1090</v>
      </c>
      <c r="AM150" s="36" t="s">
        <v>1090</v>
      </c>
      <c r="AN150" s="36" t="s">
        <v>1090</v>
      </c>
      <c r="AO150" s="36" t="s">
        <v>1090</v>
      </c>
      <c r="AP150" s="36" t="s">
        <v>1090</v>
      </c>
      <c r="AQ150" s="36" t="s">
        <v>1090</v>
      </c>
      <c r="AR150" s="36" t="s">
        <v>1090</v>
      </c>
      <c r="AS150" s="348"/>
      <c r="AT150" s="338"/>
      <c r="AU150" s="338"/>
      <c r="AV150" s="338"/>
      <c r="AW150" s="338"/>
      <c r="AX150" s="338"/>
      <c r="AY150" s="338"/>
      <c r="AZ150" s="338"/>
      <c r="BA150" s="338"/>
      <c r="BB150" s="338"/>
      <c r="BC150" s="338"/>
      <c r="BD150" s="338"/>
      <c r="BE150" s="338"/>
      <c r="BF150" s="338"/>
      <c r="BG150" s="338"/>
      <c r="BH150" s="338"/>
      <c r="BI150" s="338"/>
      <c r="BJ150" s="338"/>
      <c r="BK150" s="338"/>
      <c r="BL150" s="338"/>
      <c r="BM150" s="338"/>
      <c r="BN150" s="338"/>
      <c r="BO150" s="338"/>
      <c r="BP150" s="338"/>
      <c r="BQ150" s="338"/>
      <c r="BR150" s="338"/>
      <c r="BS150" s="338"/>
      <c r="BT150" s="338"/>
      <c r="BU150" s="348"/>
    </row>
    <row r="151" spans="1:73" s="14" customFormat="1">
      <c r="A151" s="348"/>
      <c r="B151" s="341"/>
      <c r="C151" s="343"/>
      <c r="D151" s="340"/>
      <c r="E151" s="340"/>
      <c r="F151" s="340"/>
      <c r="G151" s="340"/>
      <c r="H151" s="340"/>
      <c r="I151" s="344"/>
      <c r="J151" s="348"/>
      <c r="K151" s="348"/>
      <c r="L151" s="348"/>
      <c r="M151" s="348"/>
      <c r="N151" s="348"/>
      <c r="O151" s="348"/>
      <c r="P151" s="348"/>
      <c r="Q151" s="348"/>
      <c r="R151" s="34"/>
      <c r="S151" s="36" t="s">
        <v>1200</v>
      </c>
      <c r="T151" s="901">
        <v>514250</v>
      </c>
      <c r="U151" s="874">
        <v>411400</v>
      </c>
      <c r="V151" s="874">
        <v>374000</v>
      </c>
      <c r="W151" s="874">
        <v>340000</v>
      </c>
      <c r="X151" s="874">
        <v>306000</v>
      </c>
      <c r="Y151" s="874">
        <v>275400</v>
      </c>
      <c r="Z151" s="874">
        <v>247860</v>
      </c>
      <c r="AA151" s="874">
        <v>223074</v>
      </c>
      <c r="AB151" s="874">
        <v>200766</v>
      </c>
      <c r="AC151" s="874">
        <v>180689</v>
      </c>
      <c r="AD151" s="874">
        <v>162620</v>
      </c>
      <c r="AE151" s="874">
        <v>146358</v>
      </c>
      <c r="AF151" s="36" t="s">
        <v>1090</v>
      </c>
      <c r="AG151" s="36" t="s">
        <v>1090</v>
      </c>
      <c r="AH151" s="36" t="s">
        <v>1090</v>
      </c>
      <c r="AI151" s="36" t="s">
        <v>1090</v>
      </c>
      <c r="AJ151" s="36" t="s">
        <v>1090</v>
      </c>
      <c r="AK151" s="36" t="s">
        <v>1090</v>
      </c>
      <c r="AL151" s="36" t="s">
        <v>1090</v>
      </c>
      <c r="AM151" s="36" t="s">
        <v>1090</v>
      </c>
      <c r="AN151" s="36" t="s">
        <v>1090</v>
      </c>
      <c r="AO151" s="36" t="s">
        <v>1090</v>
      </c>
      <c r="AP151" s="36" t="s">
        <v>1090</v>
      </c>
      <c r="AQ151" s="36" t="s">
        <v>1090</v>
      </c>
      <c r="AR151" s="36" t="s">
        <v>1090</v>
      </c>
      <c r="AS151" s="338"/>
      <c r="AT151" s="338"/>
      <c r="AU151" s="338"/>
      <c r="AV151" s="338"/>
      <c r="AW151" s="338"/>
      <c r="AX151" s="338"/>
      <c r="AY151" s="338"/>
      <c r="AZ151" s="338"/>
      <c r="BA151" s="338"/>
      <c r="BB151" s="338"/>
      <c r="BC151" s="338"/>
      <c r="BD151" s="338"/>
      <c r="BE151" s="338"/>
      <c r="BF151" s="338"/>
      <c r="BG151" s="338"/>
      <c r="BH151" s="338"/>
      <c r="BI151" s="338"/>
      <c r="BJ151" s="338"/>
      <c r="BK151" s="338"/>
      <c r="BL151" s="338"/>
      <c r="BM151" s="338"/>
      <c r="BN151" s="338"/>
      <c r="BO151" s="338"/>
      <c r="BP151" s="338"/>
      <c r="BQ151" s="338"/>
      <c r="BR151" s="338"/>
      <c r="BS151" s="338"/>
      <c r="BT151" s="338"/>
      <c r="BU151" s="348"/>
    </row>
    <row r="152" spans="1:73" s="14" customFormat="1">
      <c r="A152" s="348"/>
      <c r="B152" s="341"/>
      <c r="C152" s="343"/>
      <c r="D152" s="340"/>
      <c r="E152" s="340"/>
      <c r="F152" s="340"/>
      <c r="G152" s="340"/>
      <c r="H152" s="340"/>
      <c r="I152" s="344"/>
      <c r="J152" s="348"/>
      <c r="K152" s="348"/>
      <c r="L152" s="348"/>
      <c r="M152" s="348"/>
      <c r="N152" s="348"/>
      <c r="O152" s="348"/>
      <c r="P152" s="348"/>
      <c r="Q152" s="348"/>
      <c r="R152" s="34"/>
      <c r="S152" s="36" t="s">
        <v>1201</v>
      </c>
      <c r="T152" s="901">
        <v>816750</v>
      </c>
      <c r="U152" s="874">
        <v>653400</v>
      </c>
      <c r="V152" s="874">
        <v>594000</v>
      </c>
      <c r="W152" s="874">
        <v>540000</v>
      </c>
      <c r="X152" s="874">
        <v>486000</v>
      </c>
      <c r="Y152" s="874">
        <v>437400</v>
      </c>
      <c r="Z152" s="874">
        <v>393660</v>
      </c>
      <c r="AA152" s="874">
        <v>354294</v>
      </c>
      <c r="AB152" s="874">
        <v>318864</v>
      </c>
      <c r="AC152" s="874">
        <v>286978</v>
      </c>
      <c r="AD152" s="874">
        <v>258280</v>
      </c>
      <c r="AE152" s="874">
        <v>232452</v>
      </c>
      <c r="AF152" s="874">
        <v>220829</v>
      </c>
      <c r="AG152" s="874">
        <v>209787</v>
      </c>
      <c r="AH152" s="874">
        <v>188809</v>
      </c>
      <c r="AI152" s="874">
        <v>179368</v>
      </c>
      <c r="AJ152" s="874">
        <v>170400</v>
      </c>
      <c r="AK152" s="36" t="s">
        <v>1090</v>
      </c>
      <c r="AL152" s="36" t="s">
        <v>1090</v>
      </c>
      <c r="AM152" s="36" t="s">
        <v>1090</v>
      </c>
      <c r="AN152" s="36" t="s">
        <v>1090</v>
      </c>
      <c r="AO152" s="36" t="s">
        <v>1090</v>
      </c>
      <c r="AP152" s="36" t="s">
        <v>1090</v>
      </c>
      <c r="AQ152" s="36" t="s">
        <v>1090</v>
      </c>
      <c r="AR152" s="36" t="s">
        <v>1090</v>
      </c>
      <c r="AS152" s="338"/>
      <c r="AT152" s="338"/>
      <c r="AU152" s="338"/>
      <c r="AV152" s="338"/>
      <c r="AW152" s="338"/>
      <c r="AX152" s="338"/>
      <c r="AY152" s="338"/>
      <c r="AZ152" s="338"/>
      <c r="BA152" s="338"/>
      <c r="BB152" s="338"/>
      <c r="BC152" s="338"/>
      <c r="BD152" s="338"/>
      <c r="BE152" s="338"/>
      <c r="BF152" s="338"/>
      <c r="BG152" s="338"/>
      <c r="BH152" s="338"/>
      <c r="BI152" s="338"/>
      <c r="BJ152" s="338"/>
      <c r="BK152" s="338"/>
      <c r="BL152" s="338"/>
      <c r="BM152" s="338"/>
      <c r="BN152" s="338"/>
      <c r="BO152" s="338"/>
      <c r="BP152" s="338"/>
      <c r="BQ152" s="338"/>
      <c r="BR152" s="338"/>
      <c r="BS152" s="338"/>
      <c r="BT152" s="338"/>
      <c r="BU152" s="348"/>
    </row>
    <row r="153" spans="1:73" s="14" customFormat="1">
      <c r="A153" s="348"/>
      <c r="B153" s="341"/>
      <c r="C153" s="343"/>
      <c r="D153" s="340"/>
      <c r="E153" s="340"/>
      <c r="F153" s="340"/>
      <c r="G153" s="340"/>
      <c r="H153" s="340"/>
      <c r="I153" s="344"/>
      <c r="J153" s="348"/>
      <c r="K153" s="348"/>
      <c r="L153" s="348"/>
      <c r="M153" s="348"/>
      <c r="N153" s="348"/>
      <c r="O153" s="348"/>
      <c r="P153" s="348"/>
      <c r="Q153" s="348"/>
      <c r="R153" s="34"/>
      <c r="S153" s="36" t="s">
        <v>1202</v>
      </c>
      <c r="T153" s="36" t="s">
        <v>1090</v>
      </c>
      <c r="U153" s="36" t="s">
        <v>1090</v>
      </c>
      <c r="V153" s="36" t="s">
        <v>1090</v>
      </c>
      <c r="W153" s="36" t="s">
        <v>1090</v>
      </c>
      <c r="X153" s="36" t="s">
        <v>1090</v>
      </c>
      <c r="Y153" s="36" t="s">
        <v>1090</v>
      </c>
      <c r="Z153" s="36" t="s">
        <v>1090</v>
      </c>
      <c r="AA153" s="874">
        <v>260000</v>
      </c>
      <c r="AB153" s="874">
        <v>234000</v>
      </c>
      <c r="AC153" s="874">
        <v>210600</v>
      </c>
      <c r="AD153" s="874">
        <v>189540</v>
      </c>
      <c r="AE153" s="874">
        <v>170586</v>
      </c>
      <c r="AF153" s="874">
        <v>153527</v>
      </c>
      <c r="AG153" s="874">
        <v>138174</v>
      </c>
      <c r="AH153" s="874">
        <v>124357</v>
      </c>
      <c r="AI153" s="874">
        <v>100729</v>
      </c>
      <c r="AJ153" s="874">
        <v>90656</v>
      </c>
      <c r="AK153" s="874">
        <v>81590</v>
      </c>
      <c r="AL153" s="874">
        <v>77511</v>
      </c>
      <c r="AM153" s="36" t="s">
        <v>1090</v>
      </c>
      <c r="AN153" s="36" t="s">
        <v>1090</v>
      </c>
      <c r="AO153" s="36" t="s">
        <v>1090</v>
      </c>
      <c r="AP153" s="36" t="s">
        <v>1090</v>
      </c>
      <c r="AQ153" s="36" t="s">
        <v>1090</v>
      </c>
      <c r="AR153" s="36" t="s">
        <v>1090</v>
      </c>
      <c r="AS153" s="338"/>
      <c r="AT153" s="338"/>
      <c r="AU153" s="338"/>
      <c r="AV153" s="338"/>
      <c r="AW153" s="338"/>
      <c r="AX153" s="338"/>
      <c r="AY153" s="338"/>
      <c r="AZ153" s="338"/>
      <c r="BA153" s="338"/>
      <c r="BB153" s="338"/>
      <c r="BC153" s="338"/>
      <c r="BD153" s="338"/>
      <c r="BE153" s="338"/>
      <c r="BF153" s="338"/>
      <c r="BG153" s="338"/>
      <c r="BH153" s="338"/>
      <c r="BI153" s="338"/>
      <c r="BJ153" s="338"/>
      <c r="BK153" s="338"/>
      <c r="BL153" s="338"/>
      <c r="BM153" s="338"/>
      <c r="BN153" s="338"/>
      <c r="BO153" s="338"/>
      <c r="BP153" s="338"/>
      <c r="BQ153" s="338"/>
      <c r="BR153" s="338"/>
      <c r="BS153" s="338"/>
      <c r="BT153" s="338"/>
      <c r="BU153" s="348"/>
    </row>
    <row r="154" spans="1:73" s="14" customFormat="1">
      <c r="A154" s="348"/>
      <c r="B154" s="341"/>
      <c r="C154" s="343"/>
      <c r="D154" s="340"/>
      <c r="E154" s="340"/>
      <c r="F154" s="340"/>
      <c r="G154" s="340"/>
      <c r="H154" s="340"/>
      <c r="I154" s="344"/>
      <c r="J154" s="345"/>
      <c r="K154" s="345"/>
      <c r="L154" s="345"/>
      <c r="M154" s="348"/>
      <c r="N154" s="348"/>
      <c r="O154" s="348"/>
      <c r="P154" s="348"/>
      <c r="Q154" s="348"/>
      <c r="R154" s="30" t="s">
        <v>340</v>
      </c>
      <c r="S154" s="28">
        <v>6100</v>
      </c>
      <c r="T154" s="896">
        <v>300000</v>
      </c>
      <c r="U154" s="875">
        <v>225000</v>
      </c>
      <c r="V154" s="875">
        <v>202500</v>
      </c>
      <c r="W154" s="875">
        <v>182250</v>
      </c>
      <c r="X154" s="875">
        <v>164025</v>
      </c>
      <c r="Y154" s="28" t="s">
        <v>1090</v>
      </c>
      <c r="Z154" s="28" t="s">
        <v>1090</v>
      </c>
      <c r="AA154" s="28" t="s">
        <v>1090</v>
      </c>
      <c r="AB154" s="28" t="s">
        <v>1090</v>
      </c>
      <c r="AC154" s="28" t="s">
        <v>1090</v>
      </c>
      <c r="AD154" s="28" t="s">
        <v>1090</v>
      </c>
      <c r="AE154" s="28" t="s">
        <v>1090</v>
      </c>
      <c r="AF154" s="29" t="s">
        <v>1090</v>
      </c>
      <c r="AG154" s="29" t="s">
        <v>1090</v>
      </c>
      <c r="AH154" s="29" t="s">
        <v>1090</v>
      </c>
      <c r="AI154" s="29" t="s">
        <v>1090</v>
      </c>
      <c r="AJ154" s="29" t="s">
        <v>1090</v>
      </c>
      <c r="AK154" s="29" t="s">
        <v>1090</v>
      </c>
      <c r="AL154" s="29" t="s">
        <v>1090</v>
      </c>
      <c r="AM154" s="29" t="s">
        <v>1090</v>
      </c>
      <c r="AN154" s="29" t="s">
        <v>1090</v>
      </c>
      <c r="AO154" s="29" t="s">
        <v>1090</v>
      </c>
      <c r="AP154" s="29" t="s">
        <v>1090</v>
      </c>
      <c r="AQ154" s="29" t="s">
        <v>1090</v>
      </c>
      <c r="AR154" s="29" t="s">
        <v>1090</v>
      </c>
      <c r="AS154" s="338"/>
      <c r="AT154" s="338"/>
      <c r="AU154" s="338"/>
      <c r="AV154" s="338"/>
      <c r="AW154" s="338"/>
      <c r="AX154" s="338"/>
      <c r="AY154" s="338"/>
      <c r="AZ154" s="338"/>
      <c r="BA154" s="338"/>
      <c r="BB154" s="338"/>
      <c r="BC154" s="338"/>
      <c r="BD154" s="338"/>
      <c r="BE154" s="338"/>
      <c r="BF154" s="338"/>
      <c r="BG154" s="338"/>
      <c r="BH154" s="338"/>
      <c r="BI154" s="338"/>
      <c r="BJ154" s="338"/>
      <c r="BK154" s="338"/>
      <c r="BL154" s="338"/>
      <c r="BM154" s="338"/>
      <c r="BN154" s="338"/>
      <c r="BO154" s="338"/>
      <c r="BP154" s="338"/>
      <c r="BQ154" s="338"/>
      <c r="BR154" s="338"/>
      <c r="BS154" s="338"/>
      <c r="BT154" s="338"/>
      <c r="BU154" s="348"/>
    </row>
    <row r="155" spans="1:73" s="14" customFormat="1">
      <c r="A155" s="348"/>
      <c r="B155" s="341"/>
      <c r="C155" s="343"/>
      <c r="D155" s="340"/>
      <c r="E155" s="340"/>
      <c r="F155" s="340"/>
      <c r="G155" s="340"/>
      <c r="H155" s="340"/>
      <c r="I155" s="344"/>
      <c r="J155" s="347"/>
      <c r="K155" s="345"/>
      <c r="L155" s="345"/>
      <c r="M155" s="348"/>
      <c r="N155" s="348"/>
      <c r="O155" s="348"/>
      <c r="P155" s="348"/>
      <c r="Q155" s="348"/>
      <c r="R155" s="30"/>
      <c r="S155" s="28">
        <v>6110</v>
      </c>
      <c r="T155" s="28" t="s">
        <v>1090</v>
      </c>
      <c r="U155" s="29" t="s">
        <v>1090</v>
      </c>
      <c r="V155" s="29" t="s">
        <v>1090</v>
      </c>
      <c r="W155" s="29" t="s">
        <v>1090</v>
      </c>
      <c r="X155" s="875">
        <v>300000</v>
      </c>
      <c r="Y155" s="875">
        <v>270000</v>
      </c>
      <c r="Z155" s="875">
        <v>243000</v>
      </c>
      <c r="AA155" s="875">
        <v>218700</v>
      </c>
      <c r="AB155" s="875">
        <v>196830</v>
      </c>
      <c r="AC155" s="875">
        <v>177147</v>
      </c>
      <c r="AD155" s="875">
        <v>159432</v>
      </c>
      <c r="AE155" s="875">
        <v>143489</v>
      </c>
      <c r="AF155" s="29" t="s">
        <v>1090</v>
      </c>
      <c r="AG155" s="29" t="s">
        <v>1090</v>
      </c>
      <c r="AH155" s="29" t="s">
        <v>1090</v>
      </c>
      <c r="AI155" s="29" t="s">
        <v>1090</v>
      </c>
      <c r="AJ155" s="29" t="s">
        <v>1090</v>
      </c>
      <c r="AK155" s="29" t="s">
        <v>1090</v>
      </c>
      <c r="AL155" s="29" t="s">
        <v>1090</v>
      </c>
      <c r="AM155" s="29" t="s">
        <v>1090</v>
      </c>
      <c r="AN155" s="29" t="s">
        <v>1090</v>
      </c>
      <c r="AO155" s="29" t="s">
        <v>1090</v>
      </c>
      <c r="AP155" s="29" t="s">
        <v>1090</v>
      </c>
      <c r="AQ155" s="29" t="s">
        <v>1090</v>
      </c>
      <c r="AR155" s="29" t="s">
        <v>1090</v>
      </c>
      <c r="AS155" s="338"/>
      <c r="AT155" s="338"/>
      <c r="AU155" s="338"/>
      <c r="AV155" s="338"/>
      <c r="AW155" s="338"/>
      <c r="AX155" s="338"/>
      <c r="AY155" s="338"/>
      <c r="AZ155" s="338"/>
      <c r="BA155" s="338"/>
      <c r="BB155" s="338"/>
      <c r="BC155" s="338"/>
      <c r="BD155" s="338"/>
      <c r="BE155" s="338"/>
      <c r="BF155" s="338"/>
      <c r="BG155" s="338"/>
      <c r="BH155" s="338"/>
      <c r="BI155" s="338"/>
      <c r="BJ155" s="338"/>
      <c r="BK155" s="338"/>
      <c r="BL155" s="338"/>
      <c r="BM155" s="338"/>
      <c r="BN155" s="338"/>
      <c r="BO155" s="338"/>
      <c r="BP155" s="338"/>
      <c r="BQ155" s="338"/>
      <c r="BR155" s="338"/>
      <c r="BS155" s="338"/>
      <c r="BT155" s="338"/>
      <c r="BU155" s="348"/>
    </row>
    <row r="156" spans="1:73" s="14" customFormat="1">
      <c r="A156" s="348"/>
      <c r="B156" s="341"/>
      <c r="C156" s="343"/>
      <c r="D156" s="340"/>
      <c r="E156" s="340"/>
      <c r="F156" s="340"/>
      <c r="G156" s="340"/>
      <c r="H156" s="340"/>
      <c r="I156" s="344"/>
      <c r="J156" s="345"/>
      <c r="K156" s="345"/>
      <c r="L156" s="345"/>
      <c r="M156" s="348"/>
      <c r="N156" s="348"/>
      <c r="O156" s="348"/>
      <c r="P156" s="348"/>
      <c r="Q156" s="348"/>
      <c r="R156" s="30"/>
      <c r="S156" s="31">
        <v>6180</v>
      </c>
      <c r="T156" s="31" t="s">
        <v>1090</v>
      </c>
      <c r="U156" s="29" t="s">
        <v>1090</v>
      </c>
      <c r="V156" s="29" t="s">
        <v>1090</v>
      </c>
      <c r="W156" s="29" t="s">
        <v>1090</v>
      </c>
      <c r="X156" s="29" t="s">
        <v>1090</v>
      </c>
      <c r="Y156" s="875">
        <v>280000</v>
      </c>
      <c r="Z156" s="875">
        <v>252000</v>
      </c>
      <c r="AA156" s="875">
        <v>226800</v>
      </c>
      <c r="AB156" s="875">
        <v>204120</v>
      </c>
      <c r="AC156" s="875">
        <v>183708</v>
      </c>
      <c r="AD156" s="875">
        <v>165337</v>
      </c>
      <c r="AE156" s="875">
        <v>148803</v>
      </c>
      <c r="AF156" s="29" t="s">
        <v>1090</v>
      </c>
      <c r="AG156" s="29" t="s">
        <v>1090</v>
      </c>
      <c r="AH156" s="29" t="s">
        <v>1090</v>
      </c>
      <c r="AI156" s="29" t="s">
        <v>1090</v>
      </c>
      <c r="AJ156" s="29" t="s">
        <v>1090</v>
      </c>
      <c r="AK156" s="29" t="s">
        <v>1090</v>
      </c>
      <c r="AL156" s="29" t="s">
        <v>1090</v>
      </c>
      <c r="AM156" s="29" t="s">
        <v>1090</v>
      </c>
      <c r="AN156" s="29" t="s">
        <v>1090</v>
      </c>
      <c r="AO156" s="29" t="s">
        <v>1090</v>
      </c>
      <c r="AP156" s="29" t="s">
        <v>1090</v>
      </c>
      <c r="AQ156" s="29" t="s">
        <v>1090</v>
      </c>
      <c r="AR156" s="29" t="s">
        <v>1090</v>
      </c>
      <c r="AS156" s="338"/>
      <c r="AT156" s="338"/>
      <c r="AU156" s="338"/>
      <c r="AV156" s="338"/>
      <c r="AW156" s="338"/>
      <c r="AX156" s="338"/>
      <c r="AY156" s="338"/>
      <c r="AZ156" s="338"/>
      <c r="BA156" s="338"/>
      <c r="BB156" s="338"/>
      <c r="BC156" s="338"/>
      <c r="BD156" s="338"/>
      <c r="BE156" s="338"/>
      <c r="BF156" s="338"/>
      <c r="BG156" s="338"/>
      <c r="BH156" s="338"/>
      <c r="BI156" s="338"/>
      <c r="BJ156" s="338"/>
      <c r="BK156" s="338"/>
      <c r="BL156" s="338"/>
      <c r="BM156" s="338"/>
      <c r="BN156" s="338"/>
      <c r="BO156" s="338"/>
      <c r="BP156" s="338"/>
      <c r="BQ156" s="338"/>
      <c r="BR156" s="338"/>
      <c r="BS156" s="338"/>
      <c r="BT156" s="338"/>
      <c r="BU156" s="348"/>
    </row>
    <row r="157" spans="1:73" s="14" customFormat="1">
      <c r="A157" s="348"/>
      <c r="B157" s="341"/>
      <c r="C157" s="343"/>
      <c r="D157" s="340"/>
      <c r="E157" s="340"/>
      <c r="F157" s="340"/>
      <c r="G157" s="340"/>
      <c r="H157" s="340"/>
      <c r="I157" s="344"/>
      <c r="J157" s="347"/>
      <c r="K157" s="345"/>
      <c r="L157" s="345"/>
      <c r="M157" s="348"/>
      <c r="N157" s="348"/>
      <c r="O157" s="348"/>
      <c r="P157" s="348"/>
      <c r="Q157" s="348"/>
      <c r="R157" s="45" t="s">
        <v>348</v>
      </c>
      <c r="S157" s="46" t="s">
        <v>1203</v>
      </c>
      <c r="T157" s="46" t="s">
        <v>1090</v>
      </c>
      <c r="U157" s="46" t="s">
        <v>1090</v>
      </c>
      <c r="V157" s="46" t="s">
        <v>1090</v>
      </c>
      <c r="W157" s="46" t="s">
        <v>1090</v>
      </c>
      <c r="X157" s="46" t="s">
        <v>1090</v>
      </c>
      <c r="Y157" s="46" t="s">
        <v>1090</v>
      </c>
      <c r="Z157" s="46" t="s">
        <v>1090</v>
      </c>
      <c r="AA157" s="46" t="s">
        <v>1090</v>
      </c>
      <c r="AB157" s="46" t="s">
        <v>1090</v>
      </c>
      <c r="AC157" s="46" t="s">
        <v>1090</v>
      </c>
      <c r="AD157" s="46" t="s">
        <v>1090</v>
      </c>
      <c r="AE157" s="877">
        <v>90000</v>
      </c>
      <c r="AF157" s="877">
        <v>85500</v>
      </c>
      <c r="AG157" s="877">
        <v>81225</v>
      </c>
      <c r="AH157" s="877">
        <v>77163</v>
      </c>
      <c r="AI157" s="877">
        <v>73305</v>
      </c>
      <c r="AJ157" s="877">
        <v>69640</v>
      </c>
      <c r="AK157" s="877">
        <v>66158</v>
      </c>
      <c r="AL157" s="877">
        <v>62850</v>
      </c>
      <c r="AM157" s="877">
        <v>59707</v>
      </c>
      <c r="AN157" s="877">
        <v>56722</v>
      </c>
      <c r="AO157" s="877">
        <v>53886</v>
      </c>
      <c r="AP157" s="877">
        <v>41000</v>
      </c>
      <c r="AQ157" s="877">
        <v>32850</v>
      </c>
      <c r="AR157" s="877">
        <v>21300</v>
      </c>
      <c r="AS157" s="338"/>
      <c r="AT157" s="338"/>
      <c r="AU157" s="338"/>
      <c r="AV157" s="338"/>
      <c r="AW157" s="338"/>
      <c r="AX157" s="338"/>
      <c r="AY157" s="338"/>
      <c r="AZ157" s="338"/>
      <c r="BA157" s="338"/>
      <c r="BB157" s="338"/>
      <c r="BC157" s="338"/>
      <c r="BD157" s="338"/>
      <c r="BE157" s="338"/>
      <c r="BF157" s="338"/>
      <c r="BG157" s="338"/>
      <c r="BH157" s="338"/>
      <c r="BI157" s="338"/>
      <c r="BJ157" s="338"/>
      <c r="BK157" s="338"/>
      <c r="BL157" s="338"/>
      <c r="BM157" s="338"/>
      <c r="BN157" s="338"/>
      <c r="BO157" s="338"/>
      <c r="BP157" s="338"/>
      <c r="BQ157" s="338"/>
      <c r="BR157" s="338"/>
      <c r="BS157" s="338"/>
      <c r="BT157" s="338"/>
      <c r="BU157" s="348"/>
    </row>
    <row r="158" spans="1:73" s="14" customFormat="1">
      <c r="A158" s="348"/>
      <c r="B158" s="341"/>
      <c r="C158" s="343"/>
      <c r="D158" s="340"/>
      <c r="E158" s="340"/>
      <c r="F158" s="340"/>
      <c r="G158" s="340"/>
      <c r="H158" s="340"/>
      <c r="I158" s="344"/>
      <c r="J158" s="347"/>
      <c r="K158" s="345"/>
      <c r="L158" s="345"/>
      <c r="M158" s="348"/>
      <c r="N158" s="348"/>
      <c r="O158" s="348"/>
      <c r="P158" s="348"/>
      <c r="Q158" s="348"/>
      <c r="R158" s="45"/>
      <c r="S158" s="95" t="s">
        <v>1204</v>
      </c>
      <c r="T158" s="95" t="s">
        <v>1090</v>
      </c>
      <c r="U158" s="46" t="s">
        <v>1090</v>
      </c>
      <c r="V158" s="46" t="s">
        <v>1090</v>
      </c>
      <c r="W158" s="46" t="s">
        <v>1090</v>
      </c>
      <c r="X158" s="46" t="s">
        <v>1090</v>
      </c>
      <c r="Y158" s="46" t="s">
        <v>1090</v>
      </c>
      <c r="Z158" s="46" t="s">
        <v>1090</v>
      </c>
      <c r="AA158" s="46" t="s">
        <v>1090</v>
      </c>
      <c r="AB158" s="46" t="s">
        <v>1090</v>
      </c>
      <c r="AC158" s="877">
        <v>100000</v>
      </c>
      <c r="AD158" s="877">
        <v>90000</v>
      </c>
      <c r="AE158" s="877">
        <v>81000</v>
      </c>
      <c r="AF158" s="877">
        <v>76950</v>
      </c>
      <c r="AG158" s="877">
        <v>73102</v>
      </c>
      <c r="AH158" s="877">
        <v>69447</v>
      </c>
      <c r="AI158" s="877">
        <v>65975</v>
      </c>
      <c r="AJ158" s="877">
        <v>62676</v>
      </c>
      <c r="AK158" s="877">
        <v>59542</v>
      </c>
      <c r="AL158" s="877">
        <v>56565</v>
      </c>
      <c r="AM158" s="877">
        <v>53737</v>
      </c>
      <c r="AN158" s="877">
        <v>51050</v>
      </c>
      <c r="AO158" s="877">
        <v>48497</v>
      </c>
      <c r="AP158" s="47" t="s">
        <v>1090</v>
      </c>
      <c r="AQ158" s="47" t="s">
        <v>1090</v>
      </c>
      <c r="AR158" s="47" t="s">
        <v>1090</v>
      </c>
      <c r="AS158" s="338"/>
      <c r="AT158" s="338"/>
      <c r="AU158" s="338"/>
      <c r="AV158" s="338"/>
      <c r="AW158" s="338"/>
      <c r="AX158" s="338"/>
      <c r="AY158" s="338"/>
      <c r="AZ158" s="338"/>
      <c r="BA158" s="338"/>
      <c r="BB158" s="338"/>
      <c r="BC158" s="338"/>
      <c r="BD158" s="338"/>
      <c r="BE158" s="338"/>
      <c r="BF158" s="338"/>
      <c r="BG158" s="338"/>
      <c r="BH158" s="338"/>
      <c r="BI158" s="338"/>
      <c r="BJ158" s="338"/>
      <c r="BK158" s="338"/>
      <c r="BL158" s="338"/>
      <c r="BM158" s="338"/>
      <c r="BN158" s="338"/>
      <c r="BO158" s="338"/>
      <c r="BP158" s="338"/>
      <c r="BQ158" s="338"/>
      <c r="BR158" s="338"/>
      <c r="BS158" s="338"/>
      <c r="BT158" s="338"/>
      <c r="BU158" s="348"/>
    </row>
    <row r="159" spans="1:73" s="14" customFormat="1" ht="30">
      <c r="A159" s="348"/>
      <c r="B159" s="341"/>
      <c r="C159" s="343"/>
      <c r="D159" s="340"/>
      <c r="E159" s="340"/>
      <c r="F159" s="340"/>
      <c r="G159" s="340"/>
      <c r="H159" s="340"/>
      <c r="I159" s="344"/>
      <c r="J159" s="345"/>
      <c r="K159" s="345"/>
      <c r="L159" s="345"/>
      <c r="M159" s="348"/>
      <c r="N159" s="348"/>
      <c r="O159" s="348"/>
      <c r="P159" s="348"/>
      <c r="Q159" s="348"/>
      <c r="R159" s="45"/>
      <c r="S159" s="106" t="s">
        <v>1205</v>
      </c>
      <c r="T159" s="106" t="s">
        <v>1090</v>
      </c>
      <c r="U159" s="46" t="s">
        <v>1090</v>
      </c>
      <c r="V159" s="46" t="s">
        <v>1090</v>
      </c>
      <c r="W159" s="46" t="s">
        <v>1090</v>
      </c>
      <c r="X159" s="46" t="s">
        <v>1090</v>
      </c>
      <c r="Y159" s="46" t="s">
        <v>1090</v>
      </c>
      <c r="Z159" s="46" t="s">
        <v>1090</v>
      </c>
      <c r="AA159" s="46" t="s">
        <v>1090</v>
      </c>
      <c r="AB159" s="46" t="s">
        <v>1090</v>
      </c>
      <c r="AC159" s="46" t="s">
        <v>1090</v>
      </c>
      <c r="AD159" s="46" t="s">
        <v>1090</v>
      </c>
      <c r="AE159" s="877">
        <v>130000</v>
      </c>
      <c r="AF159" s="877">
        <v>123500</v>
      </c>
      <c r="AG159" s="877">
        <v>117325</v>
      </c>
      <c r="AH159" s="877">
        <v>111458</v>
      </c>
      <c r="AI159" s="877">
        <v>105885</v>
      </c>
      <c r="AJ159" s="877">
        <v>100591</v>
      </c>
      <c r="AK159" s="877">
        <v>95561</v>
      </c>
      <c r="AL159" s="877">
        <v>90783</v>
      </c>
      <c r="AM159" s="877">
        <v>86243</v>
      </c>
      <c r="AN159" s="877">
        <v>81931</v>
      </c>
      <c r="AO159" s="877">
        <v>77835</v>
      </c>
      <c r="AP159" s="877">
        <v>53000</v>
      </c>
      <c r="AQ159" s="877">
        <v>39500</v>
      </c>
      <c r="AR159" s="877">
        <v>24000</v>
      </c>
      <c r="AS159" s="338"/>
      <c r="AT159" s="338"/>
      <c r="AU159" s="338"/>
      <c r="AV159" s="338"/>
      <c r="AW159" s="338"/>
      <c r="AX159" s="338"/>
      <c r="AY159" s="338"/>
      <c r="AZ159" s="338"/>
      <c r="BA159" s="338"/>
      <c r="BB159" s="338"/>
      <c r="BC159" s="338"/>
      <c r="BD159" s="338"/>
      <c r="BE159" s="338"/>
      <c r="BF159" s="338"/>
      <c r="BG159" s="338"/>
      <c r="BH159" s="338"/>
      <c r="BI159" s="338"/>
      <c r="BJ159" s="338"/>
      <c r="BK159" s="338"/>
      <c r="BL159" s="338"/>
      <c r="BM159" s="338"/>
      <c r="BN159" s="338"/>
      <c r="BO159" s="338"/>
      <c r="BP159" s="338"/>
      <c r="BQ159" s="338"/>
      <c r="BR159" s="338"/>
      <c r="BS159" s="338"/>
      <c r="BT159" s="338"/>
      <c r="BU159" s="348"/>
    </row>
    <row r="160" spans="1:73" s="14" customFormat="1">
      <c r="A160" s="348"/>
      <c r="B160" s="341"/>
      <c r="C160" s="343"/>
      <c r="D160" s="340"/>
      <c r="E160" s="340"/>
      <c r="F160" s="340"/>
      <c r="G160" s="340"/>
      <c r="H160" s="340"/>
      <c r="I160" s="344"/>
      <c r="J160" s="347"/>
      <c r="K160" s="345"/>
      <c r="L160" s="345"/>
      <c r="M160" s="348"/>
      <c r="N160" s="348"/>
      <c r="O160" s="348"/>
      <c r="P160" s="348"/>
      <c r="Q160" s="348"/>
      <c r="R160" s="46"/>
      <c r="S160" s="46" t="s">
        <v>1206</v>
      </c>
      <c r="T160" s="46" t="s">
        <v>1090</v>
      </c>
      <c r="U160" s="46" t="s">
        <v>1090</v>
      </c>
      <c r="V160" s="46" t="s">
        <v>1090</v>
      </c>
      <c r="W160" s="46" t="s">
        <v>1090</v>
      </c>
      <c r="X160" s="46" t="s">
        <v>1090</v>
      </c>
      <c r="Y160" s="46" t="s">
        <v>1090</v>
      </c>
      <c r="Z160" s="877">
        <v>160000</v>
      </c>
      <c r="AA160" s="877">
        <v>144000</v>
      </c>
      <c r="AB160" s="877">
        <v>129600</v>
      </c>
      <c r="AC160" s="877">
        <v>116640</v>
      </c>
      <c r="AD160" s="877">
        <v>104976</v>
      </c>
      <c r="AE160" s="877">
        <v>94478</v>
      </c>
      <c r="AF160" s="877">
        <v>89754</v>
      </c>
      <c r="AG160" s="877">
        <v>81003</v>
      </c>
      <c r="AH160" s="877">
        <v>76953</v>
      </c>
      <c r="AI160" s="877">
        <v>73105</v>
      </c>
      <c r="AJ160" s="877">
        <v>69450</v>
      </c>
      <c r="AK160" s="877">
        <v>65977</v>
      </c>
      <c r="AL160" s="877">
        <v>62678</v>
      </c>
      <c r="AM160" s="877">
        <v>59544</v>
      </c>
      <c r="AN160" s="877">
        <v>56567</v>
      </c>
      <c r="AO160" s="877">
        <v>53739</v>
      </c>
      <c r="AP160" s="877">
        <v>51052</v>
      </c>
      <c r="AQ160" s="46" t="s">
        <v>1090</v>
      </c>
      <c r="AR160" s="46" t="s">
        <v>1090</v>
      </c>
      <c r="AS160" s="338"/>
      <c r="AT160" s="338"/>
      <c r="AU160" s="338"/>
      <c r="AV160" s="338"/>
      <c r="AW160" s="338"/>
      <c r="AX160" s="338"/>
      <c r="AY160" s="338"/>
      <c r="AZ160" s="338"/>
      <c r="BA160" s="338"/>
      <c r="BB160" s="338"/>
      <c r="BC160" s="338"/>
      <c r="BD160" s="338"/>
      <c r="BE160" s="338"/>
      <c r="BF160" s="338"/>
      <c r="BG160" s="338"/>
      <c r="BH160" s="338"/>
      <c r="BI160" s="338"/>
      <c r="BJ160" s="338"/>
      <c r="BK160" s="338"/>
      <c r="BL160" s="338"/>
      <c r="BM160" s="338"/>
      <c r="BN160" s="338"/>
      <c r="BO160" s="338"/>
      <c r="BP160" s="338"/>
      <c r="BQ160" s="338"/>
      <c r="BR160" s="338"/>
      <c r="BS160" s="338"/>
      <c r="BT160" s="338"/>
      <c r="BU160" s="348"/>
    </row>
    <row r="161" spans="1:73" s="14" customFormat="1" ht="45">
      <c r="A161" s="348"/>
      <c r="B161" s="341"/>
      <c r="C161" s="343"/>
      <c r="D161" s="340"/>
      <c r="E161" s="340"/>
      <c r="F161" s="340"/>
      <c r="G161" s="340"/>
      <c r="H161" s="340"/>
      <c r="I161" s="344"/>
      <c r="J161" s="345"/>
      <c r="K161" s="345"/>
      <c r="L161" s="345"/>
      <c r="M161" s="348"/>
      <c r="N161" s="348"/>
      <c r="O161" s="348"/>
      <c r="P161" s="348"/>
      <c r="Q161" s="348"/>
      <c r="R161" s="45"/>
      <c r="S161" s="106" t="s">
        <v>1207</v>
      </c>
      <c r="T161" s="106" t="s">
        <v>1090</v>
      </c>
      <c r="U161" s="46" t="s">
        <v>1090</v>
      </c>
      <c r="V161" s="46" t="s">
        <v>1090</v>
      </c>
      <c r="W161" s="46" t="s">
        <v>1090</v>
      </c>
      <c r="X161" s="46" t="s">
        <v>1090</v>
      </c>
      <c r="Y161" s="46" t="s">
        <v>1090</v>
      </c>
      <c r="Z161" s="877">
        <v>190000</v>
      </c>
      <c r="AA161" s="877">
        <v>171000</v>
      </c>
      <c r="AB161" s="877">
        <v>153900</v>
      </c>
      <c r="AC161" s="877">
        <v>138510</v>
      </c>
      <c r="AD161" s="877">
        <v>124659</v>
      </c>
      <c r="AE161" s="877">
        <v>112193</v>
      </c>
      <c r="AF161" s="877">
        <v>106583</v>
      </c>
      <c r="AG161" s="877">
        <v>101254</v>
      </c>
      <c r="AH161" s="877">
        <v>96191</v>
      </c>
      <c r="AI161" s="877">
        <v>91381</v>
      </c>
      <c r="AJ161" s="877">
        <v>86812</v>
      </c>
      <c r="AK161" s="877">
        <v>82472</v>
      </c>
      <c r="AL161" s="46" t="s">
        <v>1090</v>
      </c>
      <c r="AM161" s="46" t="s">
        <v>1090</v>
      </c>
      <c r="AN161" s="46" t="s">
        <v>1090</v>
      </c>
      <c r="AO161" s="46" t="s">
        <v>1090</v>
      </c>
      <c r="AP161" s="46" t="s">
        <v>1090</v>
      </c>
      <c r="AQ161" s="46" t="s">
        <v>1090</v>
      </c>
      <c r="AR161" s="46" t="s">
        <v>1090</v>
      </c>
      <c r="AS161" s="338"/>
      <c r="AT161" s="338"/>
      <c r="AU161" s="338"/>
      <c r="AV161" s="338"/>
      <c r="AW161" s="338"/>
      <c r="AX161" s="338"/>
      <c r="AY161" s="338"/>
      <c r="AZ161" s="338"/>
      <c r="BA161" s="338"/>
      <c r="BB161" s="338"/>
      <c r="BC161" s="338"/>
      <c r="BD161" s="338"/>
      <c r="BE161" s="338"/>
      <c r="BF161" s="338"/>
      <c r="BG161" s="338"/>
      <c r="BH161" s="338"/>
      <c r="BI161" s="338"/>
      <c r="BJ161" s="338"/>
      <c r="BK161" s="338"/>
      <c r="BL161" s="338"/>
      <c r="BM161" s="338"/>
      <c r="BN161" s="338"/>
      <c r="BO161" s="338"/>
      <c r="BP161" s="338"/>
      <c r="BQ161" s="338"/>
      <c r="BR161" s="338"/>
      <c r="BS161" s="338"/>
      <c r="BT161" s="338"/>
      <c r="BU161" s="348"/>
    </row>
    <row r="162" spans="1:73" s="14" customFormat="1" ht="30">
      <c r="A162" s="348"/>
      <c r="B162" s="341"/>
      <c r="C162" s="343"/>
      <c r="D162" s="340"/>
      <c r="E162" s="340"/>
      <c r="F162" s="340"/>
      <c r="G162" s="340"/>
      <c r="H162" s="340"/>
      <c r="I162" s="344"/>
      <c r="J162" s="347"/>
      <c r="K162" s="345"/>
      <c r="L162" s="345"/>
      <c r="M162" s="348"/>
      <c r="N162" s="348"/>
      <c r="O162" s="348"/>
      <c r="P162" s="348"/>
      <c r="Q162" s="348"/>
      <c r="R162" s="66" t="s">
        <v>354</v>
      </c>
      <c r="S162" s="105" t="s">
        <v>1208</v>
      </c>
      <c r="T162" s="907">
        <v>220000</v>
      </c>
      <c r="U162" s="906">
        <v>176000</v>
      </c>
      <c r="V162" s="906">
        <v>160000</v>
      </c>
      <c r="W162" s="906">
        <v>144000</v>
      </c>
      <c r="X162" s="906">
        <v>129600</v>
      </c>
      <c r="Y162" s="906">
        <v>116640</v>
      </c>
      <c r="Z162" s="906">
        <v>104976</v>
      </c>
      <c r="AA162" s="906">
        <v>94478</v>
      </c>
      <c r="AB162" s="906">
        <v>85030</v>
      </c>
      <c r="AC162" s="906">
        <v>76527</v>
      </c>
      <c r="AD162" s="906">
        <v>68874</v>
      </c>
      <c r="AE162" s="906">
        <v>61987</v>
      </c>
      <c r="AF162" s="906">
        <v>58887</v>
      </c>
      <c r="AG162" s="906">
        <v>55943</v>
      </c>
      <c r="AH162" s="906">
        <v>53146</v>
      </c>
      <c r="AI162" s="906">
        <v>50488</v>
      </c>
      <c r="AJ162" s="906">
        <v>47964</v>
      </c>
      <c r="AK162" s="906">
        <v>45566</v>
      </c>
      <c r="AL162" s="906">
        <v>43287</v>
      </c>
      <c r="AM162" s="906">
        <v>41123</v>
      </c>
      <c r="AN162" s="906">
        <v>39067</v>
      </c>
      <c r="AO162" s="906">
        <v>37133</v>
      </c>
      <c r="AP162" s="67" t="s">
        <v>1090</v>
      </c>
      <c r="AQ162" s="67" t="s">
        <v>1090</v>
      </c>
      <c r="AR162" s="67" t="s">
        <v>1090</v>
      </c>
      <c r="AS162" s="338"/>
      <c r="AT162" s="338"/>
      <c r="AU162" s="338"/>
      <c r="AV162" s="338"/>
      <c r="AW162" s="338"/>
      <c r="AX162" s="338"/>
      <c r="AY162" s="338"/>
      <c r="AZ162" s="338"/>
      <c r="BA162" s="338"/>
      <c r="BB162" s="338"/>
      <c r="BC162" s="338"/>
      <c r="BD162" s="338"/>
      <c r="BE162" s="338"/>
      <c r="BF162" s="338"/>
      <c r="BG162" s="338"/>
      <c r="BH162" s="338"/>
      <c r="BI162" s="338"/>
      <c r="BJ162" s="338"/>
      <c r="BK162" s="338"/>
      <c r="BL162" s="338"/>
      <c r="BM162" s="338"/>
      <c r="BN162" s="338"/>
      <c r="BO162" s="338"/>
      <c r="BP162" s="338"/>
      <c r="BQ162" s="338"/>
      <c r="BR162" s="338"/>
      <c r="BS162" s="338"/>
      <c r="BT162" s="338"/>
      <c r="BU162" s="348"/>
    </row>
    <row r="163" spans="1:73" s="14" customFormat="1" ht="30">
      <c r="A163" s="348"/>
      <c r="B163" s="341"/>
      <c r="C163" s="343"/>
      <c r="D163" s="340"/>
      <c r="E163" s="340"/>
      <c r="F163" s="340"/>
      <c r="G163" s="340"/>
      <c r="H163" s="340"/>
      <c r="I163" s="344"/>
      <c r="J163" s="345"/>
      <c r="K163" s="345"/>
      <c r="L163" s="345"/>
      <c r="M163" s="348"/>
      <c r="N163" s="348"/>
      <c r="O163" s="348"/>
      <c r="P163" s="348"/>
      <c r="Q163" s="348"/>
      <c r="R163" s="66"/>
      <c r="S163" s="105" t="s">
        <v>1209</v>
      </c>
      <c r="T163" s="105" t="s">
        <v>1090</v>
      </c>
      <c r="U163" s="67" t="s">
        <v>1090</v>
      </c>
      <c r="V163" s="67" t="s">
        <v>1090</v>
      </c>
      <c r="W163" s="67" t="s">
        <v>1090</v>
      </c>
      <c r="X163" s="67" t="s">
        <v>1090</v>
      </c>
      <c r="Y163" s="67" t="s">
        <v>1090</v>
      </c>
      <c r="Z163" s="67" t="s">
        <v>1090</v>
      </c>
      <c r="AA163" s="67" t="s">
        <v>1090</v>
      </c>
      <c r="AB163" s="67" t="s">
        <v>1090</v>
      </c>
      <c r="AC163" s="906">
        <v>155000</v>
      </c>
      <c r="AD163" s="906">
        <v>139500</v>
      </c>
      <c r="AE163" s="906">
        <v>125550</v>
      </c>
      <c r="AF163" s="906">
        <v>119272</v>
      </c>
      <c r="AG163" s="906">
        <v>113308</v>
      </c>
      <c r="AH163" s="906">
        <v>107643</v>
      </c>
      <c r="AI163" s="906">
        <v>102261</v>
      </c>
      <c r="AJ163" s="906">
        <v>97148</v>
      </c>
      <c r="AK163" s="906">
        <v>92290</v>
      </c>
      <c r="AL163" s="906">
        <v>87676</v>
      </c>
      <c r="AM163" s="906">
        <v>83292</v>
      </c>
      <c r="AN163" s="906">
        <v>79127</v>
      </c>
      <c r="AO163" s="906">
        <v>75171</v>
      </c>
      <c r="AP163" s="906">
        <v>59000</v>
      </c>
      <c r="AQ163" s="67" t="s">
        <v>1090</v>
      </c>
      <c r="AR163" s="67" t="s">
        <v>1090</v>
      </c>
      <c r="AS163" s="338"/>
      <c r="AT163" s="338"/>
      <c r="AU163" s="338"/>
      <c r="AV163" s="338"/>
      <c r="AW163" s="338"/>
      <c r="AX163" s="338"/>
      <c r="AY163" s="338"/>
      <c r="AZ163" s="338"/>
      <c r="BA163" s="338"/>
      <c r="BB163" s="338"/>
      <c r="BC163" s="338"/>
      <c r="BD163" s="338"/>
      <c r="BE163" s="338"/>
      <c r="BF163" s="338"/>
      <c r="BG163" s="338"/>
      <c r="BH163" s="338"/>
      <c r="BI163" s="338"/>
      <c r="BJ163" s="338"/>
      <c r="BK163" s="338"/>
      <c r="BL163" s="338"/>
      <c r="BM163" s="338"/>
      <c r="BN163" s="338"/>
      <c r="BO163" s="338"/>
      <c r="BP163" s="338"/>
      <c r="BQ163" s="338"/>
      <c r="BR163" s="338"/>
      <c r="BS163" s="338"/>
      <c r="BT163" s="338"/>
      <c r="BU163" s="348"/>
    </row>
    <row r="164" spans="1:73" s="14" customFormat="1">
      <c r="A164" s="348"/>
      <c r="B164" s="341"/>
      <c r="C164" s="343"/>
      <c r="D164" s="340"/>
      <c r="E164" s="340"/>
      <c r="F164" s="340"/>
      <c r="G164" s="340"/>
      <c r="H164" s="340"/>
      <c r="I164" s="344"/>
      <c r="J164" s="347"/>
      <c r="K164" s="345"/>
      <c r="L164" s="345"/>
      <c r="M164" s="348"/>
      <c r="N164" s="348"/>
      <c r="O164" s="348"/>
      <c r="P164" s="348"/>
      <c r="Q164" s="348"/>
      <c r="R164" s="66"/>
      <c r="S164" s="67">
        <v>7630</v>
      </c>
      <c r="T164" s="67" t="s">
        <v>1090</v>
      </c>
      <c r="U164" s="67" t="s">
        <v>1090</v>
      </c>
      <c r="V164" s="67" t="s">
        <v>1090</v>
      </c>
      <c r="W164" s="67" t="s">
        <v>1090</v>
      </c>
      <c r="X164" s="906">
        <v>160000</v>
      </c>
      <c r="Y164" s="906">
        <v>144000</v>
      </c>
      <c r="Z164" s="906">
        <v>129600</v>
      </c>
      <c r="AA164" s="906">
        <v>116640</v>
      </c>
      <c r="AB164" s="906">
        <v>104976</v>
      </c>
      <c r="AC164" s="906">
        <v>94478</v>
      </c>
      <c r="AD164" s="906">
        <v>85030</v>
      </c>
      <c r="AE164" s="906">
        <v>76527</v>
      </c>
      <c r="AF164" s="906">
        <v>72701</v>
      </c>
      <c r="AG164" s="906">
        <v>69066</v>
      </c>
      <c r="AH164" s="906">
        <v>65612</v>
      </c>
      <c r="AI164" s="906">
        <v>62332</v>
      </c>
      <c r="AJ164" s="906">
        <v>56254</v>
      </c>
      <c r="AK164" s="906">
        <v>53442</v>
      </c>
      <c r="AL164" s="906">
        <v>50769</v>
      </c>
      <c r="AM164" s="906">
        <v>48231</v>
      </c>
      <c r="AN164" s="906">
        <v>45819</v>
      </c>
      <c r="AO164" s="906">
        <v>43528</v>
      </c>
      <c r="AP164" s="906">
        <v>41352</v>
      </c>
      <c r="AQ164" s="67" t="s">
        <v>1090</v>
      </c>
      <c r="AR164" s="67" t="s">
        <v>1090</v>
      </c>
      <c r="AS164" s="338"/>
      <c r="AT164" s="338"/>
      <c r="AU164" s="338"/>
      <c r="AV164" s="338"/>
      <c r="AW164" s="338"/>
      <c r="AX164" s="338"/>
      <c r="AY164" s="338"/>
      <c r="AZ164" s="338"/>
      <c r="BA164" s="338"/>
      <c r="BB164" s="338"/>
      <c r="BC164" s="338"/>
      <c r="BD164" s="338"/>
      <c r="BE164" s="338"/>
      <c r="BF164" s="338"/>
      <c r="BG164" s="338"/>
      <c r="BH164" s="338"/>
      <c r="BI164" s="338"/>
      <c r="BJ164" s="338"/>
      <c r="BK164" s="338"/>
      <c r="BL164" s="338"/>
      <c r="BM164" s="338"/>
      <c r="BN164" s="338"/>
      <c r="BO164" s="338"/>
      <c r="BP164" s="338"/>
      <c r="BQ164" s="338"/>
      <c r="BR164" s="338"/>
      <c r="BS164" s="338"/>
      <c r="BT164" s="338"/>
      <c r="BU164" s="348"/>
    </row>
    <row r="165" spans="1:73" s="14" customFormat="1">
      <c r="A165" s="348"/>
      <c r="B165" s="341"/>
      <c r="C165" s="343"/>
      <c r="D165" s="340"/>
      <c r="E165" s="340"/>
      <c r="F165" s="340"/>
      <c r="G165" s="340"/>
      <c r="H165" s="340"/>
      <c r="I165" s="344"/>
      <c r="J165" s="345"/>
      <c r="K165" s="345"/>
      <c r="L165" s="345"/>
      <c r="M165" s="348"/>
      <c r="N165" s="348"/>
      <c r="O165" s="348"/>
      <c r="P165" s="348"/>
      <c r="Q165" s="348"/>
      <c r="R165" s="69" t="s">
        <v>439</v>
      </c>
      <c r="S165" s="70" t="s">
        <v>1210</v>
      </c>
      <c r="T165" s="70" t="s">
        <v>1090</v>
      </c>
      <c r="U165" s="70" t="s">
        <v>1090</v>
      </c>
      <c r="V165" s="70" t="s">
        <v>1090</v>
      </c>
      <c r="W165" s="70" t="s">
        <v>1090</v>
      </c>
      <c r="X165" s="70" t="s">
        <v>1090</v>
      </c>
      <c r="Y165" s="70" t="s">
        <v>1090</v>
      </c>
      <c r="Z165" s="70" t="s">
        <v>1090</v>
      </c>
      <c r="AA165" s="70" t="s">
        <v>1090</v>
      </c>
      <c r="AB165" s="70" t="s">
        <v>1090</v>
      </c>
      <c r="AC165" s="70" t="s">
        <v>1090</v>
      </c>
      <c r="AD165" s="70" t="s">
        <v>1090</v>
      </c>
      <c r="AE165" s="70" t="s">
        <v>1090</v>
      </c>
      <c r="AF165" s="70" t="s">
        <v>1090</v>
      </c>
      <c r="AG165" s="70" t="s">
        <v>1090</v>
      </c>
      <c r="AH165" s="70" t="s">
        <v>1090</v>
      </c>
      <c r="AI165" s="70" t="s">
        <v>1090</v>
      </c>
      <c r="AJ165" s="70" t="s">
        <v>1090</v>
      </c>
      <c r="AK165" s="70" t="s">
        <v>1090</v>
      </c>
      <c r="AL165" s="70" t="s">
        <v>1090</v>
      </c>
      <c r="AM165" s="70" t="s">
        <v>1090</v>
      </c>
      <c r="AN165" s="70" t="s">
        <v>1090</v>
      </c>
      <c r="AO165" s="70" t="s">
        <v>1090</v>
      </c>
      <c r="AP165" s="890">
        <v>41437</v>
      </c>
      <c r="AQ165" s="890">
        <v>23000</v>
      </c>
      <c r="AR165" s="74" t="s">
        <v>1090</v>
      </c>
      <c r="AS165" s="338"/>
      <c r="AT165" s="338"/>
      <c r="AU165" s="338"/>
      <c r="AV165" s="338"/>
      <c r="AW165" s="338"/>
      <c r="AX165" s="338"/>
      <c r="AY165" s="338"/>
      <c r="AZ165" s="338"/>
      <c r="BA165" s="338"/>
      <c r="BB165" s="338"/>
      <c r="BC165" s="338"/>
      <c r="BD165" s="338"/>
      <c r="BE165" s="338"/>
      <c r="BF165" s="338"/>
      <c r="BG165" s="338"/>
      <c r="BH165" s="338"/>
      <c r="BI165" s="338"/>
      <c r="BJ165" s="338"/>
      <c r="BK165" s="338"/>
      <c r="BL165" s="338"/>
      <c r="BM165" s="338"/>
      <c r="BN165" s="338"/>
      <c r="BO165" s="338"/>
      <c r="BP165" s="338"/>
      <c r="BQ165" s="338"/>
      <c r="BR165" s="338"/>
      <c r="BS165" s="338"/>
      <c r="BT165" s="338"/>
      <c r="BU165" s="348"/>
    </row>
    <row r="166" spans="1:73" s="14" customFormat="1">
      <c r="A166" s="348"/>
      <c r="B166" s="341"/>
      <c r="C166" s="343"/>
      <c r="D166" s="340"/>
      <c r="E166" s="340"/>
      <c r="F166" s="340"/>
      <c r="G166" s="340"/>
      <c r="H166" s="340"/>
      <c r="I166" s="344"/>
      <c r="J166" s="347"/>
      <c r="K166" s="345"/>
      <c r="L166" s="345"/>
      <c r="M166" s="348"/>
      <c r="N166" s="348"/>
      <c r="O166" s="348"/>
      <c r="P166" s="348"/>
      <c r="Q166" s="348"/>
      <c r="R166" s="69"/>
      <c r="S166" s="70">
        <v>118</v>
      </c>
      <c r="T166" s="70" t="s">
        <v>1090</v>
      </c>
      <c r="U166" s="70" t="s">
        <v>1090</v>
      </c>
      <c r="V166" s="70" t="s">
        <v>1090</v>
      </c>
      <c r="W166" s="70" t="s">
        <v>1090</v>
      </c>
      <c r="X166" s="70" t="s">
        <v>1090</v>
      </c>
      <c r="Y166" s="70" t="s">
        <v>1090</v>
      </c>
      <c r="Z166" s="70" t="s">
        <v>1090</v>
      </c>
      <c r="AA166" s="70" t="s">
        <v>1090</v>
      </c>
      <c r="AB166" s="70" t="s">
        <v>1090</v>
      </c>
      <c r="AC166" s="70" t="s">
        <v>1090</v>
      </c>
      <c r="AD166" s="70" t="s">
        <v>1090</v>
      </c>
      <c r="AE166" s="70" t="s">
        <v>1090</v>
      </c>
      <c r="AF166" s="70" t="s">
        <v>1090</v>
      </c>
      <c r="AG166" s="70" t="s">
        <v>1090</v>
      </c>
      <c r="AH166" s="70" t="s">
        <v>1090</v>
      </c>
      <c r="AI166" s="70" t="s">
        <v>1090</v>
      </c>
      <c r="AJ166" s="70" t="s">
        <v>1090</v>
      </c>
      <c r="AK166" s="70" t="s">
        <v>1090</v>
      </c>
      <c r="AL166" s="70" t="s">
        <v>1090</v>
      </c>
      <c r="AM166" s="70" t="s">
        <v>1090</v>
      </c>
      <c r="AN166" s="70" t="s">
        <v>1090</v>
      </c>
      <c r="AO166" s="890">
        <v>70000</v>
      </c>
      <c r="AP166" s="890">
        <v>65000</v>
      </c>
      <c r="AQ166" s="890">
        <v>52500</v>
      </c>
      <c r="AR166" s="74" t="s">
        <v>1090</v>
      </c>
      <c r="AS166" s="338"/>
      <c r="AT166" s="338"/>
      <c r="AU166" s="338"/>
      <c r="AV166" s="338"/>
      <c r="AW166" s="338"/>
      <c r="AX166" s="338"/>
      <c r="AY166" s="338"/>
      <c r="AZ166" s="338"/>
      <c r="BA166" s="338"/>
      <c r="BB166" s="338"/>
      <c r="BC166" s="338"/>
      <c r="BD166" s="338"/>
      <c r="BE166" s="338"/>
      <c r="BF166" s="338"/>
      <c r="BG166" s="338"/>
      <c r="BH166" s="338"/>
      <c r="BI166" s="338"/>
      <c r="BJ166" s="338"/>
      <c r="BK166" s="338"/>
      <c r="BL166" s="338"/>
      <c r="BM166" s="338"/>
      <c r="BN166" s="338"/>
      <c r="BO166" s="338"/>
      <c r="BP166" s="338"/>
      <c r="BQ166" s="338"/>
      <c r="BR166" s="338"/>
      <c r="BS166" s="338"/>
      <c r="BT166" s="338"/>
      <c r="BU166" s="348"/>
    </row>
    <row r="167" spans="1:73" s="14" customFormat="1">
      <c r="A167" s="348"/>
      <c r="B167" s="341"/>
      <c r="C167" s="343"/>
      <c r="D167" s="340"/>
      <c r="E167" s="340"/>
      <c r="F167" s="340"/>
      <c r="G167" s="340"/>
      <c r="H167" s="340"/>
      <c r="I167" s="344"/>
      <c r="J167" s="345"/>
      <c r="K167" s="345"/>
      <c r="L167" s="345"/>
      <c r="M167" s="348"/>
      <c r="N167" s="348"/>
      <c r="O167" s="348"/>
      <c r="P167" s="348"/>
      <c r="Q167" s="348"/>
      <c r="R167" s="73"/>
      <c r="S167" s="104" t="s">
        <v>1211</v>
      </c>
      <c r="T167" s="104" t="s">
        <v>1090</v>
      </c>
      <c r="U167" s="70" t="s">
        <v>1090</v>
      </c>
      <c r="V167" s="70" t="s">
        <v>1090</v>
      </c>
      <c r="W167" s="70" t="s">
        <v>1090</v>
      </c>
      <c r="X167" s="70" t="s">
        <v>1090</v>
      </c>
      <c r="Y167" s="70" t="s">
        <v>1090</v>
      </c>
      <c r="Z167" s="70" t="s">
        <v>1090</v>
      </c>
      <c r="AA167" s="70" t="s">
        <v>1090</v>
      </c>
      <c r="AB167" s="70" t="s">
        <v>1090</v>
      </c>
      <c r="AC167" s="70" t="s">
        <v>1090</v>
      </c>
      <c r="AD167" s="70" t="s">
        <v>1090</v>
      </c>
      <c r="AE167" s="70" t="s">
        <v>1090</v>
      </c>
      <c r="AF167" s="70" t="s">
        <v>1090</v>
      </c>
      <c r="AG167" s="70" t="s">
        <v>1090</v>
      </c>
      <c r="AH167" s="70" t="s">
        <v>1090</v>
      </c>
      <c r="AI167" s="70" t="s">
        <v>1090</v>
      </c>
      <c r="AJ167" s="70" t="s">
        <v>1090</v>
      </c>
      <c r="AK167" s="70" t="s">
        <v>1090</v>
      </c>
      <c r="AL167" s="70" t="s">
        <v>1090</v>
      </c>
      <c r="AM167" s="70" t="s">
        <v>1090</v>
      </c>
      <c r="AN167" s="70" t="s">
        <v>1090</v>
      </c>
      <c r="AO167" s="70" t="s">
        <v>1090</v>
      </c>
      <c r="AP167" s="890">
        <v>48168</v>
      </c>
      <c r="AQ167" s="890">
        <v>38000</v>
      </c>
      <c r="AR167" s="74" t="s">
        <v>1090</v>
      </c>
      <c r="AS167" s="338"/>
      <c r="AT167" s="338"/>
      <c r="AU167" s="338"/>
      <c r="AV167" s="338"/>
      <c r="AW167" s="338"/>
      <c r="AX167" s="338"/>
      <c r="AY167" s="338"/>
      <c r="AZ167" s="338"/>
      <c r="BA167" s="338"/>
      <c r="BB167" s="338"/>
      <c r="BC167" s="338"/>
      <c r="BD167" s="338"/>
      <c r="BE167" s="338"/>
      <c r="BF167" s="338"/>
      <c r="BG167" s="338"/>
      <c r="BH167" s="338"/>
      <c r="BI167" s="338"/>
      <c r="BJ167" s="338"/>
      <c r="BK167" s="338"/>
      <c r="BL167" s="338"/>
      <c r="BM167" s="338"/>
      <c r="BN167" s="338"/>
      <c r="BO167" s="338"/>
      <c r="BP167" s="338"/>
      <c r="BQ167" s="338"/>
      <c r="BR167" s="338"/>
      <c r="BS167" s="338"/>
      <c r="BT167" s="338"/>
      <c r="BU167" s="348"/>
    </row>
    <row r="168" spans="1:73" s="14" customFormat="1">
      <c r="A168" s="348"/>
      <c r="B168" s="341"/>
      <c r="C168" s="343"/>
      <c r="D168" s="340"/>
      <c r="E168" s="340"/>
      <c r="F168" s="340"/>
      <c r="G168" s="340"/>
      <c r="H168" s="340"/>
      <c r="I168" s="344"/>
      <c r="J168" s="347"/>
      <c r="K168" s="345"/>
      <c r="L168" s="345"/>
      <c r="M168" s="348"/>
      <c r="N168" s="348"/>
      <c r="O168" s="348"/>
      <c r="P168" s="348"/>
      <c r="Q168" s="348"/>
      <c r="R168" s="73"/>
      <c r="S168" s="70">
        <v>1180</v>
      </c>
      <c r="T168" s="70" t="s">
        <v>1090</v>
      </c>
      <c r="U168" s="70" t="s">
        <v>1090</v>
      </c>
      <c r="V168" s="70" t="s">
        <v>1090</v>
      </c>
      <c r="W168" s="70" t="s">
        <v>1090</v>
      </c>
      <c r="X168" s="70" t="s">
        <v>1090</v>
      </c>
      <c r="Y168" s="70" t="s">
        <v>1090</v>
      </c>
      <c r="Z168" s="70" t="s">
        <v>1090</v>
      </c>
      <c r="AA168" s="70" t="s">
        <v>1090</v>
      </c>
      <c r="AB168" s="70" t="s">
        <v>1090</v>
      </c>
      <c r="AC168" s="70" t="s">
        <v>1090</v>
      </c>
      <c r="AD168" s="70" t="s">
        <v>1090</v>
      </c>
      <c r="AE168" s="70" t="s">
        <v>1090</v>
      </c>
      <c r="AF168" s="70" t="s">
        <v>1090</v>
      </c>
      <c r="AG168" s="70" t="s">
        <v>1090</v>
      </c>
      <c r="AH168" s="70" t="s">
        <v>1090</v>
      </c>
      <c r="AI168" s="70" t="s">
        <v>1090</v>
      </c>
      <c r="AJ168" s="70" t="s">
        <v>1090</v>
      </c>
      <c r="AK168" s="890">
        <v>65000</v>
      </c>
      <c r="AL168" s="890">
        <v>61750</v>
      </c>
      <c r="AM168" s="890">
        <v>58662</v>
      </c>
      <c r="AN168" s="890">
        <v>55729</v>
      </c>
      <c r="AO168" s="890">
        <v>52942</v>
      </c>
      <c r="AP168" s="890">
        <v>50295</v>
      </c>
      <c r="AQ168" s="74" t="s">
        <v>1090</v>
      </c>
      <c r="AR168" s="74" t="s">
        <v>1090</v>
      </c>
      <c r="AS168" s="338"/>
      <c r="AT168" s="338"/>
      <c r="AU168" s="338"/>
      <c r="AV168" s="338"/>
      <c r="AW168" s="338"/>
      <c r="AX168" s="338"/>
      <c r="AY168" s="338"/>
      <c r="AZ168" s="338"/>
      <c r="BA168" s="338"/>
      <c r="BB168" s="338"/>
      <c r="BC168" s="338"/>
      <c r="BD168" s="338"/>
      <c r="BE168" s="338"/>
      <c r="BF168" s="338"/>
      <c r="BG168" s="338"/>
      <c r="BH168" s="338"/>
      <c r="BI168" s="338"/>
      <c r="BJ168" s="338"/>
      <c r="BK168" s="338"/>
      <c r="BL168" s="338"/>
      <c r="BM168" s="338"/>
      <c r="BN168" s="338"/>
      <c r="BO168" s="338"/>
      <c r="BP168" s="338"/>
      <c r="BQ168" s="338"/>
      <c r="BR168" s="338"/>
      <c r="BS168" s="338"/>
      <c r="BT168" s="338"/>
      <c r="BU168" s="348"/>
    </row>
    <row r="169" spans="1:73" s="14" customFormat="1" ht="30">
      <c r="A169" s="348"/>
      <c r="B169" s="341"/>
      <c r="C169" s="343"/>
      <c r="D169" s="340"/>
      <c r="E169" s="340"/>
      <c r="F169" s="340"/>
      <c r="G169" s="340"/>
      <c r="H169" s="340"/>
      <c r="I169" s="344"/>
      <c r="J169" s="345"/>
      <c r="K169" s="345"/>
      <c r="L169" s="345"/>
      <c r="M169" s="348"/>
      <c r="N169" s="348"/>
      <c r="O169" s="348"/>
      <c r="P169" s="348"/>
      <c r="Q169" s="348"/>
      <c r="R169" s="90" t="s">
        <v>443</v>
      </c>
      <c r="S169" s="103" t="s">
        <v>1212</v>
      </c>
      <c r="T169" s="902">
        <v>266200</v>
      </c>
      <c r="U169" s="902">
        <v>212960</v>
      </c>
      <c r="V169" s="902">
        <v>193600</v>
      </c>
      <c r="W169" s="902">
        <v>176000</v>
      </c>
      <c r="X169" s="902">
        <v>160000</v>
      </c>
      <c r="Y169" s="902">
        <v>144000</v>
      </c>
      <c r="Z169" s="902">
        <v>129600</v>
      </c>
      <c r="AA169" s="902">
        <v>116640</v>
      </c>
      <c r="AB169" s="902">
        <v>104976</v>
      </c>
      <c r="AC169" s="902">
        <v>94478</v>
      </c>
      <c r="AD169" s="902">
        <v>85030</v>
      </c>
      <c r="AE169" s="902">
        <v>76527</v>
      </c>
      <c r="AF169" s="902">
        <v>72701</v>
      </c>
      <c r="AG169" s="902">
        <v>69066</v>
      </c>
      <c r="AH169" s="902">
        <v>65612</v>
      </c>
      <c r="AI169" s="902">
        <v>62332</v>
      </c>
      <c r="AJ169" s="902">
        <v>59215</v>
      </c>
      <c r="AK169" s="902">
        <v>56254</v>
      </c>
      <c r="AL169" s="902">
        <v>53442</v>
      </c>
      <c r="AM169" s="902">
        <v>50769</v>
      </c>
      <c r="AN169" s="89" t="s">
        <v>1090</v>
      </c>
      <c r="AO169" s="89" t="s">
        <v>1090</v>
      </c>
      <c r="AP169" s="89" t="s">
        <v>1090</v>
      </c>
      <c r="AQ169" s="89" t="s">
        <v>1090</v>
      </c>
      <c r="AR169" s="89" t="s">
        <v>1090</v>
      </c>
      <c r="AS169" s="338"/>
      <c r="AT169" s="338"/>
      <c r="AU169" s="338"/>
      <c r="AV169" s="338"/>
      <c r="AW169" s="338"/>
      <c r="AX169" s="338"/>
      <c r="AY169" s="338"/>
      <c r="AZ169" s="338"/>
      <c r="BA169" s="338"/>
      <c r="BB169" s="338"/>
      <c r="BC169" s="338"/>
      <c r="BD169" s="338"/>
      <c r="BE169" s="338"/>
      <c r="BF169" s="338"/>
      <c r="BG169" s="338"/>
      <c r="BH169" s="338"/>
      <c r="BI169" s="338"/>
      <c r="BJ169" s="338"/>
      <c r="BK169" s="338"/>
      <c r="BL169" s="338"/>
      <c r="BM169" s="338"/>
      <c r="BN169" s="338"/>
      <c r="BO169" s="338"/>
      <c r="BP169" s="338"/>
      <c r="BQ169" s="338"/>
      <c r="BR169" s="338"/>
      <c r="BS169" s="338"/>
      <c r="BT169" s="338"/>
      <c r="BU169" s="348"/>
    </row>
    <row r="170" spans="1:73" s="14" customFormat="1" ht="30">
      <c r="A170" s="348"/>
      <c r="B170" s="341"/>
      <c r="C170" s="343"/>
      <c r="D170" s="340"/>
      <c r="E170" s="340"/>
      <c r="F170" s="340"/>
      <c r="G170" s="340"/>
      <c r="H170" s="340"/>
      <c r="I170" s="344"/>
      <c r="J170" s="347"/>
      <c r="K170" s="345"/>
      <c r="L170" s="345"/>
      <c r="M170" s="348"/>
      <c r="N170" s="348"/>
      <c r="O170" s="348"/>
      <c r="P170" s="348"/>
      <c r="Q170" s="348"/>
      <c r="R170" s="90"/>
      <c r="S170" s="103" t="s">
        <v>1213</v>
      </c>
      <c r="T170" s="912">
        <v>418000</v>
      </c>
      <c r="U170" s="902">
        <v>313500</v>
      </c>
      <c r="V170" s="902">
        <v>282150</v>
      </c>
      <c r="W170" s="902">
        <v>253935</v>
      </c>
      <c r="X170" s="902">
        <v>228541</v>
      </c>
      <c r="Y170" s="902">
        <v>205687</v>
      </c>
      <c r="Z170" s="902">
        <v>185118</v>
      </c>
      <c r="AA170" s="902">
        <v>166606</v>
      </c>
      <c r="AB170" s="902">
        <v>149946</v>
      </c>
      <c r="AC170" s="902">
        <v>134951</v>
      </c>
      <c r="AD170" s="902">
        <v>121456</v>
      </c>
      <c r="AE170" s="902">
        <v>109310</v>
      </c>
      <c r="AF170" s="902">
        <v>103845</v>
      </c>
      <c r="AG170" s="902">
        <v>98652</v>
      </c>
      <c r="AH170" s="902">
        <v>93720</v>
      </c>
      <c r="AI170" s="902">
        <v>89034</v>
      </c>
      <c r="AJ170" s="902">
        <v>84582</v>
      </c>
      <c r="AK170" s="902">
        <v>80353</v>
      </c>
      <c r="AL170" s="902">
        <v>76335</v>
      </c>
      <c r="AM170" s="902">
        <v>72518</v>
      </c>
      <c r="AN170" s="902">
        <v>68892</v>
      </c>
      <c r="AO170" s="902">
        <v>65448</v>
      </c>
      <c r="AP170" s="89" t="s">
        <v>1090</v>
      </c>
      <c r="AQ170" s="89" t="s">
        <v>1090</v>
      </c>
      <c r="AR170" s="89" t="s">
        <v>1090</v>
      </c>
      <c r="AS170" s="338"/>
      <c r="AT170" s="338"/>
      <c r="AU170" s="338"/>
      <c r="AV170" s="338"/>
      <c r="AW170" s="338"/>
      <c r="AX170" s="338"/>
      <c r="AY170" s="338"/>
      <c r="AZ170" s="338"/>
      <c r="BA170" s="338"/>
      <c r="BB170" s="338"/>
      <c r="BC170" s="338"/>
      <c r="BD170" s="338"/>
      <c r="BE170" s="338"/>
      <c r="BF170" s="338"/>
      <c r="BG170" s="338"/>
      <c r="BH170" s="338"/>
      <c r="BI170" s="338"/>
      <c r="BJ170" s="338"/>
      <c r="BK170" s="338"/>
      <c r="BL170" s="338"/>
      <c r="BM170" s="338"/>
      <c r="BN170" s="338"/>
      <c r="BO170" s="338"/>
      <c r="BP170" s="338"/>
      <c r="BQ170" s="338"/>
      <c r="BR170" s="338"/>
      <c r="BS170" s="338"/>
      <c r="BT170" s="338"/>
      <c r="BU170" s="348"/>
    </row>
    <row r="171" spans="1:73" s="14" customFormat="1">
      <c r="A171" s="348"/>
      <c r="B171" s="341"/>
      <c r="C171" s="343"/>
      <c r="D171" s="340"/>
      <c r="E171" s="340"/>
      <c r="F171" s="340"/>
      <c r="G171" s="340"/>
      <c r="H171" s="340"/>
      <c r="I171" s="344"/>
      <c r="J171" s="347"/>
      <c r="K171" s="345"/>
      <c r="L171" s="345"/>
      <c r="M171" s="348"/>
      <c r="N171" s="348"/>
      <c r="O171" s="348"/>
      <c r="P171" s="348"/>
      <c r="Q171" s="348"/>
      <c r="R171" s="90"/>
      <c r="S171" s="89" t="s">
        <v>1214</v>
      </c>
      <c r="T171" s="89" t="s">
        <v>1090</v>
      </c>
      <c r="U171" s="84" t="s">
        <v>1090</v>
      </c>
      <c r="V171" s="84" t="s">
        <v>1090</v>
      </c>
      <c r="W171" s="84" t="s">
        <v>1090</v>
      </c>
      <c r="X171" s="84" t="s">
        <v>1090</v>
      </c>
      <c r="Y171" s="84" t="s">
        <v>1090</v>
      </c>
      <c r="Z171" s="84" t="s">
        <v>1090</v>
      </c>
      <c r="AA171" s="84" t="s">
        <v>1090</v>
      </c>
      <c r="AB171" s="84" t="s">
        <v>1090</v>
      </c>
      <c r="AC171" s="84" t="s">
        <v>1090</v>
      </c>
      <c r="AD171" s="902">
        <v>58800</v>
      </c>
      <c r="AE171" s="902">
        <v>52920</v>
      </c>
      <c r="AF171" s="902">
        <v>50274</v>
      </c>
      <c r="AG171" s="902">
        <v>47760</v>
      </c>
      <c r="AH171" s="902">
        <v>45372</v>
      </c>
      <c r="AI171" s="902">
        <v>43103</v>
      </c>
      <c r="AJ171" s="902">
        <v>40948</v>
      </c>
      <c r="AK171" s="902">
        <v>38901</v>
      </c>
      <c r="AL171" s="84" t="s">
        <v>1090</v>
      </c>
      <c r="AM171" s="84" t="s">
        <v>1090</v>
      </c>
      <c r="AN171" s="84" t="s">
        <v>1090</v>
      </c>
      <c r="AO171" s="89" t="s">
        <v>1090</v>
      </c>
      <c r="AP171" s="89" t="s">
        <v>1090</v>
      </c>
      <c r="AQ171" s="89" t="s">
        <v>1090</v>
      </c>
      <c r="AR171" s="89" t="s">
        <v>1090</v>
      </c>
      <c r="AS171" s="338"/>
      <c r="AT171" s="338"/>
      <c r="AU171" s="338"/>
      <c r="AV171" s="338"/>
      <c r="AW171" s="338"/>
      <c r="AX171" s="338"/>
      <c r="AY171" s="338"/>
      <c r="AZ171" s="338"/>
      <c r="BA171" s="338"/>
      <c r="BB171" s="338"/>
      <c r="BC171" s="338"/>
      <c r="BD171" s="338"/>
      <c r="BE171" s="338"/>
      <c r="BF171" s="338"/>
      <c r="BG171" s="338"/>
      <c r="BH171" s="338"/>
      <c r="BI171" s="338"/>
      <c r="BJ171" s="338"/>
      <c r="BK171" s="338"/>
      <c r="BL171" s="338"/>
      <c r="BM171" s="338"/>
      <c r="BN171" s="338"/>
      <c r="BO171" s="338"/>
      <c r="BP171" s="338"/>
      <c r="BQ171" s="338"/>
      <c r="BR171" s="338"/>
      <c r="BS171" s="338"/>
      <c r="BT171" s="338"/>
      <c r="BU171" s="348"/>
    </row>
    <row r="172" spans="1:73" s="14" customFormat="1" ht="15" customHeight="1">
      <c r="A172" s="348"/>
      <c r="B172" s="341"/>
      <c r="C172" s="343"/>
      <c r="D172" s="340"/>
      <c r="E172" s="340"/>
      <c r="F172" s="340"/>
      <c r="G172" s="340"/>
      <c r="H172" s="340"/>
      <c r="I172" s="344"/>
      <c r="J172" s="345"/>
      <c r="K172" s="345"/>
      <c r="L172" s="345"/>
      <c r="M172" s="348"/>
      <c r="N172" s="348"/>
      <c r="O172" s="348"/>
      <c r="P172" s="348"/>
      <c r="Q172" s="348"/>
      <c r="R172" s="370"/>
      <c r="S172" s="207"/>
      <c r="T172" s="207"/>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371"/>
      <c r="AS172" s="338"/>
      <c r="AT172" s="338"/>
      <c r="AU172" s="338"/>
      <c r="AV172" s="338"/>
      <c r="AW172" s="338"/>
      <c r="AX172" s="338"/>
      <c r="AY172" s="338"/>
      <c r="AZ172" s="338"/>
      <c r="BA172" s="338"/>
      <c r="BB172" s="338"/>
      <c r="BC172" s="338"/>
      <c r="BD172" s="338"/>
      <c r="BE172" s="338"/>
      <c r="BF172" s="338"/>
      <c r="BG172" s="338"/>
      <c r="BH172" s="338"/>
      <c r="BI172" s="338"/>
      <c r="BJ172" s="338"/>
      <c r="BK172" s="338"/>
      <c r="BL172" s="338"/>
      <c r="BM172" s="338"/>
      <c r="BN172" s="338"/>
      <c r="BO172" s="338"/>
      <c r="BP172" s="338"/>
      <c r="BQ172" s="338"/>
      <c r="BR172" s="338"/>
      <c r="BS172" s="338"/>
      <c r="BT172" s="338"/>
      <c r="BU172" s="348"/>
    </row>
    <row r="173" spans="1:73" s="14" customFormat="1" ht="15" customHeight="1">
      <c r="A173" s="348"/>
      <c r="B173" s="341"/>
      <c r="C173" s="343"/>
      <c r="D173" s="340"/>
      <c r="E173" s="340"/>
      <c r="F173" s="340"/>
      <c r="G173" s="340"/>
      <c r="H173" s="340"/>
      <c r="I173" s="344"/>
      <c r="J173" s="347"/>
      <c r="K173" s="345"/>
      <c r="L173" s="345"/>
      <c r="M173" s="348"/>
      <c r="N173" s="348"/>
      <c r="O173" s="348"/>
      <c r="P173" s="348"/>
      <c r="Q173" s="348"/>
      <c r="R173" s="20"/>
      <c r="S173" s="20"/>
      <c r="T173" s="20">
        <v>2021</v>
      </c>
      <c r="U173" s="20">
        <v>2020</v>
      </c>
      <c r="V173" s="20">
        <v>2019</v>
      </c>
      <c r="W173" s="20">
        <v>2018</v>
      </c>
      <c r="X173" s="20">
        <v>2017</v>
      </c>
      <c r="Y173" s="20">
        <v>2016</v>
      </c>
      <c r="Z173" s="20">
        <v>2015</v>
      </c>
      <c r="AA173" s="20">
        <v>2014</v>
      </c>
      <c r="AB173" s="20">
        <v>2013</v>
      </c>
      <c r="AC173" s="20">
        <v>2012</v>
      </c>
      <c r="AD173" s="20">
        <v>2011</v>
      </c>
      <c r="AE173" s="20">
        <v>2010</v>
      </c>
      <c r="AF173" s="20">
        <v>2009</v>
      </c>
      <c r="AG173" s="20">
        <v>2008</v>
      </c>
      <c r="AH173" s="20">
        <v>2007</v>
      </c>
      <c r="AI173" s="20">
        <v>2006</v>
      </c>
      <c r="AJ173" s="20">
        <v>2005</v>
      </c>
      <c r="AK173" s="20">
        <v>2004</v>
      </c>
      <c r="AL173" s="20">
        <v>2003</v>
      </c>
      <c r="AM173" s="20">
        <v>2002</v>
      </c>
      <c r="AN173" s="20">
        <v>2001</v>
      </c>
      <c r="AO173" s="20">
        <v>2000</v>
      </c>
      <c r="AP173" s="20" t="s">
        <v>1086</v>
      </c>
      <c r="AQ173" s="20" t="s">
        <v>1087</v>
      </c>
      <c r="AR173" s="20" t="s">
        <v>1088</v>
      </c>
      <c r="AS173" s="338"/>
      <c r="AT173" s="338"/>
      <c r="AU173" s="338"/>
      <c r="AV173" s="338"/>
      <c r="AW173" s="338"/>
      <c r="AX173" s="338"/>
      <c r="AY173" s="338"/>
      <c r="AZ173" s="338"/>
      <c r="BA173" s="338"/>
      <c r="BB173" s="338"/>
      <c r="BC173" s="338"/>
      <c r="BD173" s="338"/>
      <c r="BE173" s="338"/>
      <c r="BF173" s="338"/>
      <c r="BG173" s="338"/>
      <c r="BH173" s="338"/>
      <c r="BI173" s="338"/>
      <c r="BJ173" s="338"/>
      <c r="BK173" s="338"/>
      <c r="BL173" s="338"/>
      <c r="BM173" s="338"/>
      <c r="BN173" s="338"/>
      <c r="BO173" s="338"/>
      <c r="BP173" s="338"/>
      <c r="BQ173" s="338"/>
      <c r="BR173" s="338"/>
      <c r="BS173" s="338"/>
      <c r="BT173" s="338"/>
      <c r="BU173" s="348"/>
    </row>
    <row r="174" spans="1:73" s="14" customFormat="1">
      <c r="A174" s="348"/>
      <c r="B174" s="341"/>
      <c r="C174" s="343"/>
      <c r="D174" s="340"/>
      <c r="E174" s="340"/>
      <c r="F174" s="340"/>
      <c r="G174" s="340"/>
      <c r="H174" s="340"/>
      <c r="I174" s="344"/>
      <c r="J174" s="345"/>
      <c r="K174" s="345"/>
      <c r="L174" s="345"/>
      <c r="M174" s="348"/>
      <c r="N174" s="348"/>
      <c r="O174" s="348"/>
      <c r="P174" s="348"/>
      <c r="Q174" s="348"/>
      <c r="R174" s="338"/>
      <c r="S174" s="348"/>
      <c r="T174" s="348"/>
      <c r="U174" s="348"/>
      <c r="V174" s="348"/>
      <c r="W174" s="348"/>
      <c r="X174" s="348"/>
      <c r="Y174" s="348"/>
      <c r="Z174" s="348"/>
      <c r="AA174" s="348"/>
      <c r="AB174" s="348"/>
      <c r="AC174" s="348"/>
      <c r="AD174" s="348"/>
      <c r="AE174" s="348"/>
      <c r="AF174" s="348"/>
      <c r="AG174" s="348"/>
      <c r="AH174" s="348"/>
      <c r="AI174" s="348"/>
      <c r="AJ174" s="348"/>
      <c r="AK174" s="348"/>
      <c r="AL174" s="348"/>
      <c r="AM174" s="348"/>
      <c r="AN174" s="338"/>
      <c r="AO174" s="348"/>
      <c r="AP174" s="348"/>
      <c r="AQ174" s="338"/>
      <c r="AR174" s="338"/>
      <c r="AS174" s="338"/>
      <c r="AT174" s="338"/>
      <c r="AU174" s="338"/>
      <c r="AV174" s="338"/>
      <c r="AW174" s="338"/>
      <c r="AX174" s="338"/>
      <c r="AY174" s="338"/>
      <c r="AZ174" s="338"/>
      <c r="BA174" s="338"/>
      <c r="BB174" s="338"/>
      <c r="BC174" s="338"/>
      <c r="BD174" s="338"/>
      <c r="BE174" s="338"/>
      <c r="BF174" s="338"/>
      <c r="BG174" s="338"/>
      <c r="BH174" s="338"/>
      <c r="BI174" s="338"/>
      <c r="BJ174" s="338"/>
      <c r="BK174" s="338"/>
      <c r="BL174" s="338"/>
      <c r="BM174" s="338"/>
      <c r="BN174" s="338"/>
      <c r="BO174" s="338"/>
      <c r="BP174" s="338"/>
      <c r="BQ174" s="338"/>
      <c r="BR174" s="338"/>
      <c r="BS174" s="338"/>
      <c r="BT174" s="338"/>
      <c r="BU174" s="348"/>
    </row>
    <row r="175" spans="1:73" s="14" customFormat="1" ht="15.75" customHeight="1">
      <c r="A175" s="348"/>
      <c r="B175" s="341"/>
      <c r="C175" s="343"/>
      <c r="D175" s="340"/>
      <c r="E175" s="340"/>
      <c r="F175" s="340"/>
      <c r="G175" s="340"/>
      <c r="H175" s="340"/>
      <c r="I175" s="344"/>
      <c r="J175" s="347"/>
      <c r="K175" s="345"/>
      <c r="L175" s="345"/>
      <c r="M175" s="348"/>
      <c r="N175" s="348"/>
      <c r="O175" s="348"/>
      <c r="P175" s="348"/>
      <c r="Q175" s="348"/>
      <c r="R175" s="338"/>
      <c r="S175" s="348"/>
      <c r="T175" s="348"/>
      <c r="U175" s="348"/>
      <c r="V175" s="348"/>
      <c r="W175" s="348"/>
      <c r="X175" s="348"/>
      <c r="Y175" s="348"/>
      <c r="Z175" s="348"/>
      <c r="AA175" s="348"/>
      <c r="AB175" s="348"/>
      <c r="AC175" s="348"/>
      <c r="AD175" s="348"/>
      <c r="AE175" s="348"/>
      <c r="AF175" s="348"/>
      <c r="AG175" s="348"/>
      <c r="AH175" s="348"/>
      <c r="AI175" s="348"/>
      <c r="AJ175" s="348"/>
      <c r="AK175" s="348"/>
      <c r="AL175" s="348"/>
      <c r="AM175" s="348"/>
      <c r="AN175" s="338"/>
      <c r="AO175" s="348"/>
      <c r="AP175" s="348"/>
      <c r="AQ175" s="338"/>
      <c r="AR175" s="338"/>
      <c r="AS175" s="338"/>
      <c r="AT175" s="338"/>
      <c r="AU175" s="338"/>
      <c r="AV175" s="338"/>
      <c r="AW175" s="338"/>
      <c r="AX175" s="338"/>
      <c r="AY175" s="338"/>
      <c r="AZ175" s="338"/>
      <c r="BA175" s="338"/>
      <c r="BB175" s="338"/>
      <c r="BC175" s="338"/>
      <c r="BD175" s="338"/>
      <c r="BE175" s="338"/>
      <c r="BF175" s="338"/>
      <c r="BG175" s="338"/>
      <c r="BH175" s="338"/>
      <c r="BI175" s="338"/>
      <c r="BJ175" s="338"/>
      <c r="BK175" s="338"/>
      <c r="BL175" s="338"/>
      <c r="BM175" s="338"/>
      <c r="BN175" s="338"/>
      <c r="BO175" s="338"/>
      <c r="BP175" s="338"/>
      <c r="BQ175" s="338"/>
      <c r="BR175" s="338"/>
      <c r="BS175" s="338"/>
      <c r="BT175" s="338"/>
      <c r="BU175" s="348"/>
    </row>
    <row r="176" spans="1:73" s="14" customFormat="1" ht="15.75" customHeight="1">
      <c r="A176" s="348"/>
      <c r="B176" s="341"/>
      <c r="C176" s="343"/>
      <c r="D176" s="340"/>
      <c r="E176" s="340"/>
      <c r="F176" s="340"/>
      <c r="G176" s="340"/>
      <c r="H176" s="340"/>
      <c r="I176" s="344"/>
      <c r="J176" s="345"/>
      <c r="K176" s="345"/>
      <c r="L176" s="345"/>
      <c r="M176" s="348"/>
      <c r="N176" s="348"/>
      <c r="O176" s="348"/>
      <c r="P176" s="348"/>
      <c r="Q176" s="348"/>
      <c r="R176" s="338"/>
      <c r="S176" s="348"/>
      <c r="T176" s="348"/>
      <c r="U176" s="348"/>
      <c r="V176" s="348"/>
      <c r="W176" s="348"/>
      <c r="X176" s="348"/>
      <c r="Y176" s="348"/>
      <c r="Z176" s="348"/>
      <c r="AA176" s="348"/>
      <c r="AB176" s="348"/>
      <c r="AC176" s="348"/>
      <c r="AD176" s="348"/>
      <c r="AE176" s="348"/>
      <c r="AF176" s="348"/>
      <c r="AG176" s="348"/>
      <c r="AH176" s="348"/>
      <c r="AI176" s="348"/>
      <c r="AJ176" s="348"/>
      <c r="AK176" s="348"/>
      <c r="AL176" s="348"/>
      <c r="AM176" s="348"/>
      <c r="AN176" s="338"/>
      <c r="AO176" s="348"/>
      <c r="AP176" s="348"/>
      <c r="AQ176" s="338"/>
      <c r="AR176" s="338"/>
      <c r="AS176" s="338"/>
      <c r="AT176" s="338"/>
      <c r="AU176" s="338"/>
      <c r="AV176" s="338"/>
      <c r="AW176" s="338"/>
      <c r="AX176" s="338"/>
      <c r="AY176" s="338"/>
      <c r="AZ176" s="338"/>
      <c r="BA176" s="338"/>
      <c r="BB176" s="338"/>
      <c r="BC176" s="338"/>
      <c r="BD176" s="338"/>
      <c r="BE176" s="338"/>
      <c r="BF176" s="338"/>
      <c r="BG176" s="338"/>
      <c r="BH176" s="338"/>
      <c r="BI176" s="338"/>
      <c r="BJ176" s="338"/>
      <c r="BK176" s="338"/>
      <c r="BL176" s="338"/>
      <c r="BM176" s="338"/>
      <c r="BN176" s="338"/>
      <c r="BO176" s="338"/>
      <c r="BP176" s="338"/>
      <c r="BQ176" s="338"/>
      <c r="BR176" s="338"/>
      <c r="BS176" s="338"/>
      <c r="BT176" s="338"/>
      <c r="BU176" s="348"/>
    </row>
    <row r="177" spans="1:73" s="14" customFormat="1" hidden="1">
      <c r="A177" s="348"/>
      <c r="B177" s="341"/>
      <c r="C177" s="343"/>
      <c r="D177" s="340"/>
      <c r="E177" s="340"/>
      <c r="F177" s="340"/>
      <c r="G177" s="340"/>
      <c r="H177" s="340"/>
      <c r="I177" s="344"/>
      <c r="J177" s="347"/>
      <c r="K177" s="345"/>
      <c r="L177" s="345"/>
      <c r="M177" s="348"/>
      <c r="N177" s="348"/>
      <c r="O177" s="348"/>
      <c r="P177" s="348"/>
      <c r="Q177" s="348"/>
      <c r="R177" s="338"/>
      <c r="S177" s="348"/>
      <c r="T177" s="348"/>
      <c r="U177" s="348"/>
      <c r="V177" s="348"/>
      <c r="W177" s="348"/>
      <c r="X177" s="348"/>
      <c r="Y177" s="348"/>
      <c r="Z177" s="348"/>
      <c r="AA177" s="348"/>
      <c r="AB177" s="348"/>
      <c r="AC177" s="348"/>
      <c r="AD177" s="348"/>
      <c r="AE177" s="348"/>
      <c r="AF177" s="348"/>
      <c r="AG177" s="348"/>
      <c r="AH177" s="348"/>
      <c r="AI177" s="348"/>
      <c r="AJ177" s="348"/>
      <c r="AK177" s="348"/>
      <c r="AL177" s="348"/>
      <c r="AM177" s="348"/>
      <c r="AN177" s="369"/>
      <c r="AO177" s="348"/>
      <c r="AP177" s="348"/>
      <c r="AQ177" s="338"/>
      <c r="AR177" s="338"/>
      <c r="AS177" s="338"/>
      <c r="AT177" s="338"/>
      <c r="AU177" s="338"/>
      <c r="AV177" s="338"/>
      <c r="AW177" s="338"/>
      <c r="AX177" s="338"/>
      <c r="AY177" s="338"/>
      <c r="AZ177" s="338"/>
      <c r="BA177" s="338"/>
      <c r="BB177" s="338"/>
      <c r="BC177" s="338"/>
      <c r="BD177" s="338"/>
      <c r="BE177" s="338"/>
      <c r="BF177" s="338"/>
      <c r="BG177" s="338"/>
      <c r="BH177" s="338"/>
      <c r="BI177" s="338"/>
      <c r="BJ177" s="338"/>
      <c r="BK177" s="338"/>
      <c r="BL177" s="338"/>
      <c r="BM177" s="338"/>
      <c r="BN177" s="338"/>
      <c r="BO177" s="338"/>
      <c r="BP177" s="338"/>
      <c r="BQ177" s="338"/>
      <c r="BR177" s="338"/>
      <c r="BS177" s="338"/>
      <c r="BT177" s="338"/>
      <c r="BU177" s="348"/>
    </row>
    <row r="178" spans="1:73" s="14" customFormat="1" hidden="1">
      <c r="A178" s="348"/>
      <c r="B178" s="341"/>
      <c r="C178" s="343"/>
      <c r="D178" s="340"/>
      <c r="E178" s="340"/>
      <c r="F178" s="340"/>
      <c r="G178" s="340"/>
      <c r="H178" s="340"/>
      <c r="I178" s="344"/>
      <c r="J178" s="345"/>
      <c r="K178" s="345"/>
      <c r="L178" s="345"/>
      <c r="M178" s="348"/>
      <c r="N178" s="348"/>
      <c r="O178" s="348"/>
      <c r="P178" s="348"/>
      <c r="Q178" s="348"/>
      <c r="R178" s="338"/>
      <c r="S178" s="348"/>
      <c r="T178" s="348"/>
      <c r="U178" s="348"/>
      <c r="V178" s="348"/>
      <c r="W178" s="348"/>
      <c r="X178" s="348"/>
      <c r="Y178" s="348"/>
      <c r="Z178" s="348"/>
      <c r="AA178" s="348"/>
      <c r="AB178" s="348"/>
      <c r="AC178" s="348"/>
      <c r="AD178" s="348"/>
      <c r="AE178" s="348"/>
      <c r="AF178" s="348"/>
      <c r="AG178" s="348"/>
      <c r="AH178" s="348"/>
      <c r="AI178" s="348"/>
      <c r="AJ178" s="348"/>
      <c r="AK178" s="341"/>
      <c r="AL178" s="341"/>
      <c r="AM178" s="341"/>
      <c r="AN178" s="369"/>
      <c r="AO178" s="348"/>
      <c r="AP178" s="348"/>
      <c r="AQ178" s="338"/>
      <c r="AR178" s="338"/>
      <c r="AS178" s="338"/>
      <c r="AT178" s="338"/>
      <c r="AU178" s="338"/>
      <c r="AV178" s="338"/>
      <c r="AW178" s="338"/>
      <c r="AX178" s="338"/>
      <c r="AY178" s="338"/>
      <c r="AZ178" s="338"/>
      <c r="BA178" s="338"/>
      <c r="BB178" s="338"/>
      <c r="BC178" s="338"/>
      <c r="BD178" s="338"/>
      <c r="BE178" s="338"/>
      <c r="BF178" s="338"/>
      <c r="BG178" s="338"/>
      <c r="BH178" s="338"/>
      <c r="BI178" s="338"/>
      <c r="BJ178" s="338"/>
      <c r="BK178" s="338"/>
      <c r="BL178" s="338"/>
      <c r="BM178" s="338"/>
      <c r="BN178" s="338"/>
      <c r="BO178" s="338"/>
      <c r="BP178" s="338"/>
      <c r="BQ178" s="338"/>
      <c r="BR178" s="338"/>
      <c r="BS178" s="338"/>
      <c r="BT178" s="338"/>
      <c r="BU178" s="348"/>
    </row>
    <row r="179" spans="1:73" s="14" customFormat="1" hidden="1">
      <c r="A179" s="348"/>
      <c r="B179" s="341"/>
      <c r="C179" s="343"/>
      <c r="D179" s="340"/>
      <c r="E179" s="340"/>
      <c r="F179" s="340"/>
      <c r="G179" s="340"/>
      <c r="H179" s="340"/>
      <c r="I179" s="344"/>
      <c r="J179" s="347"/>
      <c r="K179" s="345"/>
      <c r="L179" s="345"/>
      <c r="M179" s="348"/>
      <c r="N179" s="348"/>
      <c r="O179" s="348"/>
      <c r="P179" s="348"/>
      <c r="Q179" s="348"/>
      <c r="R179" s="338"/>
      <c r="S179" s="348"/>
      <c r="T179" s="348"/>
      <c r="U179" s="348"/>
      <c r="V179" s="348"/>
      <c r="W179" s="348"/>
      <c r="X179" s="348"/>
      <c r="Y179" s="348"/>
      <c r="Z179" s="348"/>
      <c r="AA179" s="348"/>
      <c r="AB179" s="348"/>
      <c r="AC179" s="348"/>
      <c r="AD179" s="348"/>
      <c r="AE179" s="348"/>
      <c r="AF179" s="348"/>
      <c r="AG179" s="348"/>
      <c r="AH179" s="348"/>
      <c r="AI179" s="348"/>
      <c r="AJ179" s="348"/>
      <c r="AK179" s="348"/>
      <c r="AL179" s="348"/>
      <c r="AM179" s="348"/>
      <c r="AN179" s="368"/>
      <c r="AO179" s="348"/>
      <c r="AP179" s="348"/>
      <c r="AQ179" s="338"/>
      <c r="AR179" s="338"/>
      <c r="AS179" s="338"/>
      <c r="AT179" s="338"/>
      <c r="AU179" s="338"/>
      <c r="AV179" s="338"/>
      <c r="AW179" s="338"/>
      <c r="AX179" s="338"/>
      <c r="AY179" s="338"/>
      <c r="AZ179" s="338"/>
      <c r="BA179" s="338"/>
      <c r="BB179" s="338"/>
      <c r="BC179" s="338"/>
      <c r="BD179" s="338"/>
      <c r="BE179" s="338"/>
      <c r="BF179" s="338"/>
      <c r="BG179" s="338"/>
      <c r="BH179" s="338"/>
      <c r="BI179" s="338"/>
      <c r="BJ179" s="338"/>
      <c r="BK179" s="338"/>
      <c r="BL179" s="338"/>
      <c r="BM179" s="338"/>
      <c r="BN179" s="338"/>
      <c r="BO179" s="338"/>
      <c r="BP179" s="338"/>
      <c r="BQ179" s="338"/>
      <c r="BR179" s="338"/>
      <c r="BS179" s="338"/>
      <c r="BT179" s="338"/>
      <c r="BU179" s="348"/>
    </row>
    <row r="180" spans="1:73" s="14" customFormat="1" hidden="1">
      <c r="A180" s="348"/>
      <c r="B180" s="341"/>
      <c r="C180" s="343"/>
      <c r="D180" s="340"/>
      <c r="E180" s="340"/>
      <c r="F180" s="340"/>
      <c r="G180" s="340"/>
      <c r="H180" s="340"/>
      <c r="I180" s="344"/>
      <c r="J180" s="345"/>
      <c r="K180" s="345"/>
      <c r="L180" s="345"/>
      <c r="M180" s="348"/>
      <c r="N180" s="348"/>
      <c r="O180" s="348"/>
      <c r="P180" s="348"/>
      <c r="Q180" s="348"/>
      <c r="R180" s="338"/>
      <c r="S180" s="348"/>
      <c r="T180" s="348"/>
      <c r="U180" s="348"/>
      <c r="V180" s="348"/>
      <c r="W180" s="348"/>
      <c r="X180" s="348"/>
      <c r="Y180" s="348"/>
      <c r="Z180" s="348"/>
      <c r="AA180" s="348"/>
      <c r="AB180" s="348"/>
      <c r="AC180" s="348"/>
      <c r="AD180" s="348"/>
      <c r="AE180" s="348"/>
      <c r="AF180" s="348"/>
      <c r="AG180" s="348"/>
      <c r="AH180" s="348"/>
      <c r="AI180" s="348"/>
      <c r="AJ180" s="348"/>
      <c r="AK180" s="348"/>
      <c r="AL180" s="348"/>
      <c r="AM180" s="348"/>
      <c r="AN180" s="338"/>
      <c r="AO180" s="348"/>
      <c r="AP180" s="348"/>
      <c r="AQ180" s="338"/>
      <c r="AR180" s="338"/>
      <c r="AS180" s="338"/>
      <c r="AT180" s="338"/>
      <c r="AU180" s="338"/>
      <c r="AV180" s="338"/>
      <c r="AW180" s="338"/>
      <c r="AX180" s="338"/>
      <c r="AY180" s="338"/>
      <c r="AZ180" s="338"/>
      <c r="BA180" s="338"/>
      <c r="BB180" s="338"/>
      <c r="BC180" s="338"/>
      <c r="BD180" s="338"/>
      <c r="BE180" s="338"/>
      <c r="BF180" s="338"/>
      <c r="BG180" s="338"/>
      <c r="BH180" s="338"/>
      <c r="BI180" s="338"/>
      <c r="BJ180" s="338"/>
      <c r="BK180" s="338"/>
      <c r="BL180" s="338"/>
      <c r="BM180" s="338"/>
      <c r="BN180" s="338"/>
      <c r="BO180" s="338"/>
      <c r="BP180" s="338"/>
      <c r="BQ180" s="338"/>
      <c r="BR180" s="338"/>
      <c r="BS180" s="338"/>
      <c r="BT180" s="338"/>
      <c r="BU180" s="348"/>
    </row>
    <row r="181" spans="1:73" s="14" customFormat="1" hidden="1">
      <c r="A181" s="348"/>
      <c r="B181" s="341"/>
      <c r="C181" s="343"/>
      <c r="D181" s="340"/>
      <c r="E181" s="340"/>
      <c r="F181" s="340"/>
      <c r="G181" s="340"/>
      <c r="H181" s="340"/>
      <c r="I181" s="344"/>
      <c r="J181" s="347"/>
      <c r="K181" s="345"/>
      <c r="L181" s="345"/>
      <c r="M181" s="348"/>
      <c r="N181" s="348"/>
      <c r="O181" s="348"/>
      <c r="P181" s="348"/>
      <c r="Q181" s="348"/>
      <c r="R181" s="338"/>
      <c r="S181" s="348"/>
      <c r="T181" s="348"/>
      <c r="U181" s="348"/>
      <c r="V181" s="348"/>
      <c r="W181" s="348"/>
      <c r="X181" s="348"/>
      <c r="Y181" s="348"/>
      <c r="Z181" s="348"/>
      <c r="AA181" s="348"/>
      <c r="AB181" s="348"/>
      <c r="AC181" s="348"/>
      <c r="AD181" s="348"/>
      <c r="AE181" s="348"/>
      <c r="AF181" s="348"/>
      <c r="AG181" s="348"/>
      <c r="AH181" s="348"/>
      <c r="AI181" s="348"/>
      <c r="AJ181" s="348"/>
      <c r="AK181" s="348"/>
      <c r="AL181" s="341"/>
      <c r="AM181" s="348"/>
      <c r="AN181" s="338"/>
      <c r="AO181" s="348"/>
      <c r="AP181" s="348"/>
      <c r="AQ181" s="338"/>
      <c r="AR181" s="338"/>
      <c r="AS181" s="338"/>
      <c r="AT181" s="338"/>
      <c r="AU181" s="338"/>
      <c r="AV181" s="338"/>
      <c r="AW181" s="338"/>
      <c r="AX181" s="338"/>
      <c r="AY181" s="338"/>
      <c r="AZ181" s="338"/>
      <c r="BA181" s="338"/>
      <c r="BB181" s="338"/>
      <c r="BC181" s="338"/>
      <c r="BD181" s="338"/>
      <c r="BE181" s="338"/>
      <c r="BF181" s="338"/>
      <c r="BG181" s="338"/>
      <c r="BH181" s="338"/>
      <c r="BI181" s="338"/>
      <c r="BJ181" s="338"/>
      <c r="BK181" s="338"/>
      <c r="BL181" s="338"/>
      <c r="BM181" s="338"/>
      <c r="BN181" s="338"/>
      <c r="BO181" s="338"/>
      <c r="BP181" s="338"/>
      <c r="BQ181" s="338"/>
      <c r="BR181" s="338"/>
      <c r="BS181" s="338"/>
      <c r="BT181" s="338"/>
      <c r="BU181" s="348"/>
    </row>
    <row r="182" spans="1:73" s="14" customFormat="1" hidden="1">
      <c r="A182" s="348"/>
      <c r="B182" s="341"/>
      <c r="C182" s="343"/>
      <c r="D182" s="340"/>
      <c r="E182" s="340"/>
      <c r="F182" s="340"/>
      <c r="G182" s="340"/>
      <c r="H182" s="340"/>
      <c r="I182" s="344"/>
      <c r="J182" s="347"/>
      <c r="K182" s="345"/>
      <c r="L182" s="345"/>
      <c r="M182" s="348"/>
      <c r="N182" s="348"/>
      <c r="O182" s="348"/>
      <c r="P182" s="348"/>
      <c r="Q182" s="348"/>
      <c r="R182" s="338"/>
      <c r="S182" s="348"/>
      <c r="T182" s="348"/>
      <c r="U182" s="348"/>
      <c r="V182" s="348"/>
      <c r="W182" s="348"/>
      <c r="X182" s="348"/>
      <c r="Y182" s="348"/>
      <c r="Z182" s="348"/>
      <c r="AA182" s="348"/>
      <c r="AB182" s="348"/>
      <c r="AC182" s="348"/>
      <c r="AD182" s="348"/>
      <c r="AE182" s="348"/>
      <c r="AF182" s="348"/>
      <c r="AG182" s="348"/>
      <c r="AH182" s="348"/>
      <c r="AI182" s="348"/>
      <c r="AJ182" s="348"/>
      <c r="AK182" s="348"/>
      <c r="AL182" s="341"/>
      <c r="AM182" s="348"/>
      <c r="AN182" s="338"/>
      <c r="AO182" s="348"/>
      <c r="AP182" s="348"/>
      <c r="AQ182" s="338"/>
      <c r="AR182" s="338"/>
      <c r="AS182" s="338"/>
      <c r="AT182" s="338"/>
      <c r="AU182" s="338"/>
      <c r="AV182" s="338"/>
      <c r="AW182" s="338"/>
      <c r="AX182" s="338"/>
      <c r="AY182" s="338"/>
      <c r="AZ182" s="338"/>
      <c r="BA182" s="338"/>
      <c r="BB182" s="338"/>
      <c r="BC182" s="338"/>
      <c r="BD182" s="338"/>
      <c r="BE182" s="338"/>
      <c r="BF182" s="338"/>
      <c r="BG182" s="338"/>
      <c r="BH182" s="338"/>
      <c r="BI182" s="338"/>
      <c r="BJ182" s="338"/>
      <c r="BK182" s="338"/>
      <c r="BL182" s="338"/>
      <c r="BM182" s="338"/>
      <c r="BN182" s="338"/>
      <c r="BO182" s="338"/>
      <c r="BP182" s="338"/>
      <c r="BQ182" s="338"/>
      <c r="BR182" s="338"/>
      <c r="BS182" s="338"/>
      <c r="BT182" s="338"/>
      <c r="BU182" s="348"/>
    </row>
    <row r="183" spans="1:73" s="14" customFormat="1" hidden="1">
      <c r="A183" s="348"/>
      <c r="B183" s="341"/>
      <c r="C183" s="343"/>
      <c r="D183" s="340"/>
      <c r="E183" s="340"/>
      <c r="F183" s="340"/>
      <c r="G183" s="340"/>
      <c r="H183" s="340"/>
      <c r="I183" s="344"/>
      <c r="J183" s="345"/>
      <c r="K183" s="345"/>
      <c r="L183" s="345"/>
      <c r="M183" s="348"/>
      <c r="N183" s="348"/>
      <c r="O183" s="348"/>
      <c r="P183" s="348"/>
      <c r="Q183" s="348"/>
      <c r="R183" s="338"/>
      <c r="S183" s="348"/>
      <c r="T183" s="348"/>
      <c r="U183" s="348"/>
      <c r="V183" s="348"/>
      <c r="W183" s="348"/>
      <c r="X183" s="348"/>
      <c r="Y183" s="348"/>
      <c r="Z183" s="348"/>
      <c r="AA183" s="348"/>
      <c r="AB183" s="348"/>
      <c r="AC183" s="348"/>
      <c r="AD183" s="348"/>
      <c r="AE183" s="348"/>
      <c r="AF183" s="348"/>
      <c r="AG183" s="348"/>
      <c r="AH183" s="348"/>
      <c r="AI183" s="348"/>
      <c r="AJ183" s="348"/>
      <c r="AK183" s="348"/>
      <c r="AL183" s="341"/>
      <c r="AM183" s="348"/>
      <c r="AN183" s="338"/>
      <c r="AO183" s="348"/>
      <c r="AP183" s="348"/>
      <c r="AQ183" s="338"/>
      <c r="AR183" s="338"/>
      <c r="AS183" s="338"/>
      <c r="AT183" s="338"/>
      <c r="AU183" s="338"/>
      <c r="AV183" s="338"/>
      <c r="AW183" s="338"/>
      <c r="AX183" s="338"/>
      <c r="AY183" s="338"/>
      <c r="AZ183" s="338"/>
      <c r="BA183" s="338"/>
      <c r="BB183" s="338"/>
      <c r="BC183" s="338"/>
      <c r="BD183" s="338"/>
      <c r="BE183" s="338"/>
      <c r="BF183" s="338"/>
      <c r="BG183" s="338"/>
      <c r="BH183" s="338"/>
      <c r="BI183" s="338"/>
      <c r="BJ183" s="338"/>
      <c r="BK183" s="338"/>
      <c r="BL183" s="338"/>
      <c r="BM183" s="338"/>
      <c r="BN183" s="338"/>
      <c r="BO183" s="338"/>
      <c r="BP183" s="338"/>
      <c r="BQ183" s="338"/>
      <c r="BR183" s="338"/>
      <c r="BS183" s="338"/>
      <c r="BT183" s="338"/>
      <c r="BU183" s="348"/>
    </row>
    <row r="184" spans="1:73" s="14" customFormat="1" hidden="1">
      <c r="A184" s="348"/>
      <c r="B184" s="341"/>
      <c r="C184" s="348"/>
      <c r="D184" s="340"/>
      <c r="E184" s="340"/>
      <c r="F184" s="340"/>
      <c r="G184" s="340"/>
      <c r="H184" s="340"/>
      <c r="I184" s="340"/>
      <c r="J184" s="346"/>
      <c r="K184" s="346"/>
      <c r="L184" s="346"/>
      <c r="M184" s="345"/>
      <c r="N184" s="348"/>
      <c r="O184" s="348"/>
      <c r="P184" s="348"/>
      <c r="Q184" s="348"/>
      <c r="R184" s="338"/>
      <c r="S184" s="348"/>
      <c r="T184" s="348"/>
      <c r="U184" s="348"/>
      <c r="V184" s="348"/>
      <c r="W184" s="348"/>
      <c r="X184" s="348"/>
      <c r="Y184" s="348"/>
      <c r="Z184" s="348"/>
      <c r="AA184" s="348"/>
      <c r="AB184" s="348"/>
      <c r="AC184" s="348"/>
      <c r="AD184" s="348"/>
      <c r="AE184" s="348"/>
      <c r="AF184" s="348"/>
      <c r="AG184" s="348"/>
      <c r="AH184" s="348"/>
      <c r="AI184" s="348"/>
      <c r="AJ184" s="348"/>
      <c r="AK184" s="348"/>
      <c r="AL184" s="341"/>
      <c r="AM184" s="348"/>
      <c r="AN184" s="338"/>
      <c r="AO184" s="348"/>
      <c r="AP184" s="348"/>
      <c r="AQ184" s="338"/>
      <c r="AR184" s="338"/>
      <c r="AS184" s="338"/>
      <c r="AT184" s="338"/>
      <c r="AU184" s="338"/>
      <c r="AV184" s="338"/>
      <c r="AW184" s="338"/>
      <c r="AX184" s="338"/>
      <c r="AY184" s="338"/>
      <c r="AZ184" s="338"/>
      <c r="BA184" s="338"/>
      <c r="BB184" s="338"/>
      <c r="BC184" s="338"/>
      <c r="BD184" s="338"/>
      <c r="BE184" s="338"/>
      <c r="BF184" s="338"/>
      <c r="BG184" s="338"/>
      <c r="BH184" s="338"/>
      <c r="BI184" s="338"/>
      <c r="BJ184" s="338"/>
      <c r="BK184" s="338"/>
      <c r="BL184" s="338"/>
      <c r="BM184" s="338"/>
      <c r="BN184" s="338"/>
      <c r="BO184" s="338"/>
      <c r="BP184" s="338"/>
      <c r="BQ184" s="338"/>
      <c r="BR184" s="338"/>
      <c r="BS184" s="338"/>
      <c r="BT184" s="338"/>
      <c r="BU184" s="348"/>
    </row>
    <row r="185" spans="1:73" s="14" customFormat="1" hidden="1">
      <c r="A185" s="348"/>
      <c r="B185" s="341"/>
      <c r="C185" s="348"/>
      <c r="D185" s="340"/>
      <c r="E185" s="340"/>
      <c r="F185" s="340"/>
      <c r="G185" s="340"/>
      <c r="H185" s="340"/>
      <c r="I185" s="340"/>
      <c r="J185" s="346"/>
      <c r="K185" s="346"/>
      <c r="L185" s="346"/>
      <c r="M185" s="345"/>
      <c r="N185" s="348"/>
      <c r="O185" s="348"/>
      <c r="P185" s="348"/>
      <c r="Q185" s="348"/>
      <c r="R185" s="338"/>
      <c r="S185" s="348"/>
      <c r="T185" s="348"/>
      <c r="U185" s="348"/>
      <c r="V185" s="348"/>
      <c r="W185" s="348"/>
      <c r="X185" s="348"/>
      <c r="Y185" s="348"/>
      <c r="Z185" s="348"/>
      <c r="AA185" s="348"/>
      <c r="AB185" s="348"/>
      <c r="AC185" s="348"/>
      <c r="AD185" s="348"/>
      <c r="AE185" s="348"/>
      <c r="AF185" s="348"/>
      <c r="AG185" s="348"/>
      <c r="AH185" s="348"/>
      <c r="AI185" s="348"/>
      <c r="AJ185" s="348"/>
      <c r="AK185" s="348"/>
      <c r="AL185" s="341"/>
      <c r="AM185" s="348"/>
      <c r="AN185" s="338"/>
      <c r="AO185" s="348"/>
      <c r="AP185" s="348"/>
      <c r="AQ185" s="338"/>
      <c r="AR185" s="338"/>
      <c r="AS185" s="338"/>
      <c r="AT185" s="338"/>
      <c r="AU185" s="338"/>
      <c r="AV185" s="338"/>
      <c r="AW185" s="338"/>
      <c r="AX185" s="338"/>
      <c r="AY185" s="338"/>
      <c r="AZ185" s="338"/>
      <c r="BA185" s="338"/>
      <c r="BB185" s="338"/>
      <c r="BC185" s="338"/>
      <c r="BD185" s="338"/>
      <c r="BE185" s="338"/>
      <c r="BF185" s="338"/>
      <c r="BG185" s="338"/>
      <c r="BH185" s="338"/>
      <c r="BI185" s="338"/>
      <c r="BJ185" s="338"/>
      <c r="BK185" s="338"/>
      <c r="BL185" s="338"/>
      <c r="BM185" s="338"/>
      <c r="BN185" s="338"/>
      <c r="BO185" s="338"/>
      <c r="BP185" s="338"/>
      <c r="BQ185" s="338"/>
      <c r="BR185" s="338"/>
      <c r="BS185" s="338"/>
      <c r="BT185" s="338"/>
      <c r="BU185" s="348"/>
    </row>
    <row r="186" spans="1:73" s="14" customFormat="1" hidden="1">
      <c r="A186" s="348"/>
      <c r="B186" s="341"/>
      <c r="C186" s="343"/>
      <c r="D186" s="340"/>
      <c r="E186" s="340"/>
      <c r="F186" s="340"/>
      <c r="G186" s="340"/>
      <c r="H186" s="340"/>
      <c r="I186" s="344"/>
      <c r="J186" s="345"/>
      <c r="K186" s="345"/>
      <c r="L186" s="345"/>
      <c r="M186" s="345"/>
      <c r="N186" s="348"/>
      <c r="O186" s="348"/>
      <c r="P186" s="348"/>
      <c r="Q186" s="348"/>
      <c r="R186" s="338"/>
      <c r="S186" s="348"/>
      <c r="T186" s="348"/>
      <c r="U186" s="348"/>
      <c r="V186" s="348"/>
      <c r="W186" s="348"/>
      <c r="X186" s="348"/>
      <c r="Y186" s="348"/>
      <c r="Z186" s="348"/>
      <c r="AA186" s="348"/>
      <c r="AB186" s="348"/>
      <c r="AC186" s="348"/>
      <c r="AD186" s="348"/>
      <c r="AE186" s="348"/>
      <c r="AF186" s="348"/>
      <c r="AG186" s="348"/>
      <c r="AH186" s="348"/>
      <c r="AI186" s="348"/>
      <c r="AJ186" s="348"/>
      <c r="AK186" s="338"/>
      <c r="AL186" s="341"/>
      <c r="AM186" s="338"/>
      <c r="AN186" s="338"/>
      <c r="AO186" s="348"/>
      <c r="AP186" s="348"/>
      <c r="AQ186" s="338"/>
      <c r="AR186" s="338"/>
      <c r="AS186" s="338"/>
      <c r="AT186" s="338"/>
      <c r="AU186" s="338"/>
      <c r="AV186" s="338"/>
      <c r="AW186" s="338"/>
      <c r="AX186" s="338"/>
      <c r="AY186" s="338"/>
      <c r="AZ186" s="338"/>
      <c r="BA186" s="338"/>
      <c r="BB186" s="338"/>
      <c r="BC186" s="338"/>
      <c r="BD186" s="338"/>
      <c r="BE186" s="338"/>
      <c r="BF186" s="338"/>
      <c r="BG186" s="338"/>
      <c r="BH186" s="338"/>
      <c r="BI186" s="338"/>
      <c r="BJ186" s="338"/>
      <c r="BK186" s="338"/>
      <c r="BL186" s="338"/>
      <c r="BM186" s="338"/>
      <c r="BN186" s="338"/>
      <c r="BO186" s="338"/>
      <c r="BP186" s="338"/>
      <c r="BQ186" s="338"/>
      <c r="BR186" s="338"/>
      <c r="BS186" s="338"/>
      <c r="BT186" s="338"/>
      <c r="BU186" s="348"/>
    </row>
    <row r="187" spans="1:73" s="14" customFormat="1" hidden="1">
      <c r="A187" s="348"/>
      <c r="B187" s="341"/>
      <c r="C187" s="343"/>
      <c r="D187" s="340"/>
      <c r="E187" s="340"/>
      <c r="F187" s="340"/>
      <c r="G187" s="340"/>
      <c r="H187" s="340"/>
      <c r="I187" s="340"/>
      <c r="J187" s="346"/>
      <c r="K187" s="346"/>
      <c r="L187" s="346"/>
      <c r="M187" s="348"/>
      <c r="N187" s="348"/>
      <c r="O187" s="348"/>
      <c r="P187" s="348"/>
      <c r="Q187" s="348"/>
      <c r="R187" s="338"/>
      <c r="S187" s="348"/>
      <c r="T187" s="348"/>
      <c r="U187" s="348"/>
      <c r="V187" s="348"/>
      <c r="W187" s="348"/>
      <c r="X187" s="348"/>
      <c r="Y187" s="348"/>
      <c r="Z187" s="348"/>
      <c r="AA187" s="348"/>
      <c r="AB187" s="348"/>
      <c r="AC187" s="348"/>
      <c r="AD187" s="348"/>
      <c r="AE187" s="348"/>
      <c r="AF187" s="348"/>
      <c r="AG187" s="348"/>
      <c r="AH187" s="348"/>
      <c r="AI187" s="348"/>
      <c r="AJ187" s="348"/>
      <c r="AK187" s="348"/>
      <c r="AL187" s="348"/>
      <c r="AM187" s="348"/>
      <c r="AN187" s="368"/>
      <c r="AO187" s="348"/>
      <c r="AP187" s="348"/>
      <c r="AQ187" s="338"/>
      <c r="AR187" s="338"/>
      <c r="AS187" s="338"/>
      <c r="AT187" s="338"/>
      <c r="AU187" s="338"/>
      <c r="AV187" s="338"/>
      <c r="AW187" s="338"/>
      <c r="AX187" s="338"/>
      <c r="AY187" s="338"/>
      <c r="AZ187" s="338"/>
      <c r="BA187" s="338"/>
      <c r="BB187" s="338"/>
      <c r="BC187" s="338"/>
      <c r="BD187" s="338"/>
      <c r="BE187" s="338"/>
      <c r="BF187" s="338"/>
      <c r="BG187" s="338"/>
      <c r="BH187" s="338"/>
      <c r="BI187" s="338"/>
      <c r="BJ187" s="338"/>
      <c r="BK187" s="338"/>
      <c r="BL187" s="338"/>
      <c r="BM187" s="338"/>
      <c r="BN187" s="338"/>
      <c r="BO187" s="338"/>
      <c r="BP187" s="338"/>
      <c r="BQ187" s="338"/>
      <c r="BR187" s="338"/>
      <c r="BS187" s="338"/>
      <c r="BT187" s="338"/>
      <c r="BU187" s="348"/>
    </row>
    <row r="188" spans="1:73" s="14" customFormat="1" hidden="1">
      <c r="A188" s="348"/>
      <c r="B188" s="341"/>
      <c r="C188" s="343"/>
      <c r="D188" s="340"/>
      <c r="E188" s="340"/>
      <c r="F188" s="340"/>
      <c r="G188" s="340"/>
      <c r="H188" s="340"/>
      <c r="I188" s="340"/>
      <c r="J188" s="346"/>
      <c r="K188" s="346"/>
      <c r="L188" s="346"/>
      <c r="M188" s="348"/>
      <c r="N188" s="348"/>
      <c r="O188" s="348"/>
      <c r="P188" s="348"/>
      <c r="Q188" s="348"/>
      <c r="R188" s="338"/>
      <c r="S188" s="348"/>
      <c r="T188" s="348"/>
      <c r="U188" s="348"/>
      <c r="V188" s="348"/>
      <c r="W188" s="348"/>
      <c r="X188" s="348"/>
      <c r="Y188" s="348"/>
      <c r="Z188" s="348"/>
      <c r="AA188" s="348"/>
      <c r="AB188" s="348"/>
      <c r="AC188" s="348"/>
      <c r="AD188" s="348"/>
      <c r="AE188" s="348"/>
      <c r="AF188" s="348"/>
      <c r="AG188" s="348"/>
      <c r="AH188" s="348"/>
      <c r="AI188" s="348"/>
      <c r="AJ188" s="348"/>
      <c r="AK188" s="348"/>
      <c r="AL188" s="348"/>
      <c r="AM188" s="348"/>
      <c r="AN188" s="368"/>
      <c r="AO188" s="348"/>
      <c r="AP188" s="348"/>
      <c r="AQ188" s="338"/>
      <c r="AR188" s="338"/>
      <c r="AS188" s="338"/>
      <c r="AT188" s="338"/>
      <c r="AU188" s="338"/>
      <c r="AV188" s="338"/>
      <c r="AW188" s="338"/>
      <c r="AX188" s="338"/>
      <c r="AY188" s="338"/>
      <c r="AZ188" s="338"/>
      <c r="BA188" s="338"/>
      <c r="BB188" s="338"/>
      <c r="BC188" s="338"/>
      <c r="BD188" s="338"/>
      <c r="BE188" s="338"/>
      <c r="BF188" s="338"/>
      <c r="BG188" s="338"/>
      <c r="BH188" s="338"/>
      <c r="BI188" s="338"/>
      <c r="BJ188" s="338"/>
      <c r="BK188" s="338"/>
      <c r="BL188" s="338"/>
      <c r="BM188" s="338"/>
      <c r="BN188" s="338"/>
      <c r="BO188" s="338"/>
      <c r="BP188" s="338"/>
      <c r="BQ188" s="338"/>
      <c r="BR188" s="338"/>
      <c r="BS188" s="338"/>
      <c r="BT188" s="338"/>
      <c r="BU188" s="348"/>
    </row>
    <row r="189" spans="1:73" s="14" customFormat="1" hidden="1">
      <c r="A189" s="348"/>
      <c r="B189" s="341"/>
      <c r="C189" s="343"/>
      <c r="D189" s="340"/>
      <c r="E189" s="340"/>
      <c r="F189" s="340"/>
      <c r="G189" s="340"/>
      <c r="H189" s="340"/>
      <c r="I189" s="344"/>
      <c r="J189" s="345"/>
      <c r="K189" s="345"/>
      <c r="L189" s="345"/>
      <c r="M189" s="348"/>
      <c r="N189" s="348"/>
      <c r="O189" s="348"/>
      <c r="P189" s="348"/>
      <c r="Q189" s="348"/>
      <c r="R189" s="338"/>
      <c r="S189" s="348"/>
      <c r="T189" s="348"/>
      <c r="U189" s="348"/>
      <c r="V189" s="348"/>
      <c r="W189" s="348"/>
      <c r="X189" s="348"/>
      <c r="Y189" s="348"/>
      <c r="Z189" s="348"/>
      <c r="AA189" s="348"/>
      <c r="AB189" s="348"/>
      <c r="AC189" s="348"/>
      <c r="AD189" s="348"/>
      <c r="AE189" s="348"/>
      <c r="AF189" s="348"/>
      <c r="AG189" s="348"/>
      <c r="AH189" s="348"/>
      <c r="AI189" s="348"/>
      <c r="AJ189" s="348"/>
      <c r="AK189" s="348"/>
      <c r="AL189" s="348"/>
      <c r="AM189" s="348"/>
      <c r="AN189" s="338"/>
      <c r="AO189" s="348"/>
      <c r="AP189" s="348"/>
      <c r="AQ189" s="338"/>
      <c r="AR189" s="338"/>
      <c r="AS189" s="338"/>
      <c r="AT189" s="338"/>
      <c r="AU189" s="338"/>
      <c r="AV189" s="338"/>
      <c r="AW189" s="338"/>
      <c r="AX189" s="338"/>
      <c r="AY189" s="338"/>
      <c r="AZ189" s="338"/>
      <c r="BA189" s="338"/>
      <c r="BB189" s="338"/>
      <c r="BC189" s="338"/>
      <c r="BD189" s="338"/>
      <c r="BE189" s="338"/>
      <c r="BF189" s="338"/>
      <c r="BG189" s="338"/>
      <c r="BH189" s="338"/>
      <c r="BI189" s="338"/>
      <c r="BJ189" s="338"/>
      <c r="BK189" s="338"/>
      <c r="BL189" s="338"/>
      <c r="BM189" s="338"/>
      <c r="BN189" s="338"/>
      <c r="BO189" s="338"/>
      <c r="BP189" s="338"/>
      <c r="BQ189" s="338"/>
      <c r="BR189" s="338"/>
      <c r="BS189" s="338"/>
      <c r="BT189" s="338"/>
      <c r="BU189" s="348"/>
    </row>
    <row r="190" spans="1:73" s="14" customFormat="1" hidden="1">
      <c r="A190" s="348"/>
      <c r="B190" s="341"/>
      <c r="C190" s="343"/>
      <c r="D190" s="340"/>
      <c r="E190" s="340"/>
      <c r="F190" s="340"/>
      <c r="G190" s="340"/>
      <c r="H190" s="340"/>
      <c r="I190" s="344"/>
      <c r="J190" s="347"/>
      <c r="K190" s="345"/>
      <c r="L190" s="345"/>
      <c r="M190" s="348"/>
      <c r="N190" s="348"/>
      <c r="O190" s="348"/>
      <c r="P190" s="348"/>
      <c r="Q190" s="348"/>
      <c r="R190" s="338"/>
      <c r="S190" s="348"/>
      <c r="T190" s="348"/>
      <c r="U190" s="348"/>
      <c r="V190" s="348"/>
      <c r="W190" s="348"/>
      <c r="X190" s="348"/>
      <c r="Y190" s="348"/>
      <c r="Z190" s="348"/>
      <c r="AA190" s="348"/>
      <c r="AB190" s="348"/>
      <c r="AC190" s="348"/>
      <c r="AD190" s="348"/>
      <c r="AE190" s="348"/>
      <c r="AF190" s="348"/>
      <c r="AG190" s="348"/>
      <c r="AH190" s="348"/>
      <c r="AI190" s="348"/>
      <c r="AJ190" s="348"/>
      <c r="AK190" s="348"/>
      <c r="AL190" s="348"/>
      <c r="AM190" s="348"/>
      <c r="AN190" s="338"/>
      <c r="AO190" s="348"/>
      <c r="AP190" s="348"/>
      <c r="AQ190" s="338"/>
      <c r="AR190" s="338"/>
      <c r="AS190" s="338"/>
      <c r="AT190" s="338"/>
      <c r="AU190" s="338"/>
      <c r="AV190" s="338"/>
      <c r="AW190" s="338"/>
      <c r="AX190" s="338"/>
      <c r="AY190" s="338"/>
      <c r="AZ190" s="338"/>
      <c r="BA190" s="338"/>
      <c r="BB190" s="338"/>
      <c r="BC190" s="338"/>
      <c r="BD190" s="338"/>
      <c r="BE190" s="338"/>
      <c r="BF190" s="338"/>
      <c r="BG190" s="338"/>
      <c r="BH190" s="338"/>
      <c r="BI190" s="338"/>
      <c r="BJ190" s="338"/>
      <c r="BK190" s="338"/>
      <c r="BL190" s="338"/>
      <c r="BM190" s="338"/>
      <c r="BN190" s="338"/>
      <c r="BO190" s="338"/>
      <c r="BP190" s="338"/>
      <c r="BQ190" s="338"/>
      <c r="BR190" s="338"/>
      <c r="BS190" s="338"/>
      <c r="BT190" s="338"/>
      <c r="BU190" s="348"/>
    </row>
    <row r="191" spans="1:73" s="14" customFormat="1" hidden="1">
      <c r="A191" s="348"/>
      <c r="B191" s="341"/>
      <c r="C191" s="343"/>
      <c r="D191" s="340"/>
      <c r="E191" s="340"/>
      <c r="F191" s="340"/>
      <c r="G191" s="340"/>
      <c r="H191" s="340"/>
      <c r="I191" s="344"/>
      <c r="J191" s="345"/>
      <c r="K191" s="345"/>
      <c r="L191" s="345"/>
      <c r="M191" s="348"/>
      <c r="N191" s="348"/>
      <c r="O191" s="348"/>
      <c r="P191" s="348"/>
      <c r="Q191" s="348"/>
      <c r="R191" s="338"/>
      <c r="S191" s="348"/>
      <c r="T191" s="348"/>
      <c r="U191" s="348"/>
      <c r="V191" s="348"/>
      <c r="W191" s="348"/>
      <c r="X191" s="348"/>
      <c r="Y191" s="348"/>
      <c r="Z191" s="348"/>
      <c r="AA191" s="348"/>
      <c r="AB191" s="348"/>
      <c r="AC191" s="348"/>
      <c r="AD191" s="348"/>
      <c r="AE191" s="348"/>
      <c r="AF191" s="348"/>
      <c r="AG191" s="348"/>
      <c r="AH191" s="348"/>
      <c r="AI191" s="348"/>
      <c r="AJ191" s="348"/>
      <c r="AK191" s="348"/>
      <c r="AL191" s="348"/>
      <c r="AM191" s="348"/>
      <c r="AN191" s="338"/>
      <c r="AO191" s="348"/>
      <c r="AP191" s="348"/>
      <c r="AQ191" s="338"/>
      <c r="AR191" s="338"/>
      <c r="AS191" s="338"/>
      <c r="AT191" s="338"/>
      <c r="AU191" s="338"/>
      <c r="AV191" s="338"/>
      <c r="AW191" s="338"/>
      <c r="AX191" s="338"/>
      <c r="AY191" s="338"/>
      <c r="AZ191" s="338"/>
      <c r="BA191" s="338"/>
      <c r="BB191" s="338"/>
      <c r="BC191" s="338"/>
      <c r="BD191" s="338"/>
      <c r="BE191" s="338"/>
      <c r="BF191" s="338"/>
      <c r="BG191" s="338"/>
      <c r="BH191" s="338"/>
      <c r="BI191" s="338"/>
      <c r="BJ191" s="338"/>
      <c r="BK191" s="338"/>
      <c r="BL191" s="338"/>
      <c r="BM191" s="338"/>
      <c r="BN191" s="338"/>
      <c r="BO191" s="338"/>
      <c r="BP191" s="338"/>
      <c r="BQ191" s="338"/>
      <c r="BR191" s="338"/>
      <c r="BS191" s="338"/>
      <c r="BT191" s="338"/>
      <c r="BU191" s="348"/>
    </row>
    <row r="192" spans="1:73" s="14" customFormat="1" hidden="1">
      <c r="A192" s="348"/>
      <c r="B192" s="341"/>
      <c r="C192" s="343"/>
      <c r="D192" s="340"/>
      <c r="E192" s="340"/>
      <c r="F192" s="340"/>
      <c r="G192" s="340"/>
      <c r="H192" s="340"/>
      <c r="I192" s="344"/>
      <c r="J192" s="347"/>
      <c r="K192" s="347"/>
      <c r="L192" s="345"/>
      <c r="M192" s="348"/>
      <c r="N192" s="348"/>
      <c r="O192" s="348"/>
      <c r="P192" s="348"/>
      <c r="Q192" s="348"/>
      <c r="R192" s="338"/>
      <c r="S192" s="348"/>
      <c r="T192" s="348"/>
      <c r="U192" s="348"/>
      <c r="V192" s="348"/>
      <c r="W192" s="348"/>
      <c r="X192" s="348"/>
      <c r="Y192" s="348"/>
      <c r="Z192" s="348"/>
      <c r="AA192" s="348"/>
      <c r="AB192" s="348"/>
      <c r="AC192" s="348"/>
      <c r="AD192" s="348"/>
      <c r="AE192" s="348"/>
      <c r="AF192" s="348"/>
      <c r="AG192" s="348"/>
      <c r="AH192" s="348"/>
      <c r="AI192" s="348"/>
      <c r="AJ192" s="348"/>
      <c r="AK192" s="348"/>
      <c r="AL192" s="348"/>
      <c r="AM192" s="348"/>
      <c r="AN192" s="338"/>
      <c r="AO192" s="348"/>
      <c r="AP192" s="348"/>
      <c r="AQ192" s="338"/>
      <c r="AR192" s="338"/>
      <c r="AS192" s="338"/>
      <c r="AT192" s="338"/>
      <c r="AU192" s="338"/>
      <c r="AV192" s="338"/>
      <c r="AW192" s="338"/>
      <c r="AX192" s="338"/>
      <c r="AY192" s="338"/>
      <c r="AZ192" s="338"/>
      <c r="BA192" s="338"/>
      <c r="BB192" s="338"/>
      <c r="BC192" s="338"/>
      <c r="BD192" s="338"/>
      <c r="BE192" s="338"/>
      <c r="BF192" s="338"/>
      <c r="BG192" s="338"/>
      <c r="BH192" s="338"/>
      <c r="BI192" s="338"/>
      <c r="BJ192" s="338"/>
      <c r="BK192" s="338"/>
      <c r="BL192" s="338"/>
      <c r="BM192" s="338"/>
      <c r="BN192" s="338"/>
      <c r="BO192" s="338"/>
      <c r="BP192" s="338"/>
      <c r="BQ192" s="338"/>
      <c r="BR192" s="338"/>
      <c r="BS192" s="338"/>
      <c r="BT192" s="338"/>
      <c r="BU192" s="348"/>
    </row>
    <row r="193" spans="1:73" s="14" customFormat="1" hidden="1">
      <c r="A193" s="348"/>
      <c r="B193" s="341"/>
      <c r="C193" s="343"/>
      <c r="D193" s="340"/>
      <c r="E193" s="340"/>
      <c r="F193" s="340"/>
      <c r="G193" s="340"/>
      <c r="H193" s="340"/>
      <c r="I193" s="344"/>
      <c r="J193" s="347"/>
      <c r="K193" s="347"/>
      <c r="L193" s="345"/>
      <c r="M193" s="348"/>
      <c r="N193" s="348"/>
      <c r="O193" s="348"/>
      <c r="P193" s="348"/>
      <c r="Q193" s="348"/>
      <c r="R193" s="338"/>
      <c r="S193" s="348"/>
      <c r="T193" s="348"/>
      <c r="U193" s="348"/>
      <c r="V193" s="348"/>
      <c r="W193" s="348"/>
      <c r="X193" s="348"/>
      <c r="Y193" s="348"/>
      <c r="Z193" s="348"/>
      <c r="AA193" s="348"/>
      <c r="AB193" s="348"/>
      <c r="AC193" s="348"/>
      <c r="AD193" s="348"/>
      <c r="AE193" s="348"/>
      <c r="AF193" s="348"/>
      <c r="AG193" s="348"/>
      <c r="AH193" s="348"/>
      <c r="AI193" s="348"/>
      <c r="AJ193" s="348"/>
      <c r="AK193" s="348"/>
      <c r="AL193" s="348"/>
      <c r="AM193" s="348"/>
      <c r="AN193" s="338"/>
      <c r="AO193" s="348"/>
      <c r="AP193" s="348"/>
      <c r="AQ193" s="338"/>
      <c r="AR193" s="338"/>
      <c r="AS193" s="338"/>
      <c r="AT193" s="338"/>
      <c r="AU193" s="338"/>
      <c r="AV193" s="338"/>
      <c r="AW193" s="338"/>
      <c r="AX193" s="338"/>
      <c r="AY193" s="338"/>
      <c r="AZ193" s="338"/>
      <c r="BA193" s="338"/>
      <c r="BB193" s="338"/>
      <c r="BC193" s="338"/>
      <c r="BD193" s="338"/>
      <c r="BE193" s="338"/>
      <c r="BF193" s="338"/>
      <c r="BG193" s="338"/>
      <c r="BH193" s="338"/>
      <c r="BI193" s="338"/>
      <c r="BJ193" s="338"/>
      <c r="BK193" s="338"/>
      <c r="BL193" s="338"/>
      <c r="BM193" s="338"/>
      <c r="BN193" s="338"/>
      <c r="BO193" s="338"/>
      <c r="BP193" s="338"/>
      <c r="BQ193" s="338"/>
      <c r="BR193" s="338"/>
      <c r="BS193" s="338"/>
      <c r="BT193" s="338"/>
      <c r="BU193" s="348"/>
    </row>
    <row r="194" spans="1:73" s="14" customFormat="1" hidden="1">
      <c r="A194" s="348"/>
      <c r="B194" s="341"/>
      <c r="C194" s="343"/>
      <c r="D194" s="340"/>
      <c r="E194" s="340"/>
      <c r="F194" s="340"/>
      <c r="G194" s="340"/>
      <c r="H194" s="340"/>
      <c r="I194" s="344"/>
      <c r="J194" s="345"/>
      <c r="K194" s="345"/>
      <c r="L194" s="345"/>
      <c r="M194" s="348"/>
      <c r="N194" s="348"/>
      <c r="O194" s="348"/>
      <c r="P194" s="348"/>
      <c r="Q194" s="348"/>
      <c r="R194" s="338"/>
      <c r="S194" s="348"/>
      <c r="T194" s="348"/>
      <c r="U194" s="348"/>
      <c r="V194" s="348"/>
      <c r="W194" s="348"/>
      <c r="X194" s="348"/>
      <c r="Y194" s="348"/>
      <c r="Z194" s="348"/>
      <c r="AA194" s="348"/>
      <c r="AB194" s="348"/>
      <c r="AC194" s="348"/>
      <c r="AD194" s="348"/>
      <c r="AE194" s="348"/>
      <c r="AF194" s="348"/>
      <c r="AG194" s="348"/>
      <c r="AH194" s="348"/>
      <c r="AI194" s="348"/>
      <c r="AJ194" s="348"/>
      <c r="AK194" s="348"/>
      <c r="AL194" s="348"/>
      <c r="AM194" s="348"/>
      <c r="AN194" s="338"/>
      <c r="AO194" s="348"/>
      <c r="AP194" s="348"/>
      <c r="AQ194" s="338"/>
      <c r="AR194" s="338"/>
      <c r="AS194" s="338"/>
      <c r="AT194" s="338"/>
      <c r="AU194" s="338"/>
      <c r="AV194" s="338"/>
      <c r="AW194" s="338"/>
      <c r="AX194" s="338"/>
      <c r="AY194" s="338"/>
      <c r="AZ194" s="338"/>
      <c r="BA194" s="338"/>
      <c r="BB194" s="338"/>
      <c r="BC194" s="338"/>
      <c r="BD194" s="338"/>
      <c r="BE194" s="338"/>
      <c r="BF194" s="338"/>
      <c r="BG194" s="338"/>
      <c r="BH194" s="338"/>
      <c r="BI194" s="338"/>
      <c r="BJ194" s="338"/>
      <c r="BK194" s="338"/>
      <c r="BL194" s="338"/>
      <c r="BM194" s="338"/>
      <c r="BN194" s="338"/>
      <c r="BO194" s="338"/>
      <c r="BP194" s="338"/>
      <c r="BQ194" s="338"/>
      <c r="BR194" s="338"/>
      <c r="BS194" s="338"/>
      <c r="BT194" s="338"/>
      <c r="BU194" s="348"/>
    </row>
    <row r="195" spans="1:73" s="14" customFormat="1" hidden="1">
      <c r="A195" s="348"/>
      <c r="B195" s="341"/>
      <c r="C195" s="343"/>
      <c r="D195" s="340"/>
      <c r="E195" s="340"/>
      <c r="F195" s="340"/>
      <c r="G195" s="340"/>
      <c r="H195" s="340"/>
      <c r="I195" s="344"/>
      <c r="J195" s="347"/>
      <c r="K195" s="346"/>
      <c r="L195" s="346"/>
      <c r="M195" s="348"/>
      <c r="N195" s="348"/>
      <c r="O195" s="348"/>
      <c r="P195" s="348"/>
      <c r="Q195" s="348"/>
      <c r="R195" s="338"/>
      <c r="S195" s="348"/>
      <c r="T195" s="348"/>
      <c r="U195" s="348"/>
      <c r="V195" s="348"/>
      <c r="W195" s="348"/>
      <c r="X195" s="348"/>
      <c r="Y195" s="348"/>
      <c r="Z195" s="348"/>
      <c r="AA195" s="348"/>
      <c r="AB195" s="348"/>
      <c r="AC195" s="348"/>
      <c r="AD195" s="348"/>
      <c r="AE195" s="348"/>
      <c r="AF195" s="348"/>
      <c r="AG195" s="348"/>
      <c r="AH195" s="348"/>
      <c r="AI195" s="348"/>
      <c r="AJ195" s="348"/>
      <c r="AK195" s="348"/>
      <c r="AL195" s="348"/>
      <c r="AM195" s="348"/>
      <c r="AN195" s="368"/>
      <c r="AO195" s="348"/>
      <c r="AP195" s="348"/>
      <c r="AQ195" s="338"/>
      <c r="AR195" s="338"/>
      <c r="AS195" s="338"/>
      <c r="AT195" s="338"/>
      <c r="AU195" s="338"/>
      <c r="AV195" s="338"/>
      <c r="AW195" s="338"/>
      <c r="AX195" s="338"/>
      <c r="AY195" s="338"/>
      <c r="AZ195" s="338"/>
      <c r="BA195" s="338"/>
      <c r="BB195" s="338"/>
      <c r="BC195" s="338"/>
      <c r="BD195" s="338"/>
      <c r="BE195" s="338"/>
      <c r="BF195" s="338"/>
      <c r="BG195" s="338"/>
      <c r="BH195" s="338"/>
      <c r="BI195" s="338"/>
      <c r="BJ195" s="338"/>
      <c r="BK195" s="338"/>
      <c r="BL195" s="338"/>
      <c r="BM195" s="338"/>
      <c r="BN195" s="338"/>
      <c r="BO195" s="338"/>
      <c r="BP195" s="338"/>
      <c r="BQ195" s="338"/>
      <c r="BR195" s="338"/>
      <c r="BS195" s="338"/>
      <c r="BT195" s="338"/>
      <c r="BU195" s="348"/>
    </row>
    <row r="196" spans="1:73" s="14" customFormat="1" hidden="1">
      <c r="A196" s="348"/>
      <c r="B196" s="341"/>
      <c r="C196" s="343"/>
      <c r="D196" s="340"/>
      <c r="E196" s="340"/>
      <c r="F196" s="340"/>
      <c r="G196" s="340"/>
      <c r="H196" s="340"/>
      <c r="I196" s="344"/>
      <c r="J196" s="345"/>
      <c r="K196" s="345"/>
      <c r="L196" s="345"/>
      <c r="M196" s="348"/>
      <c r="N196" s="348"/>
      <c r="O196" s="348"/>
      <c r="P196" s="348"/>
      <c r="Q196" s="348"/>
      <c r="R196" s="338"/>
      <c r="S196" s="348"/>
      <c r="T196" s="348"/>
      <c r="U196" s="348"/>
      <c r="V196" s="348"/>
      <c r="W196" s="348"/>
      <c r="X196" s="348"/>
      <c r="Y196" s="348"/>
      <c r="Z196" s="348"/>
      <c r="AA196" s="348"/>
      <c r="AB196" s="348"/>
      <c r="AC196" s="348"/>
      <c r="AD196" s="348"/>
      <c r="AE196" s="348"/>
      <c r="AF196" s="348"/>
      <c r="AG196" s="348"/>
      <c r="AH196" s="348"/>
      <c r="AI196" s="348"/>
      <c r="AJ196" s="348"/>
      <c r="AK196" s="348"/>
      <c r="AL196" s="348"/>
      <c r="AM196" s="348"/>
      <c r="AN196" s="338"/>
      <c r="AO196" s="348"/>
      <c r="AP196" s="348"/>
      <c r="AQ196" s="338"/>
      <c r="AR196" s="338"/>
      <c r="AS196" s="338"/>
      <c r="AT196" s="338"/>
      <c r="AU196" s="338"/>
      <c r="AV196" s="338"/>
      <c r="AW196" s="338"/>
      <c r="AX196" s="338"/>
      <c r="AY196" s="338"/>
      <c r="AZ196" s="338"/>
      <c r="BA196" s="338"/>
      <c r="BB196" s="338"/>
      <c r="BC196" s="338"/>
      <c r="BD196" s="338"/>
      <c r="BE196" s="338"/>
      <c r="BF196" s="338"/>
      <c r="BG196" s="338"/>
      <c r="BH196" s="338"/>
      <c r="BI196" s="338"/>
      <c r="BJ196" s="338"/>
      <c r="BK196" s="338"/>
      <c r="BL196" s="338"/>
      <c r="BM196" s="338"/>
      <c r="BN196" s="338"/>
      <c r="BO196" s="338"/>
      <c r="BP196" s="338"/>
      <c r="BQ196" s="338"/>
      <c r="BR196" s="338"/>
      <c r="BS196" s="338"/>
      <c r="BT196" s="338"/>
      <c r="BU196" s="348"/>
    </row>
    <row r="197" spans="1:73" s="14" customFormat="1" hidden="1">
      <c r="A197" s="348"/>
      <c r="B197" s="341"/>
      <c r="C197" s="343"/>
      <c r="D197" s="340"/>
      <c r="E197" s="340"/>
      <c r="F197" s="340"/>
      <c r="G197" s="340"/>
      <c r="H197" s="340"/>
      <c r="I197" s="344"/>
      <c r="J197" s="347"/>
      <c r="K197" s="347"/>
      <c r="L197" s="347"/>
      <c r="M197" s="348"/>
      <c r="N197" s="348"/>
      <c r="O197" s="348"/>
      <c r="P197" s="348"/>
      <c r="Q197" s="348"/>
      <c r="R197" s="338"/>
      <c r="S197" s="348"/>
      <c r="T197" s="348"/>
      <c r="U197" s="348"/>
      <c r="V197" s="348"/>
      <c r="W197" s="348"/>
      <c r="X197" s="348"/>
      <c r="Y197" s="348"/>
      <c r="Z197" s="348"/>
      <c r="AA197" s="348"/>
      <c r="AB197" s="348"/>
      <c r="AC197" s="348"/>
      <c r="AD197" s="348"/>
      <c r="AE197" s="348"/>
      <c r="AF197" s="348"/>
      <c r="AG197" s="348"/>
      <c r="AH197" s="348"/>
      <c r="AI197" s="348"/>
      <c r="AJ197" s="348"/>
      <c r="AK197" s="348"/>
      <c r="AL197" s="348"/>
      <c r="AM197" s="348"/>
      <c r="AN197" s="338"/>
      <c r="AO197" s="348"/>
      <c r="AP197" s="348"/>
      <c r="AQ197" s="338"/>
      <c r="AR197" s="338"/>
      <c r="AS197" s="338"/>
      <c r="AT197" s="338"/>
      <c r="AU197" s="338"/>
      <c r="AV197" s="338"/>
      <c r="AW197" s="338"/>
      <c r="AX197" s="338"/>
      <c r="AY197" s="338"/>
      <c r="AZ197" s="338"/>
      <c r="BA197" s="338"/>
      <c r="BB197" s="338"/>
      <c r="BC197" s="338"/>
      <c r="BD197" s="338"/>
      <c r="BE197" s="338"/>
      <c r="BF197" s="338"/>
      <c r="BG197" s="338"/>
      <c r="BH197" s="338"/>
      <c r="BI197" s="338"/>
      <c r="BJ197" s="338"/>
      <c r="BK197" s="338"/>
      <c r="BL197" s="338"/>
      <c r="BM197" s="338"/>
      <c r="BN197" s="338"/>
      <c r="BO197" s="338"/>
      <c r="BP197" s="338"/>
      <c r="BQ197" s="338"/>
      <c r="BR197" s="338"/>
      <c r="BS197" s="338"/>
      <c r="BT197" s="338"/>
      <c r="BU197" s="348"/>
    </row>
    <row r="198" spans="1:73" s="14" customFormat="1" hidden="1">
      <c r="A198" s="348"/>
      <c r="B198" s="341"/>
      <c r="C198" s="343"/>
      <c r="D198" s="340"/>
      <c r="E198" s="340"/>
      <c r="F198" s="340"/>
      <c r="G198" s="340"/>
      <c r="H198" s="340"/>
      <c r="I198" s="344"/>
      <c r="J198" s="345"/>
      <c r="K198" s="345"/>
      <c r="L198" s="345"/>
      <c r="M198" s="348"/>
      <c r="N198" s="348"/>
      <c r="O198" s="348"/>
      <c r="P198" s="348"/>
      <c r="Q198" s="348"/>
      <c r="R198" s="338"/>
      <c r="S198" s="348"/>
      <c r="T198" s="348"/>
      <c r="U198" s="348"/>
      <c r="V198" s="348"/>
      <c r="W198" s="348"/>
      <c r="X198" s="348"/>
      <c r="Y198" s="348"/>
      <c r="Z198" s="348"/>
      <c r="AA198" s="348"/>
      <c r="AB198" s="348"/>
      <c r="AC198" s="348"/>
      <c r="AD198" s="348"/>
      <c r="AE198" s="348"/>
      <c r="AF198" s="348"/>
      <c r="AG198" s="348"/>
      <c r="AH198" s="348"/>
      <c r="AI198" s="348"/>
      <c r="AJ198" s="348"/>
      <c r="AK198" s="348"/>
      <c r="AL198" s="348"/>
      <c r="AM198" s="348"/>
      <c r="AN198" s="338"/>
      <c r="AO198" s="348"/>
      <c r="AP198" s="348"/>
      <c r="AQ198" s="338"/>
      <c r="AR198" s="338"/>
      <c r="AS198" s="338"/>
      <c r="AT198" s="338"/>
      <c r="AU198" s="338"/>
      <c r="AV198" s="338"/>
      <c r="AW198" s="338"/>
      <c r="AX198" s="338"/>
      <c r="AY198" s="338"/>
      <c r="AZ198" s="338"/>
      <c r="BA198" s="338"/>
      <c r="BB198" s="338"/>
      <c r="BC198" s="338"/>
      <c r="BD198" s="338"/>
      <c r="BE198" s="338"/>
      <c r="BF198" s="338"/>
      <c r="BG198" s="338"/>
      <c r="BH198" s="338"/>
      <c r="BI198" s="338"/>
      <c r="BJ198" s="338"/>
      <c r="BK198" s="338"/>
      <c r="BL198" s="338"/>
      <c r="BM198" s="338"/>
      <c r="BN198" s="338"/>
      <c r="BO198" s="338"/>
      <c r="BP198" s="338"/>
      <c r="BQ198" s="338"/>
      <c r="BR198" s="338"/>
      <c r="BS198" s="338"/>
      <c r="BT198" s="338"/>
      <c r="BU198" s="348"/>
    </row>
    <row r="199" spans="1:73" s="14" customFormat="1" hidden="1">
      <c r="A199" s="348"/>
      <c r="B199" s="341"/>
      <c r="C199" s="343"/>
      <c r="D199" s="340"/>
      <c r="E199" s="340"/>
      <c r="F199" s="340"/>
      <c r="G199" s="340"/>
      <c r="H199" s="340"/>
      <c r="I199" s="344"/>
      <c r="J199" s="346"/>
      <c r="K199" s="346"/>
      <c r="L199" s="346"/>
      <c r="M199" s="348"/>
      <c r="N199" s="348"/>
      <c r="O199" s="348"/>
      <c r="P199" s="348"/>
      <c r="Q199" s="348"/>
      <c r="R199" s="338"/>
      <c r="S199" s="348"/>
      <c r="T199" s="348"/>
      <c r="U199" s="348"/>
      <c r="V199" s="348"/>
      <c r="W199" s="348"/>
      <c r="X199" s="348"/>
      <c r="Y199" s="348"/>
      <c r="Z199" s="348"/>
      <c r="AA199" s="348"/>
      <c r="AB199" s="348"/>
      <c r="AC199" s="348"/>
      <c r="AD199" s="348"/>
      <c r="AE199" s="348"/>
      <c r="AF199" s="348"/>
      <c r="AG199" s="348"/>
      <c r="AH199" s="348"/>
      <c r="AI199" s="348"/>
      <c r="AJ199" s="348"/>
      <c r="AK199" s="348"/>
      <c r="AL199" s="348"/>
      <c r="AM199" s="348"/>
      <c r="AN199" s="338"/>
      <c r="AO199" s="348"/>
      <c r="AP199" s="348"/>
      <c r="AQ199" s="338"/>
      <c r="AR199" s="338"/>
      <c r="AS199" s="338"/>
      <c r="AT199" s="338"/>
      <c r="AU199" s="338"/>
      <c r="AV199" s="338"/>
      <c r="AW199" s="338"/>
      <c r="AX199" s="338"/>
      <c r="AY199" s="338"/>
      <c r="AZ199" s="338"/>
      <c r="BA199" s="338"/>
      <c r="BB199" s="338"/>
      <c r="BC199" s="338"/>
      <c r="BD199" s="338"/>
      <c r="BE199" s="338"/>
      <c r="BF199" s="338"/>
      <c r="BG199" s="338"/>
      <c r="BH199" s="338"/>
      <c r="BI199" s="338"/>
      <c r="BJ199" s="338"/>
      <c r="BK199" s="338"/>
      <c r="BL199" s="338"/>
      <c r="BM199" s="338"/>
      <c r="BN199" s="338"/>
      <c r="BO199" s="338"/>
      <c r="BP199" s="338"/>
      <c r="BQ199" s="338"/>
      <c r="BR199" s="338"/>
      <c r="BS199" s="338"/>
      <c r="BT199" s="338"/>
      <c r="BU199" s="348"/>
    </row>
    <row r="200" spans="1:73" s="14" customFormat="1" hidden="1">
      <c r="A200" s="348"/>
      <c r="B200" s="341"/>
      <c r="C200" s="343"/>
      <c r="D200" s="340"/>
      <c r="E200" s="340"/>
      <c r="F200" s="340"/>
      <c r="G200" s="340"/>
      <c r="H200" s="340"/>
      <c r="I200" s="344"/>
      <c r="J200" s="345"/>
      <c r="K200" s="345"/>
      <c r="L200" s="345"/>
      <c r="M200" s="348"/>
      <c r="N200" s="348"/>
      <c r="O200" s="348"/>
      <c r="P200" s="348"/>
      <c r="Q200" s="348"/>
      <c r="R200" s="338"/>
      <c r="S200" s="348"/>
      <c r="T200" s="348"/>
      <c r="U200" s="348"/>
      <c r="V200" s="348"/>
      <c r="W200" s="348"/>
      <c r="X200" s="348"/>
      <c r="Y200" s="348"/>
      <c r="Z200" s="348"/>
      <c r="AA200" s="348"/>
      <c r="AB200" s="348"/>
      <c r="AC200" s="348"/>
      <c r="AD200" s="348"/>
      <c r="AE200" s="348"/>
      <c r="AF200" s="348"/>
      <c r="AG200" s="348"/>
      <c r="AH200" s="348"/>
      <c r="AI200" s="348"/>
      <c r="AJ200" s="348"/>
      <c r="AK200" s="348"/>
      <c r="AL200" s="348"/>
      <c r="AM200" s="348"/>
      <c r="AN200" s="368"/>
      <c r="AO200" s="348"/>
      <c r="AP200" s="348"/>
      <c r="AQ200" s="338"/>
      <c r="AR200" s="338"/>
      <c r="AS200" s="338"/>
      <c r="AT200" s="338"/>
      <c r="AU200" s="338"/>
      <c r="AV200" s="338"/>
      <c r="AW200" s="338"/>
      <c r="AX200" s="338"/>
      <c r="AY200" s="338"/>
      <c r="AZ200" s="338"/>
      <c r="BA200" s="338"/>
      <c r="BB200" s="338"/>
      <c r="BC200" s="338"/>
      <c r="BD200" s="338"/>
      <c r="BE200" s="338"/>
      <c r="BF200" s="338"/>
      <c r="BG200" s="338"/>
      <c r="BH200" s="338"/>
      <c r="BI200" s="338"/>
      <c r="BJ200" s="338"/>
      <c r="BK200" s="338"/>
      <c r="BL200" s="338"/>
      <c r="BM200" s="338"/>
      <c r="BN200" s="338"/>
      <c r="BO200" s="338"/>
      <c r="BP200" s="338"/>
      <c r="BQ200" s="338"/>
      <c r="BR200" s="338"/>
      <c r="BS200" s="338"/>
      <c r="BT200" s="338"/>
      <c r="BU200" s="348"/>
    </row>
    <row r="201" spans="1:73" s="14" customFormat="1" hidden="1">
      <c r="A201" s="348"/>
      <c r="B201" s="341"/>
      <c r="C201" s="343"/>
      <c r="D201" s="340"/>
      <c r="E201" s="340"/>
      <c r="F201" s="340"/>
      <c r="G201" s="340"/>
      <c r="H201" s="340"/>
      <c r="I201" s="344"/>
      <c r="J201" s="347"/>
      <c r="K201" s="347"/>
      <c r="L201" s="347"/>
      <c r="M201" s="348"/>
      <c r="N201" s="348"/>
      <c r="O201" s="348"/>
      <c r="P201" s="348"/>
      <c r="Q201" s="348"/>
      <c r="R201" s="338"/>
      <c r="S201" s="348"/>
      <c r="T201" s="348"/>
      <c r="U201" s="348"/>
      <c r="V201" s="348"/>
      <c r="W201" s="348"/>
      <c r="X201" s="348"/>
      <c r="Y201" s="348"/>
      <c r="Z201" s="348"/>
      <c r="AA201" s="348"/>
      <c r="AB201" s="348"/>
      <c r="AC201" s="348"/>
      <c r="AD201" s="348"/>
      <c r="AE201" s="348"/>
      <c r="AF201" s="348"/>
      <c r="AG201" s="348"/>
      <c r="AH201" s="348"/>
      <c r="AI201" s="348"/>
      <c r="AJ201" s="348"/>
      <c r="AK201" s="348"/>
      <c r="AL201" s="348"/>
      <c r="AM201" s="348"/>
      <c r="AN201" s="338"/>
      <c r="AO201" s="348"/>
      <c r="AP201" s="348"/>
      <c r="AQ201" s="338"/>
      <c r="AR201" s="338"/>
      <c r="AS201" s="338"/>
      <c r="AT201" s="338"/>
      <c r="AU201" s="338"/>
      <c r="AV201" s="338"/>
      <c r="AW201" s="338"/>
      <c r="AX201" s="338"/>
      <c r="AY201" s="338"/>
      <c r="AZ201" s="338"/>
      <c r="BA201" s="338"/>
      <c r="BB201" s="338"/>
      <c r="BC201" s="338"/>
      <c r="BD201" s="338"/>
      <c r="BE201" s="338"/>
      <c r="BF201" s="338"/>
      <c r="BG201" s="338"/>
      <c r="BH201" s="338"/>
      <c r="BI201" s="338"/>
      <c r="BJ201" s="338"/>
      <c r="BK201" s="338"/>
      <c r="BL201" s="338"/>
      <c r="BM201" s="338"/>
      <c r="BN201" s="338"/>
      <c r="BO201" s="338"/>
      <c r="BP201" s="338"/>
      <c r="BQ201" s="338"/>
      <c r="BR201" s="338"/>
      <c r="BS201" s="338"/>
      <c r="BT201" s="338"/>
      <c r="BU201" s="348"/>
    </row>
    <row r="202" spans="1:73" s="14" customFormat="1" hidden="1">
      <c r="A202" s="348"/>
      <c r="B202" s="341"/>
      <c r="C202" s="343"/>
      <c r="D202" s="340"/>
      <c r="E202" s="340"/>
      <c r="F202" s="340"/>
      <c r="G202" s="340"/>
      <c r="H202" s="340"/>
      <c r="I202" s="344"/>
      <c r="J202" s="345"/>
      <c r="K202" s="345"/>
      <c r="L202" s="345"/>
      <c r="M202" s="348"/>
      <c r="N202" s="348"/>
      <c r="O202" s="348"/>
      <c r="P202" s="348"/>
      <c r="Q202" s="348"/>
      <c r="R202" s="338"/>
      <c r="S202" s="348"/>
      <c r="T202" s="348"/>
      <c r="U202" s="348"/>
      <c r="V202" s="348"/>
      <c r="W202" s="348"/>
      <c r="X202" s="348"/>
      <c r="Y202" s="348"/>
      <c r="Z202" s="348"/>
      <c r="AA202" s="348"/>
      <c r="AB202" s="348"/>
      <c r="AC202" s="348"/>
      <c r="AD202" s="348"/>
      <c r="AE202" s="348"/>
      <c r="AF202" s="348"/>
      <c r="AG202" s="348"/>
      <c r="AH202" s="348"/>
      <c r="AI202" s="348"/>
      <c r="AJ202" s="348"/>
      <c r="AK202" s="348"/>
      <c r="AL202" s="348"/>
      <c r="AM202" s="348"/>
      <c r="AN202" s="338"/>
      <c r="AO202" s="348"/>
      <c r="AP202" s="348"/>
      <c r="AQ202" s="338"/>
      <c r="AR202" s="338"/>
      <c r="AS202" s="338"/>
      <c r="AT202" s="338"/>
      <c r="AU202" s="338"/>
      <c r="AV202" s="338"/>
      <c r="AW202" s="338"/>
      <c r="AX202" s="338"/>
      <c r="AY202" s="338"/>
      <c r="AZ202" s="338"/>
      <c r="BA202" s="338"/>
      <c r="BB202" s="338"/>
      <c r="BC202" s="338"/>
      <c r="BD202" s="338"/>
      <c r="BE202" s="338"/>
      <c r="BF202" s="338"/>
      <c r="BG202" s="338"/>
      <c r="BH202" s="338"/>
      <c r="BI202" s="338"/>
      <c r="BJ202" s="338"/>
      <c r="BK202" s="338"/>
      <c r="BL202" s="338"/>
      <c r="BM202" s="338"/>
      <c r="BN202" s="338"/>
      <c r="BO202" s="338"/>
      <c r="BP202" s="338"/>
      <c r="BQ202" s="338"/>
      <c r="BR202" s="338"/>
      <c r="BS202" s="338"/>
      <c r="BT202" s="338"/>
      <c r="BU202" s="348"/>
    </row>
    <row r="203" spans="1:73" s="14" customFormat="1" hidden="1">
      <c r="A203" s="348"/>
      <c r="B203" s="341"/>
      <c r="C203" s="343"/>
      <c r="D203" s="340"/>
      <c r="E203" s="340"/>
      <c r="F203" s="340"/>
      <c r="G203" s="340"/>
      <c r="H203" s="340"/>
      <c r="I203" s="344"/>
      <c r="J203" s="347"/>
      <c r="K203" s="346"/>
      <c r="L203" s="346"/>
      <c r="M203" s="348"/>
      <c r="N203" s="348"/>
      <c r="O203" s="348"/>
      <c r="P203" s="348"/>
      <c r="Q203" s="348"/>
      <c r="R203" s="338"/>
      <c r="S203" s="348"/>
      <c r="T203" s="348"/>
      <c r="U203" s="348"/>
      <c r="V203" s="348"/>
      <c r="W203" s="348"/>
      <c r="X203" s="348"/>
      <c r="Y203" s="348"/>
      <c r="Z203" s="348"/>
      <c r="AA203" s="348"/>
      <c r="AB203" s="348"/>
      <c r="AC203" s="348"/>
      <c r="AD203" s="348"/>
      <c r="AE203" s="348"/>
      <c r="AF203" s="348"/>
      <c r="AG203" s="348"/>
      <c r="AH203" s="348"/>
      <c r="AI203" s="348"/>
      <c r="AJ203" s="348"/>
      <c r="AK203" s="348"/>
      <c r="AL203" s="348"/>
      <c r="AM203" s="348"/>
      <c r="AN203" s="338"/>
      <c r="AO203" s="348"/>
      <c r="AP203" s="348"/>
      <c r="AQ203" s="338"/>
      <c r="AR203" s="338"/>
      <c r="AS203" s="338"/>
      <c r="AT203" s="338"/>
      <c r="AU203" s="338"/>
      <c r="AV203" s="338"/>
      <c r="AW203" s="338"/>
      <c r="AX203" s="338"/>
      <c r="AY203" s="338"/>
      <c r="AZ203" s="338"/>
      <c r="BA203" s="338"/>
      <c r="BB203" s="338"/>
      <c r="BC203" s="338"/>
      <c r="BD203" s="338"/>
      <c r="BE203" s="338"/>
      <c r="BF203" s="338"/>
      <c r="BG203" s="338"/>
      <c r="BH203" s="338"/>
      <c r="BI203" s="338"/>
      <c r="BJ203" s="338"/>
      <c r="BK203" s="338"/>
      <c r="BL203" s="338"/>
      <c r="BM203" s="338"/>
      <c r="BN203" s="338"/>
      <c r="BO203" s="338"/>
      <c r="BP203" s="338"/>
      <c r="BQ203" s="338"/>
      <c r="BR203" s="338"/>
      <c r="BS203" s="338"/>
      <c r="BT203" s="338"/>
      <c r="BU203" s="348"/>
    </row>
    <row r="204" spans="1:73" s="14" customFormat="1" hidden="1">
      <c r="A204" s="348"/>
      <c r="B204" s="341"/>
      <c r="C204" s="343"/>
      <c r="D204" s="340"/>
      <c r="E204" s="340"/>
      <c r="F204" s="340"/>
      <c r="G204" s="340"/>
      <c r="H204" s="340"/>
      <c r="I204" s="344"/>
      <c r="J204" s="345"/>
      <c r="K204" s="345"/>
      <c r="L204" s="345"/>
      <c r="M204" s="348"/>
      <c r="N204" s="348"/>
      <c r="O204" s="348"/>
      <c r="P204" s="348"/>
      <c r="Q204" s="348"/>
      <c r="R204" s="338"/>
      <c r="S204" s="348"/>
      <c r="T204" s="348"/>
      <c r="U204" s="348"/>
      <c r="V204" s="348"/>
      <c r="W204" s="348"/>
      <c r="X204" s="348"/>
      <c r="Y204" s="348"/>
      <c r="Z204" s="348"/>
      <c r="AA204" s="348"/>
      <c r="AB204" s="348"/>
      <c r="AC204" s="348"/>
      <c r="AD204" s="348"/>
      <c r="AE204" s="348"/>
      <c r="AF204" s="348"/>
      <c r="AG204" s="348"/>
      <c r="AH204" s="348"/>
      <c r="AI204" s="348"/>
      <c r="AJ204" s="348"/>
      <c r="AK204" s="348"/>
      <c r="AL204" s="348"/>
      <c r="AM204" s="348"/>
      <c r="AN204" s="338"/>
      <c r="AO204" s="348"/>
      <c r="AP204" s="348"/>
      <c r="AQ204" s="338"/>
      <c r="AR204" s="338"/>
      <c r="AS204" s="338"/>
      <c r="AT204" s="338"/>
      <c r="AU204" s="338"/>
      <c r="AV204" s="338"/>
      <c r="AW204" s="338"/>
      <c r="AX204" s="338"/>
      <c r="AY204" s="338"/>
      <c r="AZ204" s="338"/>
      <c r="BA204" s="338"/>
      <c r="BB204" s="338"/>
      <c r="BC204" s="338"/>
      <c r="BD204" s="338"/>
      <c r="BE204" s="338"/>
      <c r="BF204" s="338"/>
      <c r="BG204" s="338"/>
      <c r="BH204" s="338"/>
      <c r="BI204" s="338"/>
      <c r="BJ204" s="338"/>
      <c r="BK204" s="338"/>
      <c r="BL204" s="338"/>
      <c r="BM204" s="338"/>
      <c r="BN204" s="338"/>
      <c r="BO204" s="338"/>
      <c r="BP204" s="338"/>
      <c r="BQ204" s="338"/>
      <c r="BR204" s="338"/>
      <c r="BS204" s="338"/>
      <c r="BT204" s="338"/>
      <c r="BU204" s="348"/>
    </row>
    <row r="205" spans="1:73" s="14" customFormat="1" hidden="1">
      <c r="A205" s="348"/>
      <c r="B205" s="341"/>
      <c r="C205" s="343"/>
      <c r="D205" s="340"/>
      <c r="E205" s="340"/>
      <c r="F205" s="340"/>
      <c r="G205" s="340"/>
      <c r="H205" s="340"/>
      <c r="I205" s="344"/>
      <c r="J205" s="347"/>
      <c r="K205" s="346"/>
      <c r="L205" s="348"/>
      <c r="M205" s="348"/>
      <c r="N205" s="348"/>
      <c r="O205" s="348"/>
      <c r="P205" s="348"/>
      <c r="Q205" s="348"/>
      <c r="R205" s="338"/>
      <c r="S205" s="348"/>
      <c r="T205" s="348"/>
      <c r="U205" s="348"/>
      <c r="V205" s="348"/>
      <c r="W205" s="348"/>
      <c r="X205" s="348"/>
      <c r="Y205" s="348"/>
      <c r="Z205" s="348"/>
      <c r="AA205" s="348"/>
      <c r="AB205" s="348"/>
      <c r="AC205" s="348"/>
      <c r="AD205" s="348"/>
      <c r="AE205" s="348"/>
      <c r="AF205" s="348"/>
      <c r="AG205" s="348"/>
      <c r="AH205" s="348"/>
      <c r="AI205" s="348"/>
      <c r="AJ205" s="348"/>
      <c r="AK205" s="348"/>
      <c r="AL205" s="348"/>
      <c r="AM205" s="348"/>
      <c r="AN205" s="368"/>
      <c r="AO205" s="348"/>
      <c r="AP205" s="348"/>
      <c r="AQ205" s="338"/>
      <c r="AR205" s="338"/>
      <c r="AS205" s="338"/>
      <c r="AT205" s="338"/>
      <c r="AU205" s="338"/>
      <c r="AV205" s="338"/>
      <c r="AW205" s="338"/>
      <c r="AX205" s="338"/>
      <c r="AY205" s="338"/>
      <c r="AZ205" s="338"/>
      <c r="BA205" s="338"/>
      <c r="BB205" s="338"/>
      <c r="BC205" s="338"/>
      <c r="BD205" s="338"/>
      <c r="BE205" s="338"/>
      <c r="BF205" s="338"/>
      <c r="BG205" s="338"/>
      <c r="BH205" s="338"/>
      <c r="BI205" s="338"/>
      <c r="BJ205" s="338"/>
      <c r="BK205" s="338"/>
      <c r="BL205" s="338"/>
      <c r="BM205" s="338"/>
      <c r="BN205" s="338"/>
      <c r="BO205" s="338"/>
      <c r="BP205" s="338"/>
      <c r="BQ205" s="338"/>
      <c r="BR205" s="338"/>
      <c r="BS205" s="338"/>
      <c r="BT205" s="338"/>
      <c r="BU205" s="348"/>
    </row>
    <row r="206" spans="1:73" s="14" customFormat="1" hidden="1">
      <c r="A206" s="348"/>
      <c r="B206" s="341"/>
      <c r="C206" s="343"/>
      <c r="D206" s="340"/>
      <c r="E206" s="340"/>
      <c r="F206" s="340"/>
      <c r="G206" s="340"/>
      <c r="H206" s="340"/>
      <c r="I206" s="344"/>
      <c r="J206" s="345"/>
      <c r="K206" s="345"/>
      <c r="L206" s="348"/>
      <c r="M206" s="348"/>
      <c r="N206" s="348"/>
      <c r="O206" s="348"/>
      <c r="P206" s="348"/>
      <c r="Q206" s="348"/>
      <c r="R206" s="338"/>
      <c r="S206" s="348"/>
      <c r="T206" s="348"/>
      <c r="U206" s="348"/>
      <c r="V206" s="348"/>
      <c r="W206" s="348"/>
      <c r="X206" s="348"/>
      <c r="Y206" s="348"/>
      <c r="Z206" s="348"/>
      <c r="AA206" s="348"/>
      <c r="AB206" s="348"/>
      <c r="AC206" s="348"/>
      <c r="AD206" s="348"/>
      <c r="AE206" s="348"/>
      <c r="AF206" s="348"/>
      <c r="AG206" s="348"/>
      <c r="AH206" s="348"/>
      <c r="AI206" s="348"/>
      <c r="AJ206" s="348"/>
      <c r="AK206" s="348"/>
      <c r="AL206" s="348"/>
      <c r="AM206" s="348"/>
      <c r="AN206" s="338"/>
      <c r="AO206" s="348"/>
      <c r="AP206" s="348"/>
      <c r="AQ206" s="338"/>
      <c r="AR206" s="338"/>
      <c r="AS206" s="338"/>
      <c r="AT206" s="338"/>
      <c r="AU206" s="338"/>
      <c r="AV206" s="338"/>
      <c r="AW206" s="338"/>
      <c r="AX206" s="338"/>
      <c r="AY206" s="338"/>
      <c r="AZ206" s="338"/>
      <c r="BA206" s="338"/>
      <c r="BB206" s="338"/>
      <c r="BC206" s="338"/>
      <c r="BD206" s="338"/>
      <c r="BE206" s="338"/>
      <c r="BF206" s="338"/>
      <c r="BG206" s="338"/>
      <c r="BH206" s="338"/>
      <c r="BI206" s="338"/>
      <c r="BJ206" s="338"/>
      <c r="BK206" s="338"/>
      <c r="BL206" s="338"/>
      <c r="BM206" s="338"/>
      <c r="BN206" s="338"/>
      <c r="BO206" s="338"/>
      <c r="BP206" s="338"/>
      <c r="BQ206" s="338"/>
      <c r="BR206" s="338"/>
      <c r="BS206" s="338"/>
      <c r="BT206" s="338"/>
      <c r="BU206" s="348"/>
    </row>
    <row r="207" spans="1:73" s="14" customFormat="1" hidden="1">
      <c r="A207" s="348"/>
      <c r="B207" s="341"/>
      <c r="C207" s="348"/>
      <c r="D207" s="340"/>
      <c r="E207" s="340"/>
      <c r="F207" s="340"/>
      <c r="G207" s="340"/>
      <c r="H207" s="340"/>
      <c r="I207" s="344"/>
      <c r="J207" s="347"/>
      <c r="K207" s="346"/>
      <c r="L207" s="346"/>
      <c r="M207" s="348"/>
      <c r="N207" s="348"/>
      <c r="O207" s="348"/>
      <c r="P207" s="348"/>
      <c r="Q207" s="348"/>
      <c r="R207" s="338"/>
      <c r="S207" s="348"/>
      <c r="T207" s="348"/>
      <c r="U207" s="348"/>
      <c r="V207" s="348"/>
      <c r="W207" s="348"/>
      <c r="X207" s="348"/>
      <c r="Y207" s="348"/>
      <c r="Z207" s="348"/>
      <c r="AA207" s="348"/>
      <c r="AB207" s="348"/>
      <c r="AC207" s="348"/>
      <c r="AD207" s="348"/>
      <c r="AE207" s="348"/>
      <c r="AF207" s="348"/>
      <c r="AG207" s="348"/>
      <c r="AH207" s="348"/>
      <c r="AI207" s="348"/>
      <c r="AJ207" s="348"/>
      <c r="AK207" s="348"/>
      <c r="AL207" s="348"/>
      <c r="AM207" s="348"/>
      <c r="AN207" s="338"/>
      <c r="AO207" s="348"/>
      <c r="AP207" s="348"/>
      <c r="AQ207" s="338"/>
      <c r="AR207" s="338"/>
      <c r="AS207" s="338"/>
      <c r="AT207" s="338"/>
      <c r="AU207" s="338"/>
      <c r="AV207" s="338"/>
      <c r="AW207" s="338"/>
      <c r="AX207" s="338"/>
      <c r="AY207" s="338"/>
      <c r="AZ207" s="338"/>
      <c r="BA207" s="338"/>
      <c r="BB207" s="338"/>
      <c r="BC207" s="338"/>
      <c r="BD207" s="338"/>
      <c r="BE207" s="338"/>
      <c r="BF207" s="338"/>
      <c r="BG207" s="338"/>
      <c r="BH207" s="338"/>
      <c r="BI207" s="338"/>
      <c r="BJ207" s="338"/>
      <c r="BK207" s="338"/>
      <c r="BL207" s="338"/>
      <c r="BM207" s="338"/>
      <c r="BN207" s="338"/>
      <c r="BO207" s="338"/>
      <c r="BP207" s="338"/>
      <c r="BQ207" s="338"/>
      <c r="BR207" s="338"/>
      <c r="BS207" s="338"/>
      <c r="BT207" s="338"/>
      <c r="BU207" s="348"/>
    </row>
    <row r="208" spans="1:73" s="14" customFormat="1" hidden="1">
      <c r="A208" s="348"/>
      <c r="B208" s="341"/>
      <c r="C208" s="348"/>
      <c r="D208" s="340"/>
      <c r="E208" s="340"/>
      <c r="F208" s="340"/>
      <c r="G208" s="340"/>
      <c r="H208" s="340"/>
      <c r="I208" s="344"/>
      <c r="J208" s="345"/>
      <c r="K208" s="345"/>
      <c r="L208" s="345"/>
      <c r="M208" s="348"/>
      <c r="N208" s="348"/>
      <c r="O208" s="348"/>
      <c r="P208" s="348"/>
      <c r="Q208" s="348"/>
      <c r="R208" s="338"/>
      <c r="S208" s="348"/>
      <c r="T208" s="348"/>
      <c r="U208" s="348"/>
      <c r="V208" s="348"/>
      <c r="W208" s="348"/>
      <c r="X208" s="348"/>
      <c r="Y208" s="348"/>
      <c r="Z208" s="348"/>
      <c r="AA208" s="348"/>
      <c r="AB208" s="348"/>
      <c r="AC208" s="348"/>
      <c r="AD208" s="348"/>
      <c r="AE208" s="348"/>
      <c r="AF208" s="348"/>
      <c r="AG208" s="348"/>
      <c r="AH208" s="348"/>
      <c r="AI208" s="348"/>
      <c r="AJ208" s="348"/>
      <c r="AK208" s="348"/>
      <c r="AL208" s="348"/>
      <c r="AM208" s="348"/>
      <c r="AN208" s="338"/>
      <c r="AO208" s="348"/>
      <c r="AP208" s="348"/>
      <c r="AQ208" s="338"/>
      <c r="AR208" s="338"/>
      <c r="AS208" s="338"/>
      <c r="AT208" s="338"/>
      <c r="AU208" s="338"/>
      <c r="AV208" s="338"/>
      <c r="AW208" s="338"/>
      <c r="AX208" s="338"/>
      <c r="AY208" s="338"/>
      <c r="AZ208" s="338"/>
      <c r="BA208" s="338"/>
      <c r="BB208" s="338"/>
      <c r="BC208" s="338"/>
      <c r="BD208" s="338"/>
      <c r="BE208" s="338"/>
      <c r="BF208" s="338"/>
      <c r="BG208" s="338"/>
      <c r="BH208" s="338"/>
      <c r="BI208" s="338"/>
      <c r="BJ208" s="338"/>
      <c r="BK208" s="338"/>
      <c r="BL208" s="338"/>
      <c r="BM208" s="338"/>
      <c r="BN208" s="338"/>
      <c r="BO208" s="338"/>
      <c r="BP208" s="338"/>
      <c r="BQ208" s="338"/>
      <c r="BR208" s="338"/>
      <c r="BS208" s="338"/>
      <c r="BT208" s="338"/>
      <c r="BU208" s="348"/>
    </row>
    <row r="209" spans="1:73" s="14" customFormat="1" hidden="1">
      <c r="A209" s="348"/>
      <c r="B209" s="356"/>
      <c r="C209" s="356"/>
      <c r="D209" s="356"/>
      <c r="E209" s="356"/>
      <c r="F209" s="356"/>
      <c r="G209" s="356"/>
      <c r="H209" s="356"/>
      <c r="I209" s="356"/>
      <c r="J209" s="356"/>
      <c r="K209" s="356"/>
      <c r="L209" s="356"/>
      <c r="M209" s="356"/>
      <c r="N209" s="356"/>
      <c r="O209" s="356"/>
      <c r="P209" s="348"/>
      <c r="Q209" s="348"/>
      <c r="R209" s="338"/>
      <c r="S209" s="348"/>
      <c r="T209" s="348"/>
      <c r="U209" s="348"/>
      <c r="V209" s="348"/>
      <c r="W209" s="348"/>
      <c r="X209" s="348"/>
      <c r="Y209" s="348"/>
      <c r="Z209" s="348"/>
      <c r="AA209" s="348"/>
      <c r="AB209" s="348"/>
      <c r="AC209" s="348"/>
      <c r="AD209" s="348"/>
      <c r="AE209" s="348"/>
      <c r="AF209" s="348"/>
      <c r="AG209" s="348"/>
      <c r="AH209" s="348"/>
      <c r="AI209" s="348"/>
      <c r="AJ209" s="348"/>
      <c r="AK209" s="348"/>
      <c r="AL209" s="348"/>
      <c r="AM209" s="348"/>
      <c r="AN209" s="338"/>
      <c r="AO209" s="348"/>
      <c r="AP209" s="348"/>
      <c r="AQ209" s="338"/>
      <c r="AR209" s="338"/>
      <c r="AS209" s="338"/>
      <c r="AT209" s="338"/>
      <c r="AU209" s="338"/>
      <c r="AV209" s="338"/>
      <c r="AW209" s="338"/>
      <c r="AX209" s="338"/>
      <c r="AY209" s="338"/>
      <c r="AZ209" s="338"/>
      <c r="BA209" s="338"/>
      <c r="BB209" s="338"/>
      <c r="BC209" s="338"/>
      <c r="BD209" s="338"/>
      <c r="BE209" s="338"/>
      <c r="BF209" s="338"/>
      <c r="BG209" s="338"/>
      <c r="BH209" s="338"/>
      <c r="BI209" s="338"/>
      <c r="BJ209" s="338"/>
      <c r="BK209" s="338"/>
      <c r="BL209" s="338"/>
      <c r="BM209" s="338"/>
      <c r="BN209" s="338"/>
      <c r="BO209" s="338"/>
      <c r="BP209" s="338"/>
      <c r="BQ209" s="338"/>
      <c r="BR209" s="338"/>
      <c r="BS209" s="338"/>
      <c r="BT209" s="338"/>
      <c r="BU209" s="348"/>
    </row>
    <row r="210" spans="1:73" s="14" customFormat="1" hidden="1">
      <c r="A210" s="348"/>
      <c r="B210" s="356"/>
      <c r="C210" s="356"/>
      <c r="D210" s="356"/>
      <c r="E210" s="356"/>
      <c r="F210" s="356"/>
      <c r="G210" s="356"/>
      <c r="H210" s="356"/>
      <c r="I210" s="356"/>
      <c r="J210" s="356"/>
      <c r="K210" s="356"/>
      <c r="L210" s="356"/>
      <c r="M210" s="356"/>
      <c r="N210" s="356"/>
      <c r="O210" s="356"/>
      <c r="P210" s="348"/>
      <c r="Q210" s="348"/>
      <c r="R210" s="338"/>
      <c r="S210" s="348"/>
      <c r="T210" s="348"/>
      <c r="U210" s="348"/>
      <c r="V210" s="348"/>
      <c r="W210" s="348"/>
      <c r="X210" s="348"/>
      <c r="Y210" s="348"/>
      <c r="Z210" s="348"/>
      <c r="AA210" s="348"/>
      <c r="AB210" s="348"/>
      <c r="AC210" s="348"/>
      <c r="AD210" s="348"/>
      <c r="AE210" s="348"/>
      <c r="AF210" s="348"/>
      <c r="AG210" s="348"/>
      <c r="AH210" s="348"/>
      <c r="AI210" s="348"/>
      <c r="AJ210" s="348"/>
      <c r="AK210" s="348"/>
      <c r="AL210" s="348"/>
      <c r="AM210" s="348"/>
      <c r="AN210" s="338"/>
      <c r="AO210" s="348"/>
      <c r="AP210" s="348"/>
      <c r="AQ210" s="338"/>
      <c r="AR210" s="338"/>
      <c r="AS210" s="338"/>
      <c r="AT210" s="338"/>
      <c r="AU210" s="338"/>
      <c r="AV210" s="338"/>
      <c r="AW210" s="338"/>
      <c r="AX210" s="338"/>
      <c r="AY210" s="338"/>
      <c r="AZ210" s="338"/>
      <c r="BA210" s="338"/>
      <c r="BB210" s="338"/>
      <c r="BC210" s="338"/>
      <c r="BD210" s="338"/>
      <c r="BE210" s="338"/>
      <c r="BF210" s="338"/>
      <c r="BG210" s="338"/>
      <c r="BH210" s="338"/>
      <c r="BI210" s="338"/>
      <c r="BJ210" s="338"/>
      <c r="BK210" s="338"/>
      <c r="BL210" s="338"/>
      <c r="BM210" s="338"/>
      <c r="BN210" s="338"/>
      <c r="BO210" s="338"/>
      <c r="BP210" s="338"/>
      <c r="BQ210" s="338"/>
      <c r="BR210" s="338"/>
      <c r="BS210" s="338"/>
      <c r="BT210" s="338"/>
      <c r="BU210" s="348"/>
    </row>
    <row r="211" spans="1:73" s="14" customFormat="1" hidden="1">
      <c r="A211" s="348"/>
      <c r="B211" s="341"/>
      <c r="C211" s="348"/>
      <c r="D211" s="340"/>
      <c r="E211" s="340"/>
      <c r="F211" s="340"/>
      <c r="G211" s="340"/>
      <c r="H211" s="340"/>
      <c r="I211" s="344"/>
      <c r="J211" s="345"/>
      <c r="K211" s="345"/>
      <c r="L211" s="345"/>
      <c r="M211" s="348"/>
      <c r="N211" s="348"/>
      <c r="O211" s="348"/>
      <c r="P211" s="348"/>
      <c r="Q211" s="348"/>
      <c r="R211" s="338"/>
      <c r="S211" s="348"/>
      <c r="T211" s="348"/>
      <c r="U211" s="348"/>
      <c r="V211" s="348"/>
      <c r="W211" s="348"/>
      <c r="X211" s="348"/>
      <c r="Y211" s="348"/>
      <c r="Z211" s="348"/>
      <c r="AA211" s="348"/>
      <c r="AB211" s="348"/>
      <c r="AC211" s="348"/>
      <c r="AD211" s="348"/>
      <c r="AE211" s="348"/>
      <c r="AF211" s="348"/>
      <c r="AG211" s="348"/>
      <c r="AH211" s="348"/>
      <c r="AI211" s="348"/>
      <c r="AJ211" s="348"/>
      <c r="AK211" s="348"/>
      <c r="AL211" s="348"/>
      <c r="AM211" s="348"/>
      <c r="AN211" s="338"/>
      <c r="AO211" s="348"/>
      <c r="AP211" s="348"/>
      <c r="AQ211" s="338"/>
      <c r="AR211" s="338"/>
      <c r="AS211" s="338"/>
      <c r="AT211" s="338"/>
      <c r="AU211" s="338"/>
      <c r="AV211" s="338"/>
      <c r="AW211" s="338"/>
      <c r="AX211" s="338"/>
      <c r="AY211" s="338"/>
      <c r="AZ211" s="338"/>
      <c r="BA211" s="338"/>
      <c r="BB211" s="338"/>
      <c r="BC211" s="338"/>
      <c r="BD211" s="338"/>
      <c r="BE211" s="338"/>
      <c r="BF211" s="338"/>
      <c r="BG211" s="338"/>
      <c r="BH211" s="338"/>
      <c r="BI211" s="338"/>
      <c r="BJ211" s="338"/>
      <c r="BK211" s="338"/>
      <c r="BL211" s="338"/>
      <c r="BM211" s="338"/>
      <c r="BN211" s="338"/>
      <c r="BO211" s="338"/>
      <c r="BP211" s="338"/>
      <c r="BQ211" s="338"/>
      <c r="BR211" s="338"/>
      <c r="BS211" s="338"/>
      <c r="BT211" s="338"/>
      <c r="BU211" s="348"/>
    </row>
    <row r="212" spans="1:73" s="14" customFormat="1" hidden="1">
      <c r="A212" s="348"/>
      <c r="B212" s="341"/>
      <c r="C212" s="348"/>
      <c r="D212" s="340"/>
      <c r="E212" s="340"/>
      <c r="F212" s="340"/>
      <c r="G212" s="340"/>
      <c r="H212" s="340"/>
      <c r="I212" s="344"/>
      <c r="J212" s="347"/>
      <c r="K212" s="345"/>
      <c r="L212" s="345"/>
      <c r="M212" s="348"/>
      <c r="N212" s="348"/>
      <c r="O212" s="348"/>
      <c r="P212" s="348"/>
      <c r="Q212" s="348"/>
      <c r="R212" s="338"/>
      <c r="S212" s="348"/>
      <c r="T212" s="348"/>
      <c r="U212" s="348"/>
      <c r="V212" s="348"/>
      <c r="W212" s="348"/>
      <c r="X212" s="348"/>
      <c r="Y212" s="348"/>
      <c r="Z212" s="348"/>
      <c r="AA212" s="348"/>
      <c r="AB212" s="348"/>
      <c r="AC212" s="348"/>
      <c r="AD212" s="348"/>
      <c r="AE212" s="348"/>
      <c r="AF212" s="348"/>
      <c r="AG212" s="348"/>
      <c r="AH212" s="348"/>
      <c r="AI212" s="348"/>
      <c r="AJ212" s="348"/>
      <c r="AK212" s="348"/>
      <c r="AL212" s="348"/>
      <c r="AM212" s="348"/>
      <c r="AN212" s="368"/>
      <c r="AO212" s="348"/>
      <c r="AP212" s="348"/>
      <c r="AQ212" s="338"/>
      <c r="AR212" s="338"/>
      <c r="AS212" s="338"/>
      <c r="AT212" s="338"/>
      <c r="AU212" s="338"/>
      <c r="AV212" s="338"/>
      <c r="AW212" s="338"/>
      <c r="AX212" s="338"/>
      <c r="AY212" s="338"/>
      <c r="AZ212" s="338"/>
      <c r="BA212" s="338"/>
      <c r="BB212" s="338"/>
      <c r="BC212" s="338"/>
      <c r="BD212" s="338"/>
      <c r="BE212" s="338"/>
      <c r="BF212" s="338"/>
      <c r="BG212" s="338"/>
      <c r="BH212" s="338"/>
      <c r="BI212" s="338"/>
      <c r="BJ212" s="338"/>
      <c r="BK212" s="338"/>
      <c r="BL212" s="338"/>
      <c r="BM212" s="338"/>
      <c r="BN212" s="338"/>
      <c r="BO212" s="338"/>
      <c r="BP212" s="338"/>
      <c r="BQ212" s="338"/>
      <c r="BR212" s="338"/>
      <c r="BS212" s="338"/>
      <c r="BT212" s="338"/>
      <c r="BU212" s="348"/>
    </row>
    <row r="213" spans="1:73" s="14" customFormat="1" hidden="1">
      <c r="A213" s="348"/>
      <c r="B213" s="341"/>
      <c r="C213" s="343"/>
      <c r="D213" s="340"/>
      <c r="E213" s="340"/>
      <c r="F213" s="340"/>
      <c r="G213" s="340"/>
      <c r="H213" s="340"/>
      <c r="I213" s="344"/>
      <c r="J213" s="345"/>
      <c r="K213" s="345"/>
      <c r="L213" s="345"/>
      <c r="M213" s="348"/>
      <c r="N213" s="348"/>
      <c r="O213" s="348"/>
      <c r="P213" s="348"/>
      <c r="Q213" s="348"/>
      <c r="R213" s="338"/>
      <c r="S213" s="348"/>
      <c r="T213" s="348"/>
      <c r="U213" s="348"/>
      <c r="V213" s="348"/>
      <c r="W213" s="348"/>
      <c r="X213" s="348"/>
      <c r="Y213" s="348"/>
      <c r="Z213" s="348"/>
      <c r="AA213" s="348"/>
      <c r="AB213" s="348"/>
      <c r="AC213" s="348"/>
      <c r="AD213" s="348"/>
      <c r="AE213" s="348"/>
      <c r="AF213" s="348"/>
      <c r="AG213" s="348"/>
      <c r="AH213" s="348"/>
      <c r="AI213" s="348"/>
      <c r="AJ213" s="348"/>
      <c r="AK213" s="348"/>
      <c r="AL213" s="348"/>
      <c r="AM213" s="348"/>
      <c r="AN213" s="338"/>
      <c r="AO213" s="348"/>
      <c r="AP213" s="348"/>
      <c r="AQ213" s="338"/>
      <c r="AR213" s="338"/>
      <c r="AS213" s="338"/>
      <c r="AT213" s="338"/>
      <c r="AU213" s="338"/>
      <c r="AV213" s="338"/>
      <c r="AW213" s="338"/>
      <c r="AX213" s="338"/>
      <c r="AY213" s="338"/>
      <c r="AZ213" s="338"/>
      <c r="BA213" s="338"/>
      <c r="BB213" s="338"/>
      <c r="BC213" s="338"/>
      <c r="BD213" s="338"/>
      <c r="BE213" s="338"/>
      <c r="BF213" s="338"/>
      <c r="BG213" s="338"/>
      <c r="BH213" s="338"/>
      <c r="BI213" s="338"/>
      <c r="BJ213" s="338"/>
      <c r="BK213" s="338"/>
      <c r="BL213" s="338"/>
      <c r="BM213" s="338"/>
      <c r="BN213" s="338"/>
      <c r="BO213" s="338"/>
      <c r="BP213" s="338"/>
      <c r="BQ213" s="338"/>
      <c r="BR213" s="338"/>
      <c r="BS213" s="338"/>
      <c r="BT213" s="338"/>
      <c r="BU213" s="348"/>
    </row>
    <row r="214" spans="1:73" s="14" customFormat="1" hidden="1">
      <c r="A214" s="348"/>
      <c r="B214" s="341"/>
      <c r="C214" s="343"/>
      <c r="D214" s="340"/>
      <c r="E214" s="340"/>
      <c r="F214" s="340"/>
      <c r="G214" s="340"/>
      <c r="H214" s="340"/>
      <c r="I214" s="344"/>
      <c r="J214" s="347"/>
      <c r="K214" s="345"/>
      <c r="L214" s="345"/>
      <c r="M214" s="348"/>
      <c r="N214" s="348"/>
      <c r="O214" s="348"/>
      <c r="P214" s="348"/>
      <c r="Q214" s="348"/>
      <c r="R214" s="338"/>
      <c r="S214" s="348"/>
      <c r="T214" s="348"/>
      <c r="U214" s="348"/>
      <c r="V214" s="348"/>
      <c r="W214" s="348"/>
      <c r="X214" s="348"/>
      <c r="Y214" s="348"/>
      <c r="Z214" s="348"/>
      <c r="AA214" s="348"/>
      <c r="AB214" s="348"/>
      <c r="AC214" s="348"/>
      <c r="AD214" s="348"/>
      <c r="AE214" s="348"/>
      <c r="AF214" s="348"/>
      <c r="AG214" s="348"/>
      <c r="AH214" s="348"/>
      <c r="AI214" s="348"/>
      <c r="AJ214" s="348"/>
      <c r="AK214" s="348"/>
      <c r="AL214" s="348"/>
      <c r="AM214" s="348"/>
      <c r="AN214" s="338"/>
      <c r="AO214" s="348"/>
      <c r="AP214" s="348"/>
      <c r="AQ214" s="338"/>
      <c r="AR214" s="338"/>
      <c r="AS214" s="338"/>
      <c r="AT214" s="338"/>
      <c r="AU214" s="338"/>
      <c r="AV214" s="338"/>
      <c r="AW214" s="338"/>
      <c r="AX214" s="338"/>
      <c r="AY214" s="338"/>
      <c r="AZ214" s="338"/>
      <c r="BA214" s="338"/>
      <c r="BB214" s="338"/>
      <c r="BC214" s="338"/>
      <c r="BD214" s="338"/>
      <c r="BE214" s="338"/>
      <c r="BF214" s="338"/>
      <c r="BG214" s="338"/>
      <c r="BH214" s="338"/>
      <c r="BI214" s="338"/>
      <c r="BJ214" s="338"/>
      <c r="BK214" s="338"/>
      <c r="BL214" s="338"/>
      <c r="BM214" s="338"/>
      <c r="BN214" s="338"/>
      <c r="BO214" s="338"/>
      <c r="BP214" s="338"/>
      <c r="BQ214" s="338"/>
      <c r="BR214" s="338"/>
      <c r="BS214" s="338"/>
      <c r="BT214" s="338"/>
      <c r="BU214" s="348"/>
    </row>
    <row r="215" spans="1:73" s="14" customFormat="1" hidden="1">
      <c r="A215" s="348"/>
      <c r="B215" s="341"/>
      <c r="C215" s="343"/>
      <c r="D215" s="340"/>
      <c r="E215" s="340"/>
      <c r="F215" s="340"/>
      <c r="G215" s="340"/>
      <c r="H215" s="340"/>
      <c r="I215" s="344"/>
      <c r="J215" s="345"/>
      <c r="K215" s="345"/>
      <c r="L215" s="345"/>
      <c r="M215" s="348"/>
      <c r="N215" s="348"/>
      <c r="O215" s="348"/>
      <c r="P215" s="348"/>
      <c r="Q215" s="348"/>
      <c r="R215" s="338"/>
      <c r="S215" s="348"/>
      <c r="T215" s="348"/>
      <c r="U215" s="348"/>
      <c r="V215" s="348"/>
      <c r="W215" s="348"/>
      <c r="X215" s="348"/>
      <c r="Y215" s="348"/>
      <c r="Z215" s="348"/>
      <c r="AA215" s="348"/>
      <c r="AB215" s="348"/>
      <c r="AC215" s="348"/>
      <c r="AD215" s="348"/>
      <c r="AE215" s="348"/>
      <c r="AF215" s="348"/>
      <c r="AG215" s="348"/>
      <c r="AH215" s="348"/>
      <c r="AI215" s="348"/>
      <c r="AJ215" s="348"/>
      <c r="AK215" s="348"/>
      <c r="AL215" s="348"/>
      <c r="AM215" s="348"/>
      <c r="AN215" s="338"/>
      <c r="AO215" s="348"/>
      <c r="AP215" s="348"/>
      <c r="AQ215" s="338"/>
      <c r="AR215" s="338"/>
      <c r="AS215" s="338"/>
      <c r="AT215" s="338"/>
      <c r="AU215" s="338"/>
      <c r="AV215" s="338"/>
      <c r="AW215" s="338"/>
      <c r="AX215" s="338"/>
      <c r="AY215" s="338"/>
      <c r="AZ215" s="338"/>
      <c r="BA215" s="338"/>
      <c r="BB215" s="338"/>
      <c r="BC215" s="338"/>
      <c r="BD215" s="338"/>
      <c r="BE215" s="338"/>
      <c r="BF215" s="338"/>
      <c r="BG215" s="338"/>
      <c r="BH215" s="338"/>
      <c r="BI215" s="338"/>
      <c r="BJ215" s="338"/>
      <c r="BK215" s="338"/>
      <c r="BL215" s="338"/>
      <c r="BM215" s="338"/>
      <c r="BN215" s="338"/>
      <c r="BO215" s="338"/>
      <c r="BP215" s="338"/>
      <c r="BQ215" s="338"/>
      <c r="BR215" s="338"/>
      <c r="BS215" s="338"/>
      <c r="BT215" s="338"/>
      <c r="BU215" s="348"/>
    </row>
    <row r="216" spans="1:73" s="14" customFormat="1" hidden="1">
      <c r="A216" s="348"/>
      <c r="B216" s="341"/>
      <c r="C216" s="343"/>
      <c r="D216" s="340"/>
      <c r="E216" s="340"/>
      <c r="F216" s="340"/>
      <c r="G216" s="340"/>
      <c r="H216" s="340"/>
      <c r="I216" s="344"/>
      <c r="J216" s="347"/>
      <c r="K216" s="345"/>
      <c r="L216" s="345"/>
      <c r="M216" s="348"/>
      <c r="N216" s="348"/>
      <c r="O216" s="348"/>
      <c r="P216" s="348"/>
      <c r="Q216" s="348"/>
      <c r="R216" s="338"/>
      <c r="S216" s="348"/>
      <c r="T216" s="348"/>
      <c r="U216" s="348"/>
      <c r="V216" s="348"/>
      <c r="W216" s="348"/>
      <c r="X216" s="348"/>
      <c r="Y216" s="348"/>
      <c r="Z216" s="348"/>
      <c r="AA216" s="348"/>
      <c r="AB216" s="348"/>
      <c r="AC216" s="348"/>
      <c r="AD216" s="348"/>
      <c r="AE216" s="348"/>
      <c r="AF216" s="348"/>
      <c r="AG216" s="348"/>
      <c r="AH216" s="348"/>
      <c r="AI216" s="348"/>
      <c r="AJ216" s="348"/>
      <c r="AK216" s="348"/>
      <c r="AL216" s="348"/>
      <c r="AM216" s="348"/>
      <c r="AN216" s="338"/>
      <c r="AO216" s="348"/>
      <c r="AP216" s="348"/>
      <c r="AQ216" s="338"/>
      <c r="AR216" s="338"/>
      <c r="AS216" s="338"/>
      <c r="AT216" s="338"/>
      <c r="AU216" s="338"/>
      <c r="AV216" s="338"/>
      <c r="AW216" s="338"/>
      <c r="AX216" s="338"/>
      <c r="AY216" s="338"/>
      <c r="AZ216" s="338"/>
      <c r="BA216" s="338"/>
      <c r="BB216" s="338"/>
      <c r="BC216" s="338"/>
      <c r="BD216" s="338"/>
      <c r="BE216" s="338"/>
      <c r="BF216" s="338"/>
      <c r="BG216" s="338"/>
      <c r="BH216" s="338"/>
      <c r="BI216" s="338"/>
      <c r="BJ216" s="338"/>
      <c r="BK216" s="338"/>
      <c r="BL216" s="338"/>
      <c r="BM216" s="338"/>
      <c r="BN216" s="338"/>
      <c r="BO216" s="338"/>
      <c r="BP216" s="338"/>
      <c r="BQ216" s="338"/>
      <c r="BR216" s="338"/>
      <c r="BS216" s="338"/>
      <c r="BT216" s="338"/>
      <c r="BU216" s="348"/>
    </row>
    <row r="217" spans="1:73" s="14" customFormat="1" hidden="1">
      <c r="A217" s="348"/>
      <c r="B217" s="341"/>
      <c r="C217" s="343"/>
      <c r="D217" s="340"/>
      <c r="E217" s="340"/>
      <c r="F217" s="340"/>
      <c r="G217" s="340"/>
      <c r="H217" s="340"/>
      <c r="I217" s="344"/>
      <c r="J217" s="345"/>
      <c r="K217" s="345"/>
      <c r="L217" s="345"/>
      <c r="M217" s="348"/>
      <c r="N217" s="348"/>
      <c r="O217" s="348"/>
      <c r="P217" s="348"/>
      <c r="Q217" s="348"/>
      <c r="R217" s="338"/>
      <c r="S217" s="348"/>
      <c r="T217" s="348"/>
      <c r="U217" s="348"/>
      <c r="V217" s="348"/>
      <c r="W217" s="348"/>
      <c r="X217" s="348"/>
      <c r="Y217" s="348"/>
      <c r="Z217" s="348"/>
      <c r="AA217" s="348"/>
      <c r="AB217" s="348"/>
      <c r="AC217" s="348"/>
      <c r="AD217" s="348"/>
      <c r="AE217" s="348"/>
      <c r="AF217" s="348"/>
      <c r="AG217" s="348"/>
      <c r="AH217" s="348"/>
      <c r="AI217" s="348"/>
      <c r="AJ217" s="348"/>
      <c r="AK217" s="348"/>
      <c r="AL217" s="348"/>
      <c r="AM217" s="348"/>
      <c r="AN217" s="338"/>
      <c r="AO217" s="348"/>
      <c r="AP217" s="348"/>
      <c r="AQ217" s="338"/>
      <c r="AR217" s="338"/>
      <c r="AS217" s="338"/>
      <c r="AT217" s="338"/>
      <c r="AU217" s="338"/>
      <c r="AV217" s="338"/>
      <c r="AW217" s="338"/>
      <c r="AX217" s="338"/>
      <c r="AY217" s="338"/>
      <c r="AZ217" s="338"/>
      <c r="BA217" s="338"/>
      <c r="BB217" s="338"/>
      <c r="BC217" s="338"/>
      <c r="BD217" s="338"/>
      <c r="BE217" s="338"/>
      <c r="BF217" s="338"/>
      <c r="BG217" s="338"/>
      <c r="BH217" s="338"/>
      <c r="BI217" s="338"/>
      <c r="BJ217" s="338"/>
      <c r="BK217" s="338"/>
      <c r="BL217" s="338"/>
      <c r="BM217" s="338"/>
      <c r="BN217" s="338"/>
      <c r="BO217" s="338"/>
      <c r="BP217" s="338"/>
      <c r="BQ217" s="338"/>
      <c r="BR217" s="338"/>
      <c r="BS217" s="338"/>
      <c r="BT217" s="338"/>
      <c r="BU217" s="348"/>
    </row>
    <row r="218" spans="1:73" s="14" customFormat="1" hidden="1">
      <c r="A218" s="348"/>
      <c r="B218" s="341"/>
      <c r="C218" s="343"/>
      <c r="D218" s="340"/>
      <c r="E218" s="340"/>
      <c r="F218" s="340"/>
      <c r="G218" s="340"/>
      <c r="H218" s="340"/>
      <c r="I218" s="344"/>
      <c r="J218" s="347"/>
      <c r="K218" s="345"/>
      <c r="L218" s="345"/>
      <c r="M218" s="348"/>
      <c r="N218" s="348"/>
      <c r="O218" s="348"/>
      <c r="P218" s="348"/>
      <c r="Q218" s="348"/>
      <c r="R218" s="338"/>
      <c r="S218" s="348"/>
      <c r="T218" s="348"/>
      <c r="U218" s="348"/>
      <c r="V218" s="348"/>
      <c r="W218" s="348"/>
      <c r="X218" s="348"/>
      <c r="Y218" s="348"/>
      <c r="Z218" s="348"/>
      <c r="AA218" s="348"/>
      <c r="AB218" s="348"/>
      <c r="AC218" s="348"/>
      <c r="AD218" s="348"/>
      <c r="AE218" s="348"/>
      <c r="AF218" s="348"/>
      <c r="AG218" s="348"/>
      <c r="AH218" s="348"/>
      <c r="AI218" s="348"/>
      <c r="AJ218" s="348"/>
      <c r="AK218" s="348"/>
      <c r="AL218" s="348"/>
      <c r="AM218" s="348"/>
      <c r="AN218" s="368"/>
      <c r="AO218" s="348"/>
      <c r="AP218" s="348"/>
      <c r="AQ218" s="338"/>
      <c r="AR218" s="338"/>
      <c r="AS218" s="338"/>
      <c r="AT218" s="338"/>
      <c r="AU218" s="338"/>
      <c r="AV218" s="338"/>
      <c r="AW218" s="338"/>
      <c r="AX218" s="338"/>
      <c r="AY218" s="338"/>
      <c r="AZ218" s="338"/>
      <c r="BA218" s="338"/>
      <c r="BB218" s="338"/>
      <c r="BC218" s="338"/>
      <c r="BD218" s="338"/>
      <c r="BE218" s="338"/>
      <c r="BF218" s="338"/>
      <c r="BG218" s="338"/>
      <c r="BH218" s="338"/>
      <c r="BI218" s="338"/>
      <c r="BJ218" s="338"/>
      <c r="BK218" s="338"/>
      <c r="BL218" s="338"/>
      <c r="BM218" s="338"/>
      <c r="BN218" s="338"/>
      <c r="BO218" s="338"/>
      <c r="BP218" s="338"/>
      <c r="BQ218" s="338"/>
      <c r="BR218" s="338"/>
      <c r="BS218" s="338"/>
      <c r="BT218" s="338"/>
      <c r="BU218" s="348"/>
    </row>
    <row r="219" spans="1:73" s="14" customFormat="1" hidden="1">
      <c r="A219" s="348"/>
      <c r="B219" s="341"/>
      <c r="C219" s="343"/>
      <c r="D219" s="340"/>
      <c r="E219" s="340"/>
      <c r="F219" s="340"/>
      <c r="G219" s="340"/>
      <c r="H219" s="340"/>
      <c r="I219" s="344"/>
      <c r="J219" s="345"/>
      <c r="K219" s="345"/>
      <c r="L219" s="345"/>
      <c r="M219" s="348"/>
      <c r="N219" s="348"/>
      <c r="O219" s="348"/>
      <c r="P219" s="348"/>
      <c r="Q219" s="348"/>
      <c r="R219" s="338"/>
      <c r="S219" s="348"/>
      <c r="T219" s="348"/>
      <c r="U219" s="348"/>
      <c r="V219" s="348"/>
      <c r="W219" s="348"/>
      <c r="X219" s="348"/>
      <c r="Y219" s="348"/>
      <c r="Z219" s="348"/>
      <c r="AA219" s="348"/>
      <c r="AB219" s="348"/>
      <c r="AC219" s="348"/>
      <c r="AD219" s="348"/>
      <c r="AE219" s="348"/>
      <c r="AF219" s="348"/>
      <c r="AG219" s="348"/>
      <c r="AH219" s="348"/>
      <c r="AI219" s="348"/>
      <c r="AJ219" s="348"/>
      <c r="AK219" s="348"/>
      <c r="AL219" s="348"/>
      <c r="AM219" s="348"/>
      <c r="AN219" s="338"/>
      <c r="AO219" s="348"/>
      <c r="AP219" s="348"/>
      <c r="AQ219" s="338"/>
      <c r="AR219" s="338"/>
      <c r="AS219" s="338"/>
      <c r="AT219" s="338"/>
      <c r="AU219" s="338"/>
      <c r="AV219" s="338"/>
      <c r="AW219" s="338"/>
      <c r="AX219" s="338"/>
      <c r="AY219" s="338"/>
      <c r="AZ219" s="338"/>
      <c r="BA219" s="338"/>
      <c r="BB219" s="338"/>
      <c r="BC219" s="338"/>
      <c r="BD219" s="338"/>
      <c r="BE219" s="338"/>
      <c r="BF219" s="338"/>
      <c r="BG219" s="338"/>
      <c r="BH219" s="338"/>
      <c r="BI219" s="338"/>
      <c r="BJ219" s="338"/>
      <c r="BK219" s="338"/>
      <c r="BL219" s="338"/>
      <c r="BM219" s="338"/>
      <c r="BN219" s="338"/>
      <c r="BO219" s="338"/>
      <c r="BP219" s="338"/>
      <c r="BQ219" s="338"/>
      <c r="BR219" s="338"/>
      <c r="BS219" s="338"/>
      <c r="BT219" s="338"/>
      <c r="BU219" s="348"/>
    </row>
    <row r="220" spans="1:73" s="14" customFormat="1" hidden="1">
      <c r="A220" s="348"/>
      <c r="B220" s="341"/>
      <c r="C220" s="343"/>
      <c r="D220" s="340"/>
      <c r="E220" s="340"/>
      <c r="F220" s="340"/>
      <c r="G220" s="340"/>
      <c r="H220" s="340"/>
      <c r="I220" s="344"/>
      <c r="J220" s="347"/>
      <c r="K220" s="345"/>
      <c r="L220" s="345"/>
      <c r="M220" s="348"/>
      <c r="N220" s="348"/>
      <c r="O220" s="348"/>
      <c r="P220" s="348"/>
      <c r="Q220" s="348"/>
      <c r="R220" s="338"/>
      <c r="S220" s="348"/>
      <c r="T220" s="348"/>
      <c r="U220" s="348"/>
      <c r="V220" s="348"/>
      <c r="W220" s="348"/>
      <c r="X220" s="348"/>
      <c r="Y220" s="348"/>
      <c r="Z220" s="348"/>
      <c r="AA220" s="348"/>
      <c r="AB220" s="348"/>
      <c r="AC220" s="348"/>
      <c r="AD220" s="348"/>
      <c r="AE220" s="348"/>
      <c r="AF220" s="348"/>
      <c r="AG220" s="348"/>
      <c r="AH220" s="348"/>
      <c r="AI220" s="348"/>
      <c r="AJ220" s="348"/>
      <c r="AK220" s="348"/>
      <c r="AL220" s="348"/>
      <c r="AM220" s="348"/>
      <c r="AN220" s="338"/>
      <c r="AO220" s="348"/>
      <c r="AP220" s="348"/>
      <c r="AQ220" s="338"/>
      <c r="AR220" s="338"/>
      <c r="AS220" s="338"/>
      <c r="AT220" s="338"/>
      <c r="AU220" s="338"/>
      <c r="AV220" s="338"/>
      <c r="AW220" s="338"/>
      <c r="AX220" s="338"/>
      <c r="AY220" s="338"/>
      <c r="AZ220" s="338"/>
      <c r="BA220" s="338"/>
      <c r="BB220" s="338"/>
      <c r="BC220" s="338"/>
      <c r="BD220" s="338"/>
      <c r="BE220" s="338"/>
      <c r="BF220" s="338"/>
      <c r="BG220" s="338"/>
      <c r="BH220" s="338"/>
      <c r="BI220" s="338"/>
      <c r="BJ220" s="338"/>
      <c r="BK220" s="338"/>
      <c r="BL220" s="338"/>
      <c r="BM220" s="338"/>
      <c r="BN220" s="338"/>
      <c r="BO220" s="338"/>
      <c r="BP220" s="338"/>
      <c r="BQ220" s="338"/>
      <c r="BR220" s="338"/>
      <c r="BS220" s="338"/>
      <c r="BT220" s="338"/>
      <c r="BU220" s="348"/>
    </row>
    <row r="221" spans="1:73" s="14" customFormat="1" hidden="1">
      <c r="A221" s="348"/>
      <c r="B221" s="341"/>
      <c r="C221" s="343"/>
      <c r="D221" s="340"/>
      <c r="E221" s="340"/>
      <c r="F221" s="340"/>
      <c r="G221" s="340"/>
      <c r="H221" s="340"/>
      <c r="I221" s="344"/>
      <c r="J221" s="345"/>
      <c r="K221" s="345"/>
      <c r="L221" s="345"/>
      <c r="M221" s="348"/>
      <c r="N221" s="348"/>
      <c r="O221" s="348"/>
      <c r="P221" s="348"/>
      <c r="Q221" s="348"/>
      <c r="R221" s="338"/>
      <c r="S221" s="348"/>
      <c r="T221" s="348"/>
      <c r="U221" s="348"/>
      <c r="V221" s="348"/>
      <c r="W221" s="348"/>
      <c r="X221" s="348"/>
      <c r="Y221" s="348"/>
      <c r="Z221" s="348"/>
      <c r="AA221" s="348"/>
      <c r="AB221" s="348"/>
      <c r="AC221" s="348"/>
      <c r="AD221" s="348"/>
      <c r="AE221" s="348"/>
      <c r="AF221" s="348"/>
      <c r="AG221" s="348"/>
      <c r="AH221" s="348"/>
      <c r="AI221" s="348"/>
      <c r="AJ221" s="348"/>
      <c r="AK221" s="348"/>
      <c r="AL221" s="348"/>
      <c r="AM221" s="348"/>
      <c r="AN221" s="338"/>
      <c r="AO221" s="348"/>
      <c r="AP221" s="348"/>
      <c r="AQ221" s="338"/>
      <c r="AR221" s="338"/>
      <c r="AS221" s="338"/>
      <c r="AT221" s="338"/>
      <c r="AU221" s="338"/>
      <c r="AV221" s="338"/>
      <c r="AW221" s="338"/>
      <c r="AX221" s="338"/>
      <c r="AY221" s="338"/>
      <c r="AZ221" s="338"/>
      <c r="BA221" s="338"/>
      <c r="BB221" s="338"/>
      <c r="BC221" s="338"/>
      <c r="BD221" s="338"/>
      <c r="BE221" s="338"/>
      <c r="BF221" s="338"/>
      <c r="BG221" s="338"/>
      <c r="BH221" s="338"/>
      <c r="BI221" s="338"/>
      <c r="BJ221" s="338"/>
      <c r="BK221" s="338"/>
      <c r="BL221" s="338"/>
      <c r="BM221" s="338"/>
      <c r="BN221" s="338"/>
      <c r="BO221" s="338"/>
      <c r="BP221" s="338"/>
      <c r="BQ221" s="338"/>
      <c r="BR221" s="338"/>
      <c r="BS221" s="338"/>
      <c r="BT221" s="338"/>
      <c r="BU221" s="348"/>
    </row>
    <row r="222" spans="1:73" s="14" customFormat="1" hidden="1">
      <c r="A222" s="348"/>
      <c r="B222" s="341"/>
      <c r="C222" s="343"/>
      <c r="D222" s="340"/>
      <c r="E222" s="340"/>
      <c r="F222" s="340"/>
      <c r="G222" s="340"/>
      <c r="H222" s="340"/>
      <c r="I222" s="344"/>
      <c r="J222" s="347"/>
      <c r="K222" s="345"/>
      <c r="L222" s="345"/>
      <c r="M222" s="348"/>
      <c r="N222" s="348"/>
      <c r="O222" s="348"/>
      <c r="P222" s="348"/>
      <c r="Q222" s="348"/>
      <c r="R222" s="338"/>
      <c r="S222" s="348"/>
      <c r="T222" s="348"/>
      <c r="U222" s="348"/>
      <c r="V222" s="348"/>
      <c r="W222" s="348"/>
      <c r="X222" s="348"/>
      <c r="Y222" s="348"/>
      <c r="Z222" s="348"/>
      <c r="AA222" s="348"/>
      <c r="AB222" s="348"/>
      <c r="AC222" s="348"/>
      <c r="AD222" s="348"/>
      <c r="AE222" s="348"/>
      <c r="AF222" s="348"/>
      <c r="AG222" s="348"/>
      <c r="AH222" s="348"/>
      <c r="AI222" s="348"/>
      <c r="AJ222" s="348"/>
      <c r="AK222" s="348"/>
      <c r="AL222" s="348"/>
      <c r="AM222" s="348"/>
      <c r="AN222" s="338"/>
      <c r="AO222" s="348"/>
      <c r="AP222" s="348"/>
      <c r="AQ222" s="338"/>
      <c r="AR222" s="338"/>
      <c r="AS222" s="338"/>
      <c r="AT222" s="338"/>
      <c r="AU222" s="338"/>
      <c r="AV222" s="338"/>
      <c r="AW222" s="338"/>
      <c r="AX222" s="338"/>
      <c r="AY222" s="338"/>
      <c r="AZ222" s="338"/>
      <c r="BA222" s="338"/>
      <c r="BB222" s="338"/>
      <c r="BC222" s="338"/>
      <c r="BD222" s="338"/>
      <c r="BE222" s="338"/>
      <c r="BF222" s="338"/>
      <c r="BG222" s="338"/>
      <c r="BH222" s="338"/>
      <c r="BI222" s="338"/>
      <c r="BJ222" s="338"/>
      <c r="BK222" s="338"/>
      <c r="BL222" s="338"/>
      <c r="BM222" s="338"/>
      <c r="BN222" s="338"/>
      <c r="BO222" s="338"/>
      <c r="BP222" s="338"/>
      <c r="BQ222" s="338"/>
      <c r="BR222" s="338"/>
      <c r="BS222" s="338"/>
      <c r="BT222" s="338"/>
      <c r="BU222" s="348"/>
    </row>
    <row r="223" spans="1:73" s="14" customFormat="1" hidden="1">
      <c r="A223" s="348"/>
      <c r="B223" s="341"/>
      <c r="C223" s="343"/>
      <c r="D223" s="340"/>
      <c r="E223" s="340"/>
      <c r="F223" s="340"/>
      <c r="G223" s="340"/>
      <c r="H223" s="340"/>
      <c r="I223" s="344"/>
      <c r="J223" s="345"/>
      <c r="K223" s="345"/>
      <c r="L223" s="345"/>
      <c r="M223" s="348"/>
      <c r="N223" s="348"/>
      <c r="O223" s="348"/>
      <c r="P223" s="348"/>
      <c r="Q223" s="348"/>
      <c r="R223" s="338"/>
      <c r="S223" s="348"/>
      <c r="T223" s="348"/>
      <c r="U223" s="348"/>
      <c r="V223" s="348"/>
      <c r="W223" s="348"/>
      <c r="X223" s="348"/>
      <c r="Y223" s="348"/>
      <c r="Z223" s="348"/>
      <c r="AA223" s="348"/>
      <c r="AB223" s="348"/>
      <c r="AC223" s="348"/>
      <c r="AD223" s="348"/>
      <c r="AE223" s="348"/>
      <c r="AF223" s="348"/>
      <c r="AG223" s="348"/>
      <c r="AH223" s="348"/>
      <c r="AI223" s="348"/>
      <c r="AJ223" s="348"/>
      <c r="AK223" s="348"/>
      <c r="AL223" s="348"/>
      <c r="AM223" s="348"/>
      <c r="AN223" s="338"/>
      <c r="AO223" s="348"/>
      <c r="AP223" s="348"/>
      <c r="AQ223" s="338"/>
      <c r="AR223" s="338"/>
      <c r="AS223" s="338"/>
      <c r="AT223" s="338"/>
      <c r="AU223" s="338"/>
      <c r="AV223" s="338"/>
      <c r="AW223" s="338"/>
      <c r="AX223" s="338"/>
      <c r="AY223" s="338"/>
      <c r="AZ223" s="338"/>
      <c r="BA223" s="338"/>
      <c r="BB223" s="338"/>
      <c r="BC223" s="338"/>
      <c r="BD223" s="338"/>
      <c r="BE223" s="338"/>
      <c r="BF223" s="338"/>
      <c r="BG223" s="338"/>
      <c r="BH223" s="338"/>
      <c r="BI223" s="338"/>
      <c r="BJ223" s="338"/>
      <c r="BK223" s="338"/>
      <c r="BL223" s="338"/>
      <c r="BM223" s="338"/>
      <c r="BN223" s="338"/>
      <c r="BO223" s="338"/>
      <c r="BP223" s="338"/>
      <c r="BQ223" s="338"/>
      <c r="BR223" s="338"/>
      <c r="BS223" s="338"/>
      <c r="BT223" s="338"/>
      <c r="BU223" s="348"/>
    </row>
    <row r="224" spans="1:73" s="14" customFormat="1" hidden="1">
      <c r="A224" s="348"/>
      <c r="B224" s="341"/>
      <c r="C224" s="343"/>
      <c r="D224" s="340"/>
      <c r="E224" s="340"/>
      <c r="F224" s="340"/>
      <c r="G224" s="340"/>
      <c r="H224" s="340"/>
      <c r="I224" s="344"/>
      <c r="J224" s="347"/>
      <c r="K224" s="345"/>
      <c r="L224" s="345"/>
      <c r="M224" s="348"/>
      <c r="N224" s="348"/>
      <c r="O224" s="348"/>
      <c r="P224" s="348"/>
      <c r="Q224" s="348"/>
      <c r="R224" s="338"/>
      <c r="S224" s="348"/>
      <c r="T224" s="348"/>
      <c r="U224" s="348"/>
      <c r="V224" s="348"/>
      <c r="W224" s="348"/>
      <c r="X224" s="348"/>
      <c r="Y224" s="348"/>
      <c r="Z224" s="348"/>
      <c r="AA224" s="348"/>
      <c r="AB224" s="348"/>
      <c r="AC224" s="348"/>
      <c r="AD224" s="348"/>
      <c r="AE224" s="348"/>
      <c r="AF224" s="348"/>
      <c r="AG224" s="348"/>
      <c r="AH224" s="348"/>
      <c r="AI224" s="348"/>
      <c r="AJ224" s="348"/>
      <c r="AK224" s="348"/>
      <c r="AL224" s="348"/>
      <c r="AM224" s="348"/>
      <c r="AN224" s="338"/>
      <c r="AO224" s="348"/>
      <c r="AP224" s="348"/>
      <c r="AQ224" s="338"/>
      <c r="AR224" s="338"/>
      <c r="AS224" s="338"/>
      <c r="AT224" s="338"/>
      <c r="AU224" s="338"/>
      <c r="AV224" s="338"/>
      <c r="AW224" s="338"/>
      <c r="AX224" s="338"/>
      <c r="AY224" s="338"/>
      <c r="AZ224" s="338"/>
      <c r="BA224" s="338"/>
      <c r="BB224" s="338"/>
      <c r="BC224" s="338"/>
      <c r="BD224" s="338"/>
      <c r="BE224" s="338"/>
      <c r="BF224" s="338"/>
      <c r="BG224" s="338"/>
      <c r="BH224" s="338"/>
      <c r="BI224" s="338"/>
      <c r="BJ224" s="338"/>
      <c r="BK224" s="338"/>
      <c r="BL224" s="338"/>
      <c r="BM224" s="338"/>
      <c r="BN224" s="338"/>
      <c r="BO224" s="338"/>
      <c r="BP224" s="338"/>
      <c r="BQ224" s="338"/>
      <c r="BR224" s="338"/>
      <c r="BS224" s="338"/>
      <c r="BT224" s="338"/>
      <c r="BU224" s="348"/>
    </row>
    <row r="225" spans="1:73" s="14" customFormat="1" hidden="1">
      <c r="A225" s="348"/>
      <c r="B225" s="341"/>
      <c r="C225" s="343"/>
      <c r="D225" s="340"/>
      <c r="E225" s="340"/>
      <c r="F225" s="340"/>
      <c r="G225" s="340"/>
      <c r="H225" s="340"/>
      <c r="I225" s="344"/>
      <c r="J225" s="347"/>
      <c r="K225" s="345"/>
      <c r="L225" s="345"/>
      <c r="M225" s="348"/>
      <c r="N225" s="348"/>
      <c r="O225" s="348"/>
      <c r="P225" s="348"/>
      <c r="Q225" s="348"/>
      <c r="R225" s="338"/>
      <c r="S225" s="348"/>
      <c r="T225" s="348"/>
      <c r="U225" s="348"/>
      <c r="V225" s="348"/>
      <c r="W225" s="348"/>
      <c r="X225" s="348"/>
      <c r="Y225" s="348"/>
      <c r="Z225" s="348"/>
      <c r="AA225" s="348"/>
      <c r="AB225" s="348"/>
      <c r="AC225" s="348"/>
      <c r="AD225" s="348"/>
      <c r="AE225" s="348"/>
      <c r="AF225" s="348"/>
      <c r="AG225" s="348"/>
      <c r="AH225" s="348"/>
      <c r="AI225" s="348"/>
      <c r="AJ225" s="348"/>
      <c r="AK225" s="348"/>
      <c r="AL225" s="348"/>
      <c r="AM225" s="348"/>
      <c r="AN225" s="338"/>
      <c r="AO225" s="348"/>
      <c r="AP225" s="348"/>
      <c r="AQ225" s="338"/>
      <c r="AR225" s="338"/>
      <c r="AS225" s="338"/>
      <c r="AT225" s="338"/>
      <c r="AU225" s="338"/>
      <c r="AV225" s="338"/>
      <c r="AW225" s="338"/>
      <c r="AX225" s="338"/>
      <c r="AY225" s="338"/>
      <c r="AZ225" s="338"/>
      <c r="BA225" s="338"/>
      <c r="BB225" s="338"/>
      <c r="BC225" s="338"/>
      <c r="BD225" s="338"/>
      <c r="BE225" s="338"/>
      <c r="BF225" s="338"/>
      <c r="BG225" s="338"/>
      <c r="BH225" s="338"/>
      <c r="BI225" s="338"/>
      <c r="BJ225" s="338"/>
      <c r="BK225" s="338"/>
      <c r="BL225" s="338"/>
      <c r="BM225" s="338"/>
      <c r="BN225" s="338"/>
      <c r="BO225" s="338"/>
      <c r="BP225" s="338"/>
      <c r="BQ225" s="338"/>
      <c r="BR225" s="338"/>
      <c r="BS225" s="338"/>
      <c r="BT225" s="338"/>
      <c r="BU225" s="348"/>
    </row>
    <row r="226" spans="1:73" s="14" customFormat="1" hidden="1">
      <c r="A226" s="348"/>
      <c r="B226" s="341"/>
      <c r="C226" s="343"/>
      <c r="D226" s="340"/>
      <c r="E226" s="340"/>
      <c r="F226" s="340"/>
      <c r="G226" s="340"/>
      <c r="H226" s="340"/>
      <c r="I226" s="344"/>
      <c r="J226" s="345"/>
      <c r="K226" s="345"/>
      <c r="L226" s="345"/>
      <c r="M226" s="348"/>
      <c r="N226" s="348"/>
      <c r="O226" s="348"/>
      <c r="P226" s="348"/>
      <c r="Q226" s="348"/>
      <c r="R226" s="338"/>
      <c r="S226" s="348"/>
      <c r="T226" s="348"/>
      <c r="U226" s="348"/>
      <c r="V226" s="348"/>
      <c r="W226" s="348"/>
      <c r="X226" s="348"/>
      <c r="Y226" s="348"/>
      <c r="Z226" s="348"/>
      <c r="AA226" s="348"/>
      <c r="AB226" s="348"/>
      <c r="AC226" s="348"/>
      <c r="AD226" s="348"/>
      <c r="AE226" s="348"/>
      <c r="AF226" s="348"/>
      <c r="AG226" s="348"/>
      <c r="AH226" s="348"/>
      <c r="AI226" s="348"/>
      <c r="AJ226" s="348"/>
      <c r="AK226" s="348"/>
      <c r="AL226" s="348"/>
      <c r="AM226" s="348"/>
      <c r="AN226" s="368"/>
      <c r="AO226" s="348"/>
      <c r="AP226" s="348"/>
      <c r="AQ226" s="338"/>
      <c r="AR226" s="338"/>
      <c r="AS226" s="338"/>
      <c r="AT226" s="338"/>
      <c r="AU226" s="338"/>
      <c r="AV226" s="338"/>
      <c r="AW226" s="338"/>
      <c r="AX226" s="338"/>
      <c r="AY226" s="338"/>
      <c r="AZ226" s="338"/>
      <c r="BA226" s="338"/>
      <c r="BB226" s="338"/>
      <c r="BC226" s="338"/>
      <c r="BD226" s="338"/>
      <c r="BE226" s="338"/>
      <c r="BF226" s="338"/>
      <c r="BG226" s="338"/>
      <c r="BH226" s="338"/>
      <c r="BI226" s="338"/>
      <c r="BJ226" s="338"/>
      <c r="BK226" s="338"/>
      <c r="BL226" s="338"/>
      <c r="BM226" s="338"/>
      <c r="BN226" s="338"/>
      <c r="BO226" s="338"/>
      <c r="BP226" s="338"/>
      <c r="BQ226" s="338"/>
      <c r="BR226" s="338"/>
      <c r="BS226" s="338"/>
      <c r="BT226" s="338"/>
      <c r="BU226" s="348"/>
    </row>
    <row r="227" spans="1:73" s="14" customFormat="1" hidden="1">
      <c r="A227" s="348"/>
      <c r="B227" s="341"/>
      <c r="C227" s="348"/>
      <c r="D227" s="340"/>
      <c r="E227" s="340"/>
      <c r="F227" s="340"/>
      <c r="G227" s="340"/>
      <c r="H227" s="340"/>
      <c r="I227" s="344"/>
      <c r="J227" s="347"/>
      <c r="K227" s="347"/>
      <c r="L227" s="348"/>
      <c r="M227" s="348"/>
      <c r="N227" s="348"/>
      <c r="O227" s="348"/>
      <c r="P227" s="348"/>
      <c r="Q227" s="348"/>
      <c r="R227" s="338"/>
      <c r="S227" s="348"/>
      <c r="T227" s="348"/>
      <c r="U227" s="348"/>
      <c r="V227" s="348"/>
      <c r="W227" s="348"/>
      <c r="X227" s="348"/>
      <c r="Y227" s="348"/>
      <c r="Z227" s="348"/>
      <c r="AA227" s="348"/>
      <c r="AB227" s="348"/>
      <c r="AC227" s="348"/>
      <c r="AD227" s="348"/>
      <c r="AE227" s="348"/>
      <c r="AF227" s="348"/>
      <c r="AG227" s="348"/>
      <c r="AH227" s="348"/>
      <c r="AI227" s="348"/>
      <c r="AJ227" s="348"/>
      <c r="AK227" s="348"/>
      <c r="AL227" s="348"/>
      <c r="AM227" s="348"/>
      <c r="AN227" s="338"/>
      <c r="AO227" s="348"/>
      <c r="AP227" s="348"/>
      <c r="AQ227" s="338"/>
      <c r="AR227" s="338"/>
      <c r="AS227" s="338"/>
      <c r="AT227" s="338"/>
      <c r="AU227" s="338"/>
      <c r="AV227" s="338"/>
      <c r="AW227" s="338"/>
      <c r="AX227" s="338"/>
      <c r="AY227" s="338"/>
      <c r="AZ227" s="338"/>
      <c r="BA227" s="338"/>
      <c r="BB227" s="338"/>
      <c r="BC227" s="338"/>
      <c r="BD227" s="338"/>
      <c r="BE227" s="338"/>
      <c r="BF227" s="338"/>
      <c r="BG227" s="338"/>
      <c r="BH227" s="338"/>
      <c r="BI227" s="338"/>
      <c r="BJ227" s="338"/>
      <c r="BK227" s="338"/>
      <c r="BL227" s="338"/>
      <c r="BM227" s="338"/>
      <c r="BN227" s="338"/>
      <c r="BO227" s="338"/>
      <c r="BP227" s="338"/>
      <c r="BQ227" s="338"/>
      <c r="BR227" s="338"/>
      <c r="BS227" s="338"/>
      <c r="BT227" s="338"/>
      <c r="BU227" s="348"/>
    </row>
    <row r="228" spans="1:73" s="14" customFormat="1" hidden="1">
      <c r="A228" s="348"/>
      <c r="B228" s="341"/>
      <c r="C228" s="348"/>
      <c r="D228" s="340"/>
      <c r="E228" s="340"/>
      <c r="F228" s="340"/>
      <c r="G228" s="340"/>
      <c r="H228" s="340"/>
      <c r="I228" s="344"/>
      <c r="J228" s="347"/>
      <c r="K228" s="347"/>
      <c r="L228" s="348"/>
      <c r="M228" s="348"/>
      <c r="N228" s="348"/>
      <c r="O228" s="348"/>
      <c r="P228" s="348"/>
      <c r="Q228" s="348"/>
      <c r="R228" s="338"/>
      <c r="S228" s="348"/>
      <c r="T228" s="348"/>
      <c r="U228" s="348"/>
      <c r="V228" s="348"/>
      <c r="W228" s="348"/>
      <c r="X228" s="348"/>
      <c r="Y228" s="348"/>
      <c r="Z228" s="348"/>
      <c r="AA228" s="348"/>
      <c r="AB228" s="348"/>
      <c r="AC228" s="348"/>
      <c r="AD228" s="348"/>
      <c r="AE228" s="348"/>
      <c r="AF228" s="348"/>
      <c r="AG228" s="348"/>
      <c r="AH228" s="348"/>
      <c r="AI228" s="348"/>
      <c r="AJ228" s="348"/>
      <c r="AK228" s="348"/>
      <c r="AL228" s="348"/>
      <c r="AM228" s="348"/>
      <c r="AN228" s="338"/>
      <c r="AO228" s="348"/>
      <c r="AP228" s="348"/>
      <c r="AQ228" s="338"/>
      <c r="AR228" s="338"/>
      <c r="AS228" s="338"/>
      <c r="AT228" s="338"/>
      <c r="AU228" s="338"/>
      <c r="AV228" s="338"/>
      <c r="AW228" s="338"/>
      <c r="AX228" s="338"/>
      <c r="AY228" s="338"/>
      <c r="AZ228" s="338"/>
      <c r="BA228" s="338"/>
      <c r="BB228" s="338"/>
      <c r="BC228" s="338"/>
      <c r="BD228" s="338"/>
      <c r="BE228" s="338"/>
      <c r="BF228" s="338"/>
      <c r="BG228" s="338"/>
      <c r="BH228" s="338"/>
      <c r="BI228" s="338"/>
      <c r="BJ228" s="338"/>
      <c r="BK228" s="338"/>
      <c r="BL228" s="338"/>
      <c r="BM228" s="338"/>
      <c r="BN228" s="338"/>
      <c r="BO228" s="338"/>
      <c r="BP228" s="338"/>
      <c r="BQ228" s="338"/>
      <c r="BR228" s="338"/>
      <c r="BS228" s="338"/>
      <c r="BT228" s="338"/>
      <c r="BU228" s="348"/>
    </row>
    <row r="229" spans="1:73" s="14" customFormat="1" hidden="1">
      <c r="A229" s="348"/>
      <c r="B229" s="341"/>
      <c r="C229" s="343"/>
      <c r="D229" s="340"/>
      <c r="E229" s="340"/>
      <c r="F229" s="340"/>
      <c r="G229" s="340"/>
      <c r="H229" s="340"/>
      <c r="I229" s="344"/>
      <c r="J229" s="345"/>
      <c r="K229" s="345"/>
      <c r="L229" s="348"/>
      <c r="M229" s="348"/>
      <c r="N229" s="348"/>
      <c r="O229" s="348"/>
      <c r="P229" s="348"/>
      <c r="Q229" s="348"/>
      <c r="R229" s="338"/>
      <c r="S229" s="348"/>
      <c r="T229" s="348"/>
      <c r="U229" s="348"/>
      <c r="V229" s="348"/>
      <c r="W229" s="348"/>
      <c r="X229" s="348"/>
      <c r="Y229" s="348"/>
      <c r="Z229" s="348"/>
      <c r="AA229" s="348"/>
      <c r="AB229" s="348"/>
      <c r="AC229" s="348"/>
      <c r="AD229" s="348"/>
      <c r="AE229" s="348"/>
      <c r="AF229" s="348"/>
      <c r="AG229" s="348"/>
      <c r="AH229" s="348"/>
      <c r="AI229" s="348"/>
      <c r="AJ229" s="348"/>
      <c r="AK229" s="348"/>
      <c r="AL229" s="348"/>
      <c r="AM229" s="348"/>
      <c r="AN229" s="338"/>
      <c r="AO229" s="348"/>
      <c r="AP229" s="348"/>
      <c r="AQ229" s="338"/>
      <c r="AR229" s="338"/>
      <c r="AS229" s="338"/>
      <c r="AT229" s="338"/>
      <c r="AU229" s="338"/>
      <c r="AV229" s="338"/>
      <c r="AW229" s="338"/>
      <c r="AX229" s="338"/>
      <c r="AY229" s="338"/>
      <c r="AZ229" s="338"/>
      <c r="BA229" s="338"/>
      <c r="BB229" s="338"/>
      <c r="BC229" s="338"/>
      <c r="BD229" s="338"/>
      <c r="BE229" s="338"/>
      <c r="BF229" s="338"/>
      <c r="BG229" s="338"/>
      <c r="BH229" s="338"/>
      <c r="BI229" s="338"/>
      <c r="BJ229" s="338"/>
      <c r="BK229" s="338"/>
      <c r="BL229" s="338"/>
      <c r="BM229" s="338"/>
      <c r="BN229" s="338"/>
      <c r="BO229" s="338"/>
      <c r="BP229" s="338"/>
      <c r="BQ229" s="338"/>
      <c r="BR229" s="338"/>
      <c r="BS229" s="338"/>
      <c r="BT229" s="338"/>
      <c r="BU229" s="348"/>
    </row>
    <row r="230" spans="1:73" s="14" customFormat="1" hidden="1">
      <c r="A230" s="348"/>
      <c r="B230" s="341"/>
      <c r="C230" s="343"/>
      <c r="D230" s="340"/>
      <c r="E230" s="340"/>
      <c r="F230" s="340"/>
      <c r="G230" s="340"/>
      <c r="H230" s="340"/>
      <c r="I230" s="344"/>
      <c r="J230" s="347"/>
      <c r="K230" s="347"/>
      <c r="L230" s="348"/>
      <c r="M230" s="348"/>
      <c r="N230" s="348"/>
      <c r="O230" s="348"/>
      <c r="P230" s="348"/>
      <c r="Q230" s="348"/>
      <c r="R230" s="338"/>
      <c r="S230" s="348"/>
      <c r="T230" s="348"/>
      <c r="U230" s="348"/>
      <c r="V230" s="348"/>
      <c r="W230" s="348"/>
      <c r="X230" s="348"/>
      <c r="Y230" s="348"/>
      <c r="Z230" s="348"/>
      <c r="AA230" s="348"/>
      <c r="AB230" s="348"/>
      <c r="AC230" s="348"/>
      <c r="AD230" s="348"/>
      <c r="AE230" s="348"/>
      <c r="AF230" s="348"/>
      <c r="AG230" s="348"/>
      <c r="AH230" s="348"/>
      <c r="AI230" s="348"/>
      <c r="AJ230" s="348"/>
      <c r="AK230" s="348"/>
      <c r="AL230" s="348"/>
      <c r="AM230" s="348"/>
      <c r="AN230" s="338"/>
      <c r="AO230" s="348"/>
      <c r="AP230" s="348"/>
      <c r="AQ230" s="338"/>
      <c r="AR230" s="338"/>
      <c r="AS230" s="338"/>
      <c r="AT230" s="338"/>
      <c r="AU230" s="338"/>
      <c r="AV230" s="338"/>
      <c r="AW230" s="338"/>
      <c r="AX230" s="338"/>
      <c r="AY230" s="338"/>
      <c r="AZ230" s="338"/>
      <c r="BA230" s="338"/>
      <c r="BB230" s="338"/>
      <c r="BC230" s="338"/>
      <c r="BD230" s="338"/>
      <c r="BE230" s="338"/>
      <c r="BF230" s="338"/>
      <c r="BG230" s="338"/>
      <c r="BH230" s="338"/>
      <c r="BI230" s="338"/>
      <c r="BJ230" s="338"/>
      <c r="BK230" s="338"/>
      <c r="BL230" s="338"/>
      <c r="BM230" s="338"/>
      <c r="BN230" s="338"/>
      <c r="BO230" s="338"/>
      <c r="BP230" s="338"/>
      <c r="BQ230" s="338"/>
      <c r="BR230" s="338"/>
      <c r="BS230" s="338"/>
      <c r="BT230" s="338"/>
      <c r="BU230" s="348"/>
    </row>
    <row r="231" spans="1:73" s="14" customFormat="1" hidden="1">
      <c r="A231" s="348"/>
      <c r="B231" s="341"/>
      <c r="C231" s="343"/>
      <c r="D231" s="340"/>
      <c r="E231" s="340"/>
      <c r="F231" s="340"/>
      <c r="G231" s="340"/>
      <c r="H231" s="340"/>
      <c r="I231" s="344"/>
      <c r="J231" s="345"/>
      <c r="K231" s="345"/>
      <c r="L231" s="348"/>
      <c r="M231" s="348"/>
      <c r="N231" s="348"/>
      <c r="O231" s="348"/>
      <c r="P231" s="348"/>
      <c r="Q231" s="348"/>
      <c r="R231" s="338"/>
      <c r="S231" s="348"/>
      <c r="T231" s="348"/>
      <c r="U231" s="348"/>
      <c r="V231" s="348"/>
      <c r="W231" s="348"/>
      <c r="X231" s="348"/>
      <c r="Y231" s="348"/>
      <c r="Z231" s="348"/>
      <c r="AA231" s="348"/>
      <c r="AB231" s="348"/>
      <c r="AC231" s="348"/>
      <c r="AD231" s="348"/>
      <c r="AE231" s="348"/>
      <c r="AF231" s="348"/>
      <c r="AG231" s="348"/>
      <c r="AH231" s="348"/>
      <c r="AI231" s="348"/>
      <c r="AJ231" s="348"/>
      <c r="AK231" s="348"/>
      <c r="AL231" s="348"/>
      <c r="AM231" s="348"/>
      <c r="AN231" s="368"/>
      <c r="AO231" s="348"/>
      <c r="AP231" s="348"/>
      <c r="AQ231" s="338"/>
      <c r="AR231" s="338"/>
      <c r="AS231" s="338"/>
      <c r="AT231" s="338"/>
      <c r="AU231" s="338"/>
      <c r="AV231" s="338"/>
      <c r="AW231" s="338"/>
      <c r="AX231" s="338"/>
      <c r="AY231" s="338"/>
      <c r="AZ231" s="338"/>
      <c r="BA231" s="338"/>
      <c r="BB231" s="338"/>
      <c r="BC231" s="338"/>
      <c r="BD231" s="338"/>
      <c r="BE231" s="338"/>
      <c r="BF231" s="338"/>
      <c r="BG231" s="338"/>
      <c r="BH231" s="338"/>
      <c r="BI231" s="338"/>
      <c r="BJ231" s="338"/>
      <c r="BK231" s="338"/>
      <c r="BL231" s="338"/>
      <c r="BM231" s="338"/>
      <c r="BN231" s="338"/>
      <c r="BO231" s="338"/>
      <c r="BP231" s="338"/>
      <c r="BQ231" s="338"/>
      <c r="BR231" s="338"/>
      <c r="BS231" s="338"/>
      <c r="BT231" s="338"/>
      <c r="BU231" s="348"/>
    </row>
    <row r="232" spans="1:73" s="348" customFormat="1" hidden="1">
      <c r="B232" s="341"/>
      <c r="C232" s="343"/>
      <c r="D232" s="340"/>
      <c r="E232" s="340"/>
      <c r="F232" s="340"/>
      <c r="G232" s="340"/>
      <c r="H232" s="340"/>
      <c r="I232" s="344"/>
      <c r="J232" s="347"/>
      <c r="K232" s="347"/>
      <c r="AT232" s="338"/>
      <c r="AU232" s="338"/>
      <c r="AV232" s="338"/>
      <c r="AW232" s="338"/>
      <c r="AX232" s="338"/>
      <c r="AY232" s="338"/>
      <c r="AZ232" s="338"/>
      <c r="BA232" s="338"/>
      <c r="BB232" s="338"/>
      <c r="BC232" s="338"/>
      <c r="BD232" s="338"/>
      <c r="BE232" s="338"/>
      <c r="BF232" s="338"/>
      <c r="BG232" s="338"/>
      <c r="BH232" s="338"/>
      <c r="BI232" s="338"/>
      <c r="BJ232" s="338"/>
      <c r="BK232" s="338"/>
      <c r="BL232" s="338"/>
      <c r="BM232" s="338"/>
      <c r="BN232" s="338"/>
      <c r="BO232" s="338"/>
      <c r="BP232" s="338"/>
      <c r="BQ232" s="338"/>
      <c r="BR232" s="338"/>
      <c r="BS232" s="338"/>
      <c r="BT232" s="338"/>
    </row>
    <row r="233" spans="1:73" s="348" customFormat="1" hidden="1">
      <c r="B233" s="341"/>
      <c r="C233" s="343"/>
      <c r="D233" s="340"/>
      <c r="E233" s="340"/>
      <c r="F233" s="340"/>
      <c r="G233" s="340"/>
      <c r="H233" s="340"/>
      <c r="I233" s="344"/>
      <c r="J233" s="345"/>
      <c r="K233" s="345"/>
      <c r="AT233" s="338"/>
      <c r="AU233" s="338"/>
      <c r="AV233" s="338"/>
      <c r="AW233" s="338"/>
      <c r="AX233" s="338"/>
      <c r="AY233" s="338"/>
      <c r="AZ233" s="338"/>
      <c r="BA233" s="338"/>
      <c r="BB233" s="338"/>
      <c r="BC233" s="338"/>
      <c r="BD233" s="338"/>
      <c r="BE233" s="338"/>
      <c r="BF233" s="338"/>
      <c r="BG233" s="338"/>
      <c r="BH233" s="338"/>
      <c r="BI233" s="338"/>
      <c r="BJ233" s="338"/>
      <c r="BK233" s="338"/>
      <c r="BL233" s="338"/>
      <c r="BM233" s="338"/>
      <c r="BN233" s="338"/>
      <c r="BO233" s="338"/>
      <c r="BP233" s="338"/>
      <c r="BQ233" s="338"/>
      <c r="BR233" s="338"/>
      <c r="BS233" s="338"/>
      <c r="BT233" s="338"/>
    </row>
    <row r="234" spans="1:73" s="348" customFormat="1" hidden="1">
      <c r="B234" s="341"/>
      <c r="C234" s="343"/>
      <c r="D234" s="340"/>
      <c r="E234" s="340"/>
      <c r="F234" s="340"/>
      <c r="G234" s="340"/>
      <c r="H234" s="340"/>
      <c r="I234" s="344"/>
      <c r="J234" s="347"/>
      <c r="K234" s="347"/>
      <c r="L234" s="346"/>
    </row>
    <row r="235" spans="1:73" s="348" customFormat="1" hidden="1">
      <c r="B235" s="341"/>
      <c r="C235" s="343"/>
      <c r="D235" s="340"/>
      <c r="E235" s="340"/>
      <c r="F235" s="340"/>
      <c r="G235" s="340"/>
      <c r="H235" s="340"/>
      <c r="I235" s="344"/>
      <c r="J235" s="345"/>
      <c r="K235" s="345"/>
      <c r="L235" s="345"/>
      <c r="M235" s="360"/>
    </row>
    <row r="236" spans="1:73" s="348" customFormat="1" hidden="1">
      <c r="B236" s="341"/>
      <c r="C236" s="343"/>
      <c r="D236" s="340"/>
      <c r="E236" s="340"/>
      <c r="F236" s="340"/>
      <c r="G236" s="340"/>
      <c r="H236" s="340"/>
      <c r="I236" s="344"/>
      <c r="J236" s="347"/>
      <c r="K236" s="346"/>
    </row>
    <row r="237" spans="1:73" s="348" customFormat="1" hidden="1">
      <c r="B237" s="341"/>
      <c r="C237" s="343"/>
      <c r="D237" s="340"/>
      <c r="E237" s="340"/>
      <c r="F237" s="340"/>
      <c r="G237" s="340"/>
      <c r="H237" s="340"/>
      <c r="I237" s="344"/>
      <c r="J237" s="345"/>
      <c r="K237" s="345"/>
    </row>
    <row r="238" spans="1:73" s="348" customFormat="1" hidden="1">
      <c r="B238" s="341"/>
      <c r="C238" s="343"/>
      <c r="D238" s="340"/>
      <c r="E238" s="340"/>
      <c r="F238" s="340"/>
      <c r="G238" s="340"/>
      <c r="H238" s="340"/>
      <c r="I238" s="344"/>
      <c r="J238" s="347"/>
      <c r="K238" s="347"/>
      <c r="L238" s="346"/>
    </row>
    <row r="239" spans="1:73" s="348" customFormat="1" hidden="1">
      <c r="B239" s="94"/>
      <c r="C239" s="192"/>
      <c r="D239" s="206"/>
      <c r="E239" s="206"/>
      <c r="F239" s="206"/>
      <c r="G239" s="206"/>
      <c r="H239" s="206"/>
      <c r="I239" s="193"/>
      <c r="J239" s="345"/>
      <c r="K239" s="345"/>
      <c r="L239" s="345"/>
    </row>
    <row r="240" spans="1:73" s="348" customFormat="1" hidden="1">
      <c r="B240" s="94"/>
      <c r="C240" s="14"/>
      <c r="D240" s="206"/>
      <c r="E240" s="206"/>
      <c r="F240" s="206"/>
      <c r="G240" s="206"/>
      <c r="H240" s="206"/>
      <c r="I240" s="193"/>
      <c r="J240" s="347"/>
      <c r="K240" s="347"/>
      <c r="L240" s="347"/>
    </row>
    <row r="241" spans="2:12" s="348" customFormat="1" hidden="1">
      <c r="B241" s="94"/>
      <c r="C241" s="192"/>
      <c r="D241" s="206"/>
      <c r="E241" s="206"/>
      <c r="F241" s="206"/>
      <c r="G241" s="206"/>
      <c r="H241" s="206"/>
      <c r="I241" s="193"/>
      <c r="J241" s="345"/>
      <c r="K241" s="345"/>
      <c r="L241" s="345"/>
    </row>
    <row r="242" spans="2:12" s="348" customFormat="1" hidden="1">
      <c r="B242" s="94"/>
      <c r="C242" s="192"/>
      <c r="D242" s="206"/>
      <c r="E242" s="206"/>
      <c r="F242" s="206"/>
      <c r="G242" s="206"/>
      <c r="H242" s="206"/>
      <c r="I242" s="193"/>
      <c r="J242" s="347"/>
      <c r="K242" s="345"/>
      <c r="L242" s="345"/>
    </row>
    <row r="243" spans="2:12" s="348" customFormat="1" hidden="1">
      <c r="B243" s="94"/>
      <c r="C243" s="192"/>
      <c r="D243" s="206"/>
      <c r="E243" s="206"/>
      <c r="F243" s="206"/>
      <c r="G243" s="206"/>
      <c r="H243" s="206"/>
      <c r="I243" s="193"/>
      <c r="J243" s="345"/>
      <c r="K243" s="345"/>
      <c r="L243" s="345"/>
    </row>
    <row r="244" spans="2:12" s="348" customFormat="1" hidden="1">
      <c r="B244" s="94"/>
      <c r="C244" s="14"/>
      <c r="D244" s="206"/>
      <c r="E244" s="206"/>
      <c r="F244" s="206"/>
      <c r="G244" s="206"/>
      <c r="H244" s="206"/>
      <c r="I244" s="193"/>
      <c r="J244" s="347"/>
      <c r="K244" s="347"/>
      <c r="L244" s="346"/>
    </row>
    <row r="245" spans="2:12" s="348" customFormat="1" hidden="1">
      <c r="B245" s="94"/>
      <c r="C245" s="192"/>
      <c r="D245" s="206"/>
      <c r="E245" s="206"/>
      <c r="F245" s="206"/>
      <c r="G245" s="206"/>
      <c r="H245" s="206"/>
      <c r="I245" s="193"/>
      <c r="J245" s="345"/>
      <c r="K245" s="345"/>
      <c r="L245" s="345"/>
    </row>
    <row r="246" spans="2:12" s="348" customFormat="1" hidden="1">
      <c r="B246" s="94"/>
      <c r="C246" s="192"/>
      <c r="D246" s="206"/>
      <c r="E246" s="206"/>
      <c r="F246" s="206"/>
      <c r="G246" s="206"/>
      <c r="H246" s="206"/>
      <c r="I246" s="193"/>
      <c r="J246" s="347"/>
      <c r="K246" s="347"/>
      <c r="L246" s="346"/>
    </row>
    <row r="247" spans="2:12" s="348" customFormat="1" hidden="1">
      <c r="B247" s="94"/>
      <c r="C247" s="192"/>
      <c r="D247" s="206"/>
      <c r="E247" s="206"/>
      <c r="F247" s="206"/>
      <c r="G247" s="206"/>
      <c r="H247" s="206"/>
      <c r="I247" s="193"/>
      <c r="J247" s="345"/>
      <c r="K247" s="345"/>
      <c r="L247" s="345"/>
    </row>
    <row r="248" spans="2:12" s="348" customFormat="1" hidden="1">
      <c r="B248" s="94"/>
      <c r="C248" s="192"/>
      <c r="D248" s="206"/>
      <c r="E248" s="206"/>
      <c r="F248" s="206"/>
      <c r="G248" s="206"/>
      <c r="H248" s="206"/>
      <c r="I248" s="193"/>
      <c r="J248" s="347"/>
      <c r="K248" s="347"/>
      <c r="L248" s="346"/>
    </row>
    <row r="249" spans="2:12" s="348" customFormat="1" hidden="1">
      <c r="B249" s="94"/>
      <c r="C249" s="192"/>
      <c r="D249" s="206"/>
      <c r="E249" s="206"/>
      <c r="F249" s="206"/>
      <c r="G249" s="206"/>
      <c r="H249" s="206"/>
      <c r="I249" s="193"/>
      <c r="J249" s="345"/>
      <c r="K249" s="345"/>
      <c r="L249" s="345"/>
    </row>
    <row r="250" spans="2:12" s="348" customFormat="1" hidden="1">
      <c r="B250" s="94"/>
      <c r="C250" s="192"/>
      <c r="D250" s="206"/>
      <c r="E250" s="206"/>
      <c r="F250" s="206"/>
      <c r="G250" s="206"/>
      <c r="H250" s="206"/>
      <c r="I250" s="193"/>
      <c r="J250" s="347"/>
      <c r="K250" s="347"/>
      <c r="L250" s="346"/>
    </row>
    <row r="251" spans="2:12" s="348" customFormat="1" hidden="1">
      <c r="B251" s="94"/>
      <c r="C251" s="192"/>
      <c r="D251" s="206"/>
      <c r="E251" s="206"/>
      <c r="F251" s="206"/>
      <c r="G251" s="206"/>
      <c r="H251" s="206"/>
      <c r="I251" s="193"/>
      <c r="J251" s="345"/>
      <c r="K251" s="345"/>
      <c r="L251" s="345"/>
    </row>
    <row r="252" spans="2:12" s="348" customFormat="1" hidden="1">
      <c r="B252" s="94"/>
      <c r="C252" s="192"/>
      <c r="D252" s="206"/>
      <c r="E252" s="206"/>
      <c r="F252" s="206"/>
      <c r="G252" s="206"/>
      <c r="H252" s="206"/>
      <c r="I252" s="193"/>
      <c r="J252" s="347"/>
      <c r="K252" s="345"/>
      <c r="L252" s="345"/>
    </row>
    <row r="253" spans="2:12" s="348" customFormat="1" hidden="1">
      <c r="B253" s="94"/>
      <c r="C253" s="192"/>
      <c r="D253" s="206"/>
      <c r="E253" s="206"/>
      <c r="F253" s="206"/>
      <c r="G253" s="206"/>
      <c r="H253" s="206"/>
      <c r="I253" s="193"/>
      <c r="J253" s="345"/>
      <c r="K253" s="345"/>
      <c r="L253" s="345"/>
    </row>
    <row r="254" spans="2:12" s="348" customFormat="1" hidden="1">
      <c r="B254" s="94"/>
      <c r="C254" s="192"/>
      <c r="D254" s="206"/>
      <c r="E254" s="206"/>
      <c r="F254" s="206"/>
      <c r="G254" s="206"/>
      <c r="H254" s="206"/>
      <c r="I254" s="193"/>
      <c r="J254" s="347"/>
      <c r="K254" s="347"/>
      <c r="L254" s="346"/>
    </row>
    <row r="255" spans="2:12" s="348" customFormat="1" hidden="1">
      <c r="B255" s="94"/>
      <c r="C255" s="192"/>
      <c r="D255" s="206"/>
      <c r="E255" s="206"/>
      <c r="F255" s="206"/>
      <c r="G255" s="206"/>
      <c r="H255" s="206"/>
      <c r="I255" s="193"/>
      <c r="J255" s="345"/>
      <c r="K255" s="345"/>
      <c r="L255" s="345"/>
    </row>
    <row r="256" spans="2:12" s="348" customFormat="1" hidden="1">
      <c r="B256" s="94"/>
      <c r="C256" s="192"/>
      <c r="D256" s="206"/>
      <c r="E256" s="206"/>
      <c r="F256" s="206"/>
      <c r="G256" s="206"/>
      <c r="H256" s="206"/>
      <c r="I256" s="193"/>
      <c r="J256" s="347"/>
      <c r="K256" s="345"/>
    </row>
    <row r="257" spans="2:12" s="348" customFormat="1" hidden="1">
      <c r="B257" s="94"/>
      <c r="C257" s="192"/>
      <c r="D257" s="206"/>
      <c r="E257" s="206"/>
      <c r="F257" s="206"/>
      <c r="G257" s="206"/>
      <c r="H257" s="206"/>
      <c r="I257" s="193"/>
      <c r="J257" s="345"/>
      <c r="K257" s="345"/>
    </row>
    <row r="258" spans="2:12" s="348" customFormat="1" hidden="1">
      <c r="B258" s="94"/>
      <c r="C258" s="192"/>
      <c r="D258" s="206"/>
      <c r="E258" s="206"/>
      <c r="F258" s="206"/>
      <c r="G258" s="206"/>
      <c r="H258" s="206"/>
      <c r="I258" s="193"/>
      <c r="J258" s="347"/>
      <c r="K258" s="345"/>
    </row>
    <row r="259" spans="2:12" s="348" customFormat="1" hidden="1">
      <c r="B259" s="94"/>
      <c r="C259" s="192"/>
      <c r="D259" s="206"/>
      <c r="E259" s="206"/>
      <c r="F259" s="206"/>
      <c r="G259" s="206"/>
      <c r="H259" s="206"/>
      <c r="I259" s="193"/>
      <c r="J259" s="345"/>
      <c r="K259" s="345"/>
    </row>
    <row r="260" spans="2:12" s="348" customFormat="1" hidden="1">
      <c r="B260" s="94"/>
      <c r="C260" s="192"/>
      <c r="D260" s="206"/>
      <c r="E260" s="206"/>
      <c r="F260" s="206"/>
      <c r="G260" s="206"/>
      <c r="H260" s="206"/>
      <c r="I260" s="193"/>
      <c r="J260" s="347"/>
      <c r="K260" s="345"/>
    </row>
    <row r="261" spans="2:12" s="348" customFormat="1" hidden="1">
      <c r="B261" s="94"/>
      <c r="C261" s="192"/>
      <c r="D261" s="206"/>
      <c r="E261" s="206"/>
      <c r="F261" s="206"/>
      <c r="G261" s="206"/>
      <c r="H261" s="206"/>
      <c r="I261" s="193"/>
      <c r="J261" s="345"/>
      <c r="K261" s="345"/>
    </row>
    <row r="262" spans="2:12" s="348" customFormat="1" hidden="1">
      <c r="B262" s="94"/>
      <c r="C262" s="192"/>
      <c r="D262" s="206"/>
      <c r="E262" s="206"/>
      <c r="F262" s="206"/>
      <c r="G262" s="206"/>
      <c r="H262" s="206"/>
      <c r="I262" s="193"/>
      <c r="J262" s="347"/>
      <c r="K262" s="345"/>
    </row>
    <row r="263" spans="2:12" s="348" customFormat="1" hidden="1">
      <c r="B263" s="94"/>
      <c r="C263" s="192"/>
      <c r="D263" s="206"/>
      <c r="E263" s="206"/>
      <c r="F263" s="206"/>
      <c r="G263" s="206"/>
      <c r="H263" s="206"/>
      <c r="I263" s="193"/>
      <c r="J263" s="345"/>
      <c r="K263" s="345"/>
    </row>
    <row r="264" spans="2:12" s="348" customFormat="1" hidden="1">
      <c r="B264" s="94"/>
      <c r="C264" s="14"/>
      <c r="D264" s="206"/>
      <c r="E264" s="206"/>
      <c r="F264" s="206"/>
      <c r="G264" s="206"/>
      <c r="H264" s="206"/>
      <c r="I264" s="193"/>
      <c r="J264" s="347"/>
      <c r="K264" s="345"/>
    </row>
    <row r="265" spans="2:12" s="348" customFormat="1" hidden="1">
      <c r="B265" s="94"/>
      <c r="C265" s="192"/>
      <c r="D265" s="206"/>
      <c r="E265" s="206"/>
      <c r="F265" s="206"/>
      <c r="G265" s="206"/>
      <c r="H265" s="206"/>
      <c r="I265" s="193"/>
      <c r="J265" s="345"/>
      <c r="K265" s="345"/>
    </row>
    <row r="266" spans="2:12" s="348" customFormat="1" hidden="1">
      <c r="B266" s="94"/>
      <c r="C266" s="14"/>
      <c r="D266" s="206"/>
      <c r="E266" s="206"/>
      <c r="F266" s="206"/>
      <c r="G266" s="206"/>
      <c r="H266" s="206"/>
      <c r="I266" s="193"/>
      <c r="J266" s="347"/>
      <c r="K266" s="345"/>
    </row>
    <row r="267" spans="2:12" s="348" customFormat="1" hidden="1">
      <c r="B267" s="94"/>
      <c r="C267" s="14"/>
      <c r="D267" s="206"/>
      <c r="E267" s="206"/>
      <c r="F267" s="206"/>
      <c r="G267" s="206"/>
      <c r="H267" s="206"/>
      <c r="I267" s="193"/>
      <c r="J267" s="345"/>
      <c r="K267" s="345"/>
    </row>
    <row r="268" spans="2:12" s="348" customFormat="1" hidden="1">
      <c r="B268" s="94"/>
      <c r="C268" s="14"/>
      <c r="D268" s="206"/>
      <c r="E268" s="206"/>
      <c r="F268" s="206"/>
      <c r="G268" s="206"/>
      <c r="H268" s="206"/>
      <c r="I268" s="193"/>
      <c r="J268" s="347"/>
      <c r="K268" s="347"/>
      <c r="L268" s="346"/>
    </row>
    <row r="269" spans="2:12" s="348" customFormat="1" hidden="1">
      <c r="B269" s="94"/>
      <c r="C269" s="14"/>
      <c r="D269" s="206"/>
      <c r="E269" s="206"/>
      <c r="F269" s="206"/>
      <c r="G269" s="206"/>
      <c r="H269" s="206"/>
      <c r="I269" s="193"/>
      <c r="J269" s="345"/>
      <c r="K269" s="345"/>
      <c r="L269" s="345"/>
    </row>
    <row r="270" spans="2:12" s="348" customFormat="1" hidden="1">
      <c r="B270" s="94"/>
      <c r="C270" s="14"/>
      <c r="D270" s="206"/>
      <c r="E270" s="206"/>
      <c r="F270" s="206"/>
      <c r="G270" s="206"/>
      <c r="H270" s="206"/>
      <c r="I270" s="193"/>
      <c r="J270" s="347"/>
      <c r="K270" s="347"/>
    </row>
    <row r="271" spans="2:12" s="348" customFormat="1" hidden="1">
      <c r="B271" s="94"/>
      <c r="C271" s="14"/>
      <c r="D271" s="206"/>
      <c r="E271" s="206"/>
      <c r="F271" s="206"/>
      <c r="G271" s="206"/>
      <c r="H271" s="206"/>
      <c r="I271" s="193"/>
      <c r="J271" s="345"/>
      <c r="K271" s="345"/>
    </row>
    <row r="272" spans="2:12" s="348" customFormat="1" hidden="1">
      <c r="B272" s="94"/>
      <c r="C272" s="14"/>
      <c r="D272" s="206"/>
      <c r="E272" s="206"/>
      <c r="F272" s="206"/>
      <c r="G272" s="206"/>
      <c r="H272" s="206"/>
      <c r="I272" s="193"/>
      <c r="J272" s="347"/>
      <c r="K272" s="345"/>
    </row>
    <row r="273" spans="2:15" s="348" customFormat="1" hidden="1">
      <c r="B273" s="94"/>
      <c r="C273" s="14"/>
      <c r="D273" s="206"/>
      <c r="E273" s="206"/>
      <c r="F273" s="206"/>
      <c r="G273" s="206"/>
      <c r="H273" s="206"/>
      <c r="I273" s="193"/>
      <c r="J273" s="345"/>
      <c r="K273" s="345"/>
    </row>
    <row r="274" spans="2:15" s="348" customFormat="1" hidden="1">
      <c r="B274" s="94"/>
      <c r="C274" s="14"/>
      <c r="D274" s="206"/>
      <c r="E274" s="206"/>
      <c r="F274" s="206"/>
      <c r="G274" s="206"/>
      <c r="H274" s="206"/>
      <c r="I274" s="193"/>
      <c r="J274" s="347"/>
      <c r="K274" s="347"/>
      <c r="L274" s="346"/>
    </row>
    <row r="275" spans="2:15" s="348" customFormat="1" hidden="1">
      <c r="B275" s="94"/>
      <c r="C275" s="14"/>
      <c r="D275" s="206"/>
      <c r="E275" s="206"/>
      <c r="F275" s="206"/>
      <c r="G275" s="206"/>
      <c r="H275" s="206"/>
      <c r="I275" s="193"/>
      <c r="J275" s="345"/>
      <c r="K275" s="345"/>
      <c r="L275" s="345"/>
    </row>
    <row r="276" spans="2:15" s="348" customFormat="1" hidden="1">
      <c r="B276" s="94"/>
      <c r="C276" s="14"/>
      <c r="D276" s="206"/>
      <c r="E276" s="206"/>
      <c r="F276" s="206"/>
      <c r="G276" s="206"/>
      <c r="H276" s="206"/>
      <c r="I276" s="193"/>
      <c r="J276" s="347"/>
      <c r="K276" s="345"/>
      <c r="L276" s="345"/>
    </row>
    <row r="277" spans="2:15" s="348" customFormat="1" hidden="1">
      <c r="B277" s="94"/>
      <c r="C277" s="14"/>
      <c r="D277" s="206"/>
      <c r="E277" s="206"/>
      <c r="F277" s="206"/>
      <c r="G277" s="206"/>
      <c r="H277" s="206"/>
      <c r="I277" s="193"/>
      <c r="J277" s="345"/>
      <c r="K277" s="345"/>
      <c r="L277" s="345"/>
    </row>
    <row r="278" spans="2:15" s="348" customFormat="1" hidden="1">
      <c r="B278" s="94"/>
      <c r="C278" s="14"/>
      <c r="D278" s="206"/>
      <c r="E278" s="206"/>
      <c r="F278" s="206"/>
      <c r="G278" s="206"/>
      <c r="H278" s="206"/>
      <c r="I278" s="193"/>
      <c r="J278" s="347"/>
      <c r="K278" s="345"/>
      <c r="L278" s="345"/>
    </row>
    <row r="279" spans="2:15" s="348" customFormat="1" hidden="1">
      <c r="B279" s="94"/>
      <c r="C279" s="14"/>
      <c r="D279" s="206"/>
      <c r="E279" s="206"/>
      <c r="F279" s="206"/>
      <c r="G279" s="206"/>
      <c r="H279" s="206"/>
      <c r="I279" s="193"/>
      <c r="J279" s="345"/>
      <c r="K279" s="345"/>
      <c r="L279" s="345"/>
    </row>
    <row r="280" spans="2:15" s="348" customFormat="1" hidden="1">
      <c r="B280" s="94"/>
      <c r="C280" s="14"/>
      <c r="D280" s="206"/>
      <c r="E280" s="206"/>
      <c r="F280" s="206"/>
      <c r="G280" s="206"/>
      <c r="H280" s="206"/>
      <c r="I280" s="193"/>
      <c r="J280" s="347"/>
      <c r="K280" s="345"/>
      <c r="L280" s="345"/>
    </row>
    <row r="281" spans="2:15" s="348" customFormat="1" hidden="1">
      <c r="B281" s="94"/>
      <c r="C281" s="14"/>
      <c r="D281" s="206"/>
      <c r="E281" s="206"/>
      <c r="F281" s="206"/>
      <c r="G281" s="206"/>
      <c r="H281" s="206"/>
      <c r="I281" s="193"/>
      <c r="J281" s="345"/>
      <c r="K281" s="345"/>
      <c r="L281" s="345"/>
    </row>
    <row r="282" spans="2:15" s="348" customFormat="1" hidden="1">
      <c r="B282" s="94"/>
      <c r="C282" s="14"/>
      <c r="D282" s="206"/>
      <c r="E282" s="206"/>
      <c r="F282" s="206"/>
      <c r="G282" s="206"/>
      <c r="H282" s="206"/>
      <c r="I282" s="193"/>
      <c r="J282" s="347"/>
      <c r="K282" s="345"/>
      <c r="L282" s="345"/>
    </row>
    <row r="283" spans="2:15" s="348" customFormat="1" hidden="1">
      <c r="B283" s="94"/>
      <c r="C283" s="14"/>
      <c r="D283" s="206"/>
      <c r="E283" s="206"/>
      <c r="F283" s="206"/>
      <c r="G283" s="206"/>
      <c r="H283" s="206"/>
      <c r="I283" s="193"/>
      <c r="J283" s="345"/>
      <c r="K283" s="345"/>
      <c r="L283" s="345"/>
    </row>
    <row r="284" spans="2:15" s="348" customFormat="1" hidden="1">
      <c r="B284" s="94"/>
      <c r="C284" s="14"/>
      <c r="D284" s="206"/>
      <c r="E284" s="206"/>
      <c r="F284" s="206"/>
      <c r="G284" s="206"/>
      <c r="H284" s="206"/>
      <c r="I284" s="193"/>
      <c r="J284" s="347"/>
      <c r="K284" s="345"/>
      <c r="L284" s="345"/>
    </row>
    <row r="285" spans="2:15" s="348" customFormat="1" hidden="1">
      <c r="B285" s="94"/>
      <c r="C285" s="14"/>
      <c r="D285" s="206"/>
      <c r="E285" s="206"/>
      <c r="F285" s="206"/>
      <c r="G285" s="206"/>
      <c r="H285" s="206"/>
      <c r="I285" s="193"/>
      <c r="J285" s="345"/>
      <c r="K285" s="345"/>
      <c r="L285" s="345"/>
    </row>
    <row r="286" spans="2:15" s="348" customFormat="1" hidden="1">
      <c r="B286" s="94"/>
      <c r="C286" s="14"/>
      <c r="D286" s="206"/>
      <c r="E286" s="206"/>
      <c r="F286" s="206"/>
      <c r="G286" s="206"/>
      <c r="H286" s="206"/>
      <c r="I286" s="206"/>
      <c r="J286" s="346"/>
      <c r="K286" s="346"/>
      <c r="L286" s="346"/>
    </row>
    <row r="287" spans="2:15" s="348" customFormat="1" hidden="1">
      <c r="B287" s="94"/>
      <c r="C287" s="193"/>
      <c r="D287" s="206"/>
      <c r="E287" s="206"/>
      <c r="F287" s="206"/>
      <c r="G287" s="206"/>
      <c r="H287" s="206"/>
      <c r="I287" s="193"/>
      <c r="J287" s="345"/>
      <c r="K287" s="345"/>
      <c r="L287" s="345"/>
      <c r="M287" s="360"/>
    </row>
    <row r="288" spans="2:15" hidden="1">
      <c r="B288" s="94"/>
      <c r="D288" s="206"/>
      <c r="E288" s="206"/>
      <c r="F288" s="206"/>
      <c r="G288" s="206"/>
      <c r="H288" s="206"/>
      <c r="I288" s="206"/>
      <c r="J288" s="346"/>
      <c r="K288" s="346"/>
      <c r="L288" s="346"/>
      <c r="M288" s="348"/>
      <c r="N288" s="348"/>
      <c r="O288" s="348"/>
    </row>
    <row r="289" spans="2:15" hidden="1">
      <c r="B289" s="94"/>
      <c r="C289" s="193"/>
      <c r="D289" s="206"/>
      <c r="E289" s="206"/>
      <c r="F289" s="206"/>
      <c r="G289" s="206"/>
      <c r="H289" s="206"/>
      <c r="I289" s="193"/>
      <c r="J289" s="345"/>
      <c r="K289" s="345"/>
      <c r="L289" s="345"/>
      <c r="M289" s="360"/>
      <c r="N289" s="348"/>
      <c r="O289" s="348"/>
    </row>
    <row r="290" spans="2:15" hidden="1">
      <c r="B290" s="172"/>
      <c r="C290" s="193"/>
      <c r="D290" s="198"/>
      <c r="E290" s="198"/>
      <c r="F290" s="198"/>
      <c r="G290" s="198"/>
      <c r="H290" s="198"/>
      <c r="I290" s="193"/>
      <c r="J290" s="346"/>
      <c r="K290" s="346"/>
      <c r="L290" s="346"/>
      <c r="M290" s="351"/>
      <c r="N290" s="348"/>
      <c r="O290" s="348"/>
    </row>
    <row r="291" spans="2:15" hidden="1">
      <c r="B291" s="94"/>
      <c r="C291" s="193"/>
      <c r="D291" s="206"/>
      <c r="E291" s="206"/>
      <c r="F291" s="206"/>
      <c r="G291" s="206"/>
      <c r="H291" s="206"/>
      <c r="I291" s="193"/>
      <c r="J291" s="345"/>
      <c r="K291" s="345"/>
      <c r="L291" s="345"/>
      <c r="M291" s="360"/>
      <c r="N291" s="348"/>
      <c r="O291" s="348"/>
    </row>
    <row r="292" spans="2:15" hidden="1">
      <c r="B292" s="94"/>
      <c r="C292" s="193"/>
      <c r="D292" s="206"/>
      <c r="E292" s="206"/>
      <c r="F292" s="206"/>
      <c r="G292" s="206"/>
      <c r="H292" s="206"/>
      <c r="I292" s="193"/>
      <c r="J292" s="347"/>
      <c r="K292" s="346"/>
      <c r="L292" s="346"/>
      <c r="M292" s="360"/>
      <c r="N292" s="348"/>
      <c r="O292" s="348"/>
    </row>
    <row r="293" spans="2:15" hidden="1">
      <c r="B293" s="94"/>
      <c r="C293" s="193"/>
      <c r="D293" s="206"/>
      <c r="E293" s="206"/>
      <c r="F293" s="206"/>
      <c r="G293" s="206"/>
      <c r="H293" s="206"/>
      <c r="I293" s="193"/>
      <c r="J293" s="345"/>
      <c r="K293" s="345"/>
      <c r="L293" s="345"/>
      <c r="M293" s="360"/>
      <c r="N293" s="348"/>
      <c r="O293" s="348"/>
    </row>
    <row r="294" spans="2:15" hidden="1">
      <c r="B294" s="94"/>
      <c r="C294" s="193"/>
      <c r="D294" s="206"/>
      <c r="E294" s="206"/>
      <c r="F294" s="206"/>
      <c r="G294" s="206"/>
      <c r="H294" s="206"/>
      <c r="I294" s="193"/>
      <c r="J294" s="347"/>
      <c r="K294" s="347"/>
      <c r="L294" s="347"/>
      <c r="M294" s="360"/>
      <c r="N294" s="348"/>
      <c r="O294" s="348"/>
    </row>
    <row r="295" spans="2:15" hidden="1">
      <c r="B295" s="94"/>
      <c r="C295" s="193"/>
      <c r="D295" s="206"/>
      <c r="E295" s="206"/>
      <c r="F295" s="206"/>
      <c r="G295" s="206"/>
      <c r="H295" s="206"/>
      <c r="I295" s="193"/>
      <c r="J295" s="345"/>
      <c r="K295" s="345"/>
      <c r="L295" s="345"/>
      <c r="M295" s="360"/>
      <c r="N295" s="348"/>
      <c r="O295" s="348"/>
    </row>
    <row r="296" spans="2:15" hidden="1">
      <c r="B296" s="94"/>
      <c r="C296" s="193"/>
      <c r="D296" s="206"/>
      <c r="E296" s="206"/>
      <c r="F296" s="206"/>
      <c r="G296" s="206"/>
      <c r="H296" s="206"/>
      <c r="I296" s="193"/>
      <c r="J296" s="347"/>
      <c r="K296" s="346"/>
      <c r="L296" s="346"/>
      <c r="M296" s="360"/>
      <c r="N296" s="348"/>
      <c r="O296" s="348"/>
    </row>
    <row r="297" spans="2:15" hidden="1">
      <c r="B297" s="94"/>
      <c r="C297" s="193"/>
      <c r="D297" s="206"/>
      <c r="E297" s="206"/>
      <c r="F297" s="206"/>
      <c r="G297" s="206"/>
      <c r="H297" s="206"/>
      <c r="I297" s="193"/>
      <c r="J297" s="345"/>
      <c r="K297" s="345"/>
      <c r="L297" s="345"/>
      <c r="M297" s="360"/>
      <c r="N297" s="348"/>
      <c r="O297" s="348"/>
    </row>
    <row r="298" spans="2:15" hidden="1">
      <c r="B298" s="94"/>
      <c r="C298" s="193"/>
      <c r="D298" s="206"/>
      <c r="E298" s="206"/>
      <c r="F298" s="206"/>
      <c r="G298" s="206"/>
      <c r="H298" s="206"/>
      <c r="I298" s="193"/>
      <c r="J298" s="347"/>
      <c r="K298" s="347"/>
      <c r="L298" s="347"/>
      <c r="M298" s="360"/>
      <c r="N298" s="348"/>
      <c r="O298" s="348"/>
    </row>
    <row r="299" spans="2:15" hidden="1">
      <c r="B299" s="94"/>
      <c r="C299" s="193"/>
      <c r="D299" s="206"/>
      <c r="E299" s="206"/>
      <c r="F299" s="206"/>
      <c r="G299" s="206"/>
      <c r="H299" s="206"/>
      <c r="I299" s="193"/>
      <c r="J299" s="345"/>
      <c r="K299" s="345"/>
      <c r="L299" s="345"/>
      <c r="M299" s="360"/>
      <c r="N299" s="348"/>
      <c r="O299" s="348"/>
    </row>
    <row r="300" spans="2:15" hidden="1">
      <c r="B300" s="94"/>
      <c r="C300" s="193"/>
      <c r="D300" s="206"/>
      <c r="E300" s="206"/>
      <c r="F300" s="206"/>
      <c r="G300" s="206"/>
      <c r="H300" s="206"/>
      <c r="I300" s="193"/>
      <c r="J300" s="347"/>
      <c r="K300" s="346"/>
      <c r="L300" s="346"/>
      <c r="M300" s="360"/>
      <c r="N300" s="348"/>
      <c r="O300" s="348"/>
    </row>
    <row r="301" spans="2:15" hidden="1">
      <c r="B301" s="94"/>
      <c r="C301" s="193"/>
      <c r="D301" s="206"/>
      <c r="E301" s="206"/>
      <c r="F301" s="206"/>
      <c r="G301" s="206"/>
      <c r="H301" s="206"/>
      <c r="I301" s="193"/>
      <c r="J301" s="345"/>
      <c r="K301" s="345"/>
      <c r="L301" s="345"/>
      <c r="M301" s="360"/>
      <c r="N301" s="348"/>
      <c r="O301" s="348"/>
    </row>
    <row r="302" spans="2:15" hidden="1">
      <c r="B302" s="94"/>
      <c r="C302" s="193"/>
      <c r="D302" s="206"/>
      <c r="E302" s="206"/>
      <c r="F302" s="206"/>
      <c r="G302" s="206"/>
      <c r="H302" s="206"/>
      <c r="I302" s="193"/>
      <c r="J302" s="347"/>
      <c r="K302" s="346"/>
      <c r="L302" s="346"/>
      <c r="M302" s="360"/>
      <c r="N302" s="348"/>
      <c r="O302" s="348"/>
    </row>
    <row r="303" spans="2:15" hidden="1">
      <c r="B303" s="94"/>
      <c r="C303" s="193"/>
      <c r="D303" s="206"/>
      <c r="E303" s="206"/>
      <c r="F303" s="206"/>
      <c r="G303" s="206"/>
      <c r="H303" s="206"/>
      <c r="I303" s="193"/>
      <c r="J303" s="345"/>
      <c r="K303" s="345"/>
      <c r="L303" s="345"/>
      <c r="M303" s="360"/>
      <c r="N303" s="348"/>
      <c r="O303" s="348"/>
    </row>
    <row r="304" spans="2:15" hidden="1">
      <c r="B304" s="94"/>
      <c r="C304" s="193"/>
      <c r="D304" s="206"/>
      <c r="E304" s="206"/>
      <c r="F304" s="206"/>
      <c r="G304" s="206"/>
      <c r="H304" s="206"/>
      <c r="I304" s="193"/>
      <c r="J304" s="347"/>
      <c r="K304" s="347"/>
      <c r="L304" s="346"/>
      <c r="M304" s="360"/>
      <c r="N304" s="348"/>
      <c r="O304" s="348"/>
    </row>
    <row r="305" spans="2:15" hidden="1">
      <c r="B305" s="94"/>
      <c r="C305" s="193"/>
      <c r="D305" s="206"/>
      <c r="E305" s="206"/>
      <c r="F305" s="206"/>
      <c r="G305" s="206"/>
      <c r="H305" s="206"/>
      <c r="I305" s="193"/>
      <c r="J305" s="345"/>
      <c r="K305" s="345"/>
      <c r="L305" s="345"/>
      <c r="M305" s="360"/>
      <c r="N305" s="348"/>
      <c r="O305" s="348"/>
    </row>
    <row r="306" spans="2:15" hidden="1">
      <c r="B306" s="94"/>
      <c r="C306" s="193"/>
      <c r="D306" s="206"/>
      <c r="E306" s="206"/>
      <c r="F306" s="206"/>
      <c r="G306" s="206"/>
      <c r="H306" s="206"/>
      <c r="I306" s="193"/>
      <c r="J306" s="347"/>
      <c r="K306" s="347"/>
      <c r="L306" s="345"/>
      <c r="M306" s="360"/>
      <c r="N306" s="348"/>
      <c r="O306" s="348"/>
    </row>
    <row r="307" spans="2:15" hidden="1">
      <c r="B307" s="94"/>
      <c r="C307" s="193"/>
      <c r="D307" s="206"/>
      <c r="E307" s="206"/>
      <c r="F307" s="206"/>
      <c r="G307" s="206"/>
      <c r="H307" s="206"/>
      <c r="I307" s="193"/>
      <c r="J307" s="345"/>
      <c r="K307" s="345"/>
      <c r="L307" s="345"/>
      <c r="M307" s="360"/>
      <c r="N307" s="348"/>
      <c r="O307" s="348"/>
    </row>
    <row r="308" spans="2:15" hidden="1">
      <c r="B308" s="94"/>
      <c r="C308" s="193"/>
      <c r="D308" s="206"/>
      <c r="E308" s="206"/>
      <c r="F308" s="206"/>
      <c r="G308" s="206"/>
      <c r="H308" s="206"/>
      <c r="I308" s="193"/>
      <c r="J308" s="347"/>
      <c r="K308" s="347"/>
      <c r="L308" s="346"/>
      <c r="M308" s="360"/>
      <c r="N308" s="348"/>
      <c r="O308" s="348"/>
    </row>
    <row r="309" spans="2:15" hidden="1">
      <c r="B309" s="94"/>
      <c r="C309" s="193"/>
      <c r="D309" s="206"/>
      <c r="E309" s="206"/>
      <c r="F309" s="206"/>
      <c r="G309" s="206"/>
      <c r="H309" s="206"/>
      <c r="I309" s="193"/>
      <c r="J309" s="345"/>
      <c r="K309" s="345"/>
      <c r="L309" s="345"/>
      <c r="M309" s="360"/>
      <c r="N309" s="348"/>
      <c r="O309" s="348"/>
    </row>
    <row r="310" spans="2:15" hidden="1">
      <c r="B310" s="94"/>
      <c r="C310" s="193"/>
      <c r="D310" s="206"/>
      <c r="E310" s="206"/>
      <c r="F310" s="206"/>
      <c r="G310" s="206"/>
      <c r="H310" s="206"/>
      <c r="I310" s="193"/>
      <c r="J310" s="347"/>
      <c r="K310" s="346"/>
      <c r="L310" s="346"/>
      <c r="M310" s="360"/>
      <c r="N310" s="348"/>
      <c r="O310" s="348"/>
    </row>
    <row r="311" spans="2:15" hidden="1">
      <c r="B311" s="94"/>
      <c r="C311" s="193"/>
      <c r="D311" s="206"/>
      <c r="E311" s="206"/>
      <c r="F311" s="206"/>
      <c r="G311" s="206"/>
      <c r="H311" s="206"/>
      <c r="I311" s="193"/>
      <c r="J311" s="345"/>
      <c r="K311" s="345"/>
      <c r="L311" s="345"/>
      <c r="M311" s="345"/>
      <c r="N311" s="348"/>
      <c r="O311" s="348"/>
    </row>
    <row r="312" spans="2:15" hidden="1">
      <c r="B312" s="94"/>
      <c r="C312" s="193"/>
      <c r="D312" s="206"/>
      <c r="E312" s="206"/>
      <c r="F312" s="206"/>
      <c r="G312" s="206"/>
      <c r="H312" s="206"/>
      <c r="I312" s="193"/>
      <c r="J312" s="347"/>
      <c r="K312" s="347"/>
      <c r="L312" s="346"/>
      <c r="M312" s="360"/>
      <c r="N312" s="348"/>
      <c r="O312" s="348"/>
    </row>
    <row r="313" spans="2:15" hidden="1">
      <c r="B313" s="94"/>
      <c r="C313" s="193"/>
      <c r="D313" s="206"/>
      <c r="E313" s="206"/>
      <c r="F313" s="206"/>
      <c r="G313" s="206"/>
      <c r="H313" s="206"/>
      <c r="I313" s="193"/>
      <c r="J313" s="345"/>
      <c r="K313" s="345"/>
      <c r="L313" s="345"/>
      <c r="M313" s="360"/>
      <c r="N313" s="348"/>
      <c r="O313" s="348"/>
    </row>
    <row r="314" spans="2:15" hidden="1">
      <c r="B314" s="94"/>
      <c r="C314" s="193"/>
      <c r="D314" s="206"/>
      <c r="E314" s="206"/>
      <c r="F314" s="206"/>
      <c r="G314" s="206"/>
      <c r="H314" s="206"/>
      <c r="I314" s="193"/>
      <c r="J314" s="347"/>
      <c r="K314" s="347"/>
      <c r="L314" s="346"/>
      <c r="M314" s="360"/>
      <c r="N314" s="348"/>
      <c r="O314" s="348"/>
    </row>
    <row r="315" spans="2:15" hidden="1">
      <c r="B315" s="94"/>
      <c r="C315" s="193"/>
      <c r="D315" s="206"/>
      <c r="E315" s="206"/>
      <c r="F315" s="206"/>
      <c r="G315" s="206"/>
      <c r="H315" s="206"/>
      <c r="I315" s="193"/>
      <c r="J315" s="345"/>
      <c r="K315" s="345"/>
      <c r="L315" s="345"/>
      <c r="M315" s="360"/>
      <c r="N315" s="348"/>
      <c r="O315" s="348"/>
    </row>
    <row r="316" spans="2:15" hidden="1">
      <c r="B316" s="94"/>
      <c r="C316" s="193"/>
      <c r="D316" s="206"/>
      <c r="E316" s="206"/>
      <c r="F316" s="206"/>
      <c r="G316" s="206"/>
      <c r="H316" s="206"/>
      <c r="I316" s="193"/>
      <c r="J316" s="347"/>
      <c r="K316" s="346"/>
      <c r="L316" s="346"/>
      <c r="M316" s="360"/>
      <c r="N316" s="348"/>
      <c r="O316" s="348"/>
    </row>
    <row r="317" spans="2:15" hidden="1">
      <c r="B317" s="94"/>
      <c r="C317" s="193"/>
      <c r="D317" s="206"/>
      <c r="E317" s="206"/>
      <c r="F317" s="206"/>
      <c r="G317" s="206"/>
      <c r="H317" s="206"/>
      <c r="I317" s="193"/>
      <c r="J317" s="345"/>
      <c r="K317" s="345"/>
      <c r="L317" s="345"/>
      <c r="M317" s="360"/>
      <c r="N317" s="348"/>
      <c r="O317" s="348"/>
    </row>
    <row r="318" spans="2:15" hidden="1">
      <c r="B318" s="94"/>
      <c r="C318" s="193"/>
      <c r="D318" s="206"/>
      <c r="E318" s="206"/>
      <c r="F318" s="206"/>
      <c r="G318" s="206"/>
      <c r="H318" s="206"/>
      <c r="I318" s="193"/>
      <c r="J318" s="347"/>
      <c r="K318" s="347"/>
      <c r="L318" s="347"/>
      <c r="M318" s="360"/>
      <c r="N318" s="348"/>
      <c r="O318" s="348"/>
    </row>
    <row r="319" spans="2:15" hidden="1">
      <c r="B319" s="94"/>
      <c r="C319" s="193"/>
      <c r="D319" s="206"/>
      <c r="E319" s="206"/>
      <c r="F319" s="206"/>
      <c r="G319" s="206"/>
      <c r="H319" s="206"/>
      <c r="I319" s="193"/>
      <c r="J319" s="345"/>
      <c r="K319" s="345"/>
      <c r="L319" s="345"/>
      <c r="M319" s="360"/>
      <c r="N319" s="348"/>
      <c r="O319" s="348"/>
    </row>
    <row r="320" spans="2:15" hidden="1">
      <c r="B320" s="94"/>
      <c r="C320" s="193"/>
      <c r="D320" s="206"/>
      <c r="E320" s="206"/>
      <c r="F320" s="206"/>
      <c r="G320" s="206"/>
      <c r="H320" s="206"/>
      <c r="I320" s="193"/>
      <c r="J320" s="347"/>
      <c r="K320" s="345"/>
      <c r="L320" s="345"/>
      <c r="M320" s="360"/>
      <c r="N320" s="348"/>
      <c r="O320" s="348"/>
    </row>
    <row r="321" spans="2:15" hidden="1">
      <c r="B321" s="94"/>
      <c r="C321" s="193"/>
      <c r="D321" s="206"/>
      <c r="E321" s="206"/>
      <c r="F321" s="206"/>
      <c r="G321" s="206"/>
      <c r="H321" s="206"/>
      <c r="I321" s="193"/>
      <c r="J321" s="345"/>
      <c r="K321" s="345"/>
      <c r="L321" s="345"/>
      <c r="M321" s="360"/>
      <c r="N321" s="348"/>
      <c r="O321" s="348"/>
    </row>
    <row r="322" spans="2:15" hidden="1">
      <c r="B322" s="94"/>
      <c r="C322" s="193"/>
      <c r="D322" s="206"/>
      <c r="E322" s="206"/>
      <c r="F322" s="206"/>
      <c r="G322" s="206"/>
      <c r="H322" s="206"/>
      <c r="I322" s="193"/>
      <c r="J322" s="347"/>
      <c r="K322" s="347"/>
      <c r="L322" s="347"/>
      <c r="M322" s="360"/>
      <c r="N322" s="348"/>
      <c r="O322" s="348"/>
    </row>
    <row r="323" spans="2:15" hidden="1">
      <c r="B323" s="94"/>
      <c r="C323" s="193"/>
      <c r="D323" s="206"/>
      <c r="E323" s="206"/>
      <c r="F323" s="206"/>
      <c r="G323" s="206"/>
      <c r="H323" s="206"/>
      <c r="I323" s="193"/>
      <c r="J323" s="345"/>
      <c r="K323" s="345"/>
      <c r="L323" s="345"/>
      <c r="M323" s="360"/>
      <c r="N323" s="348"/>
      <c r="O323" s="348"/>
    </row>
    <row r="324" spans="2:15" hidden="1">
      <c r="B324" s="94"/>
      <c r="C324" s="193"/>
      <c r="D324" s="206"/>
      <c r="E324" s="206"/>
      <c r="F324" s="206"/>
      <c r="G324" s="206"/>
      <c r="H324" s="206"/>
      <c r="I324" s="193"/>
      <c r="J324" s="347"/>
      <c r="K324" s="347"/>
      <c r="L324" s="346"/>
      <c r="M324" s="360"/>
      <c r="N324" s="348"/>
      <c r="O324" s="348"/>
    </row>
    <row r="325" spans="2:15" hidden="1">
      <c r="B325" s="94"/>
      <c r="C325" s="193"/>
      <c r="D325" s="206"/>
      <c r="E325" s="206"/>
      <c r="F325" s="206"/>
      <c r="G325" s="206"/>
      <c r="H325" s="206"/>
      <c r="I325" s="193"/>
      <c r="J325" s="345"/>
      <c r="K325" s="345"/>
      <c r="L325" s="345"/>
      <c r="M325" s="360"/>
      <c r="N325" s="348"/>
      <c r="O325" s="348"/>
    </row>
    <row r="326" spans="2:15" hidden="1">
      <c r="B326" s="94"/>
      <c r="C326" s="193"/>
      <c r="D326" s="206"/>
      <c r="E326" s="206"/>
      <c r="F326" s="206"/>
      <c r="G326" s="206"/>
      <c r="H326" s="206"/>
      <c r="I326" s="193"/>
      <c r="J326" s="347"/>
      <c r="K326" s="345"/>
      <c r="M326" s="360"/>
      <c r="N326" s="348"/>
      <c r="O326" s="348"/>
    </row>
    <row r="327" spans="2:15" hidden="1">
      <c r="B327" s="94"/>
      <c r="C327" s="193"/>
      <c r="D327" s="206"/>
      <c r="E327" s="206"/>
      <c r="F327" s="206"/>
      <c r="G327" s="206"/>
      <c r="H327" s="206"/>
      <c r="I327" s="193"/>
      <c r="J327" s="345"/>
      <c r="K327" s="345"/>
      <c r="M327" s="360"/>
      <c r="N327" s="348"/>
      <c r="O327" s="348"/>
    </row>
    <row r="328" spans="2:15" hidden="1">
      <c r="B328" s="94"/>
      <c r="C328" s="193"/>
      <c r="D328" s="206"/>
      <c r="E328" s="206"/>
      <c r="F328" s="206"/>
      <c r="G328" s="206"/>
      <c r="H328" s="206"/>
      <c r="I328" s="193"/>
      <c r="J328" s="347"/>
      <c r="K328" s="345"/>
      <c r="M328" s="360"/>
      <c r="N328" s="348"/>
      <c r="O328" s="348"/>
    </row>
    <row r="329" spans="2:15" hidden="1">
      <c r="B329" s="94"/>
      <c r="C329" s="193"/>
      <c r="D329" s="206"/>
      <c r="E329" s="206"/>
      <c r="F329" s="206"/>
      <c r="G329" s="206"/>
      <c r="H329" s="206"/>
      <c r="I329" s="193"/>
      <c r="J329" s="345"/>
      <c r="K329" s="345"/>
      <c r="M329" s="360"/>
      <c r="N329" s="348"/>
      <c r="O329" s="348"/>
    </row>
    <row r="330" spans="2:15" hidden="1">
      <c r="B330" s="94"/>
      <c r="C330" s="193"/>
      <c r="D330" s="206"/>
      <c r="E330" s="206"/>
      <c r="F330" s="206"/>
      <c r="G330" s="206"/>
      <c r="H330" s="206"/>
      <c r="I330" s="193"/>
      <c r="J330" s="347"/>
      <c r="K330" s="347"/>
      <c r="M330" s="360"/>
      <c r="N330" s="348"/>
      <c r="O330" s="348"/>
    </row>
    <row r="331" spans="2:15" hidden="1">
      <c r="B331" s="94"/>
      <c r="C331" s="193"/>
      <c r="D331" s="206"/>
      <c r="E331" s="206"/>
      <c r="F331" s="206"/>
      <c r="G331" s="206"/>
      <c r="H331" s="206"/>
      <c r="I331" s="193"/>
      <c r="J331" s="345"/>
      <c r="K331" s="345"/>
      <c r="M331" s="360"/>
      <c r="N331" s="348"/>
      <c r="O331" s="348"/>
    </row>
    <row r="332" spans="2:15" hidden="1">
      <c r="B332" s="94"/>
      <c r="C332" s="193"/>
      <c r="D332" s="206"/>
      <c r="E332" s="206"/>
      <c r="F332" s="206"/>
      <c r="G332" s="206"/>
      <c r="H332" s="206"/>
      <c r="I332" s="193"/>
      <c r="J332" s="347"/>
      <c r="K332" s="347"/>
      <c r="M332" s="360"/>
      <c r="N332" s="348"/>
      <c r="O332" s="348"/>
    </row>
    <row r="333" spans="2:15" hidden="1">
      <c r="B333" s="94"/>
      <c r="C333" s="193"/>
      <c r="D333" s="206"/>
      <c r="E333" s="206"/>
      <c r="F333" s="206"/>
      <c r="G333" s="206"/>
      <c r="H333" s="206"/>
      <c r="I333" s="193"/>
      <c r="J333" s="345"/>
      <c r="K333" s="345"/>
      <c r="M333" s="360"/>
      <c r="N333" s="348"/>
      <c r="O333" s="348"/>
    </row>
    <row r="334" spans="2:15" hidden="1">
      <c r="B334" s="94"/>
      <c r="C334" s="193"/>
      <c r="D334" s="206"/>
      <c r="E334" s="206"/>
      <c r="F334" s="206"/>
      <c r="G334" s="206"/>
      <c r="H334" s="206"/>
      <c r="I334" s="193"/>
      <c r="J334" s="347"/>
      <c r="K334" s="345"/>
      <c r="M334" s="360"/>
      <c r="N334" s="348"/>
      <c r="O334" s="348"/>
    </row>
    <row r="335" spans="2:15" hidden="1">
      <c r="B335" s="94"/>
      <c r="C335" s="193"/>
      <c r="D335" s="206"/>
      <c r="E335" s="206"/>
      <c r="F335" s="206"/>
      <c r="G335" s="206"/>
      <c r="H335" s="206"/>
      <c r="I335" s="193"/>
      <c r="J335" s="345"/>
      <c r="K335" s="345"/>
      <c r="M335" s="360"/>
      <c r="N335" s="348"/>
      <c r="O335" s="348"/>
    </row>
    <row r="336" spans="2:15" hidden="1">
      <c r="B336" s="94"/>
      <c r="C336" s="193"/>
      <c r="D336" s="206"/>
      <c r="E336" s="206"/>
      <c r="F336" s="206"/>
      <c r="G336" s="206"/>
      <c r="H336" s="206"/>
      <c r="I336" s="193"/>
      <c r="J336" s="347"/>
      <c r="K336" s="346"/>
      <c r="M336" s="360"/>
      <c r="N336" s="348"/>
      <c r="O336" s="348"/>
    </row>
    <row r="337" spans="2:15" hidden="1">
      <c r="B337" s="94"/>
      <c r="C337" s="193"/>
      <c r="D337" s="206"/>
      <c r="E337" s="206"/>
      <c r="F337" s="206"/>
      <c r="G337" s="206"/>
      <c r="H337" s="206"/>
      <c r="I337" s="193"/>
      <c r="J337" s="345"/>
      <c r="K337" s="345"/>
      <c r="M337" s="360"/>
      <c r="N337" s="348"/>
      <c r="O337" s="348"/>
    </row>
    <row r="338" spans="2:15" hidden="1">
      <c r="B338" s="94"/>
      <c r="C338" s="193"/>
      <c r="D338" s="206"/>
      <c r="E338" s="206"/>
      <c r="F338" s="206"/>
      <c r="G338" s="206"/>
      <c r="H338" s="206"/>
      <c r="I338" s="206"/>
      <c r="J338" s="347"/>
      <c r="K338" s="346"/>
      <c r="L338" s="346"/>
      <c r="M338" s="360"/>
      <c r="N338" s="348"/>
      <c r="O338" s="348"/>
    </row>
    <row r="339" spans="2:15" hidden="1">
      <c r="B339" s="94"/>
      <c r="C339" s="193"/>
      <c r="D339" s="206"/>
      <c r="E339" s="206"/>
      <c r="F339" s="206"/>
      <c r="G339" s="206"/>
      <c r="H339" s="206"/>
      <c r="I339" s="206"/>
      <c r="J339" s="345"/>
      <c r="K339" s="345"/>
      <c r="L339" s="345"/>
      <c r="M339" s="360"/>
      <c r="N339" s="348"/>
      <c r="O339" s="348"/>
    </row>
    <row r="340" spans="2:15" hidden="1">
      <c r="B340" s="94"/>
      <c r="C340" s="193"/>
      <c r="D340" s="206"/>
      <c r="E340" s="206"/>
      <c r="F340" s="206"/>
      <c r="G340" s="206"/>
      <c r="H340" s="206"/>
      <c r="I340" s="206"/>
      <c r="J340" s="347"/>
      <c r="K340" s="346"/>
      <c r="M340" s="360"/>
      <c r="N340" s="348"/>
      <c r="O340" s="348"/>
    </row>
    <row r="341" spans="2:15" hidden="1">
      <c r="B341" s="94"/>
      <c r="C341" s="193"/>
      <c r="D341" s="206"/>
      <c r="E341" s="206"/>
      <c r="F341" s="206"/>
      <c r="G341" s="206"/>
      <c r="H341" s="206"/>
      <c r="I341" s="206"/>
      <c r="J341" s="345"/>
      <c r="K341" s="345"/>
      <c r="M341" s="360"/>
      <c r="N341" s="348"/>
      <c r="O341" s="348"/>
    </row>
    <row r="342" spans="2:15" hidden="1">
      <c r="B342" s="172"/>
      <c r="D342" s="198"/>
      <c r="E342" s="198"/>
      <c r="F342" s="198"/>
      <c r="G342" s="198"/>
      <c r="H342" s="198"/>
      <c r="I342" s="198"/>
      <c r="J342" s="346"/>
      <c r="K342" s="348"/>
      <c r="M342" s="351"/>
      <c r="N342" s="348"/>
      <c r="O342" s="348"/>
    </row>
    <row r="343" spans="2:15" hidden="1">
      <c r="B343" s="1"/>
      <c r="C343" s="193"/>
      <c r="D343" s="206"/>
      <c r="E343" s="206"/>
      <c r="F343" s="206"/>
      <c r="G343" s="206"/>
      <c r="H343" s="206"/>
      <c r="I343" s="193"/>
      <c r="J343" s="345"/>
      <c r="K343" s="348"/>
      <c r="M343" s="360"/>
      <c r="N343" s="348"/>
      <c r="O343" s="348"/>
    </row>
    <row r="344" spans="2:15" hidden="1">
      <c r="B344" s="1"/>
      <c r="C344" s="193"/>
      <c r="D344" s="206"/>
      <c r="E344" s="206"/>
      <c r="F344" s="206"/>
      <c r="G344" s="206"/>
      <c r="H344" s="206"/>
      <c r="I344" s="193"/>
      <c r="J344" s="347"/>
      <c r="K344" s="348"/>
      <c r="M344" s="360"/>
      <c r="N344" s="348"/>
      <c r="O344" s="348"/>
    </row>
    <row r="345" spans="2:15" hidden="1">
      <c r="B345" s="1"/>
      <c r="C345" s="193"/>
      <c r="D345" s="206"/>
      <c r="E345" s="206"/>
      <c r="F345" s="206"/>
      <c r="G345" s="206"/>
      <c r="H345" s="206"/>
      <c r="I345" s="193"/>
      <c r="J345" s="345"/>
      <c r="K345" s="348"/>
      <c r="M345" s="360"/>
      <c r="N345" s="348"/>
      <c r="O345" s="348"/>
    </row>
    <row r="346" spans="2:15" hidden="1">
      <c r="B346" s="1"/>
      <c r="C346" s="193"/>
      <c r="D346" s="206"/>
      <c r="E346" s="206"/>
      <c r="F346" s="206"/>
      <c r="G346" s="206"/>
      <c r="H346" s="206"/>
      <c r="I346" s="193"/>
      <c r="J346" s="347"/>
      <c r="K346" s="348"/>
      <c r="M346" s="360"/>
      <c r="N346" s="348"/>
      <c r="O346" s="348"/>
    </row>
    <row r="347" spans="2:15" hidden="1">
      <c r="B347" s="1"/>
      <c r="C347" s="193"/>
      <c r="D347" s="206"/>
      <c r="E347" s="206"/>
      <c r="F347" s="206"/>
      <c r="G347" s="206"/>
      <c r="H347" s="206"/>
      <c r="I347" s="193"/>
      <c r="J347" s="345"/>
      <c r="K347" s="348"/>
      <c r="M347" s="360"/>
      <c r="N347" s="348"/>
      <c r="O347" s="348"/>
    </row>
    <row r="348" spans="2:15" hidden="1">
      <c r="B348" s="1"/>
      <c r="C348" s="193"/>
      <c r="D348" s="206"/>
      <c r="E348" s="206"/>
      <c r="F348" s="206"/>
      <c r="G348" s="206"/>
      <c r="H348" s="206"/>
      <c r="I348" s="193"/>
      <c r="J348" s="347"/>
      <c r="K348" s="348"/>
      <c r="M348" s="360"/>
      <c r="N348" s="348"/>
      <c r="O348" s="348"/>
    </row>
    <row r="349" spans="2:15" hidden="1">
      <c r="B349" s="1"/>
      <c r="C349" s="193"/>
      <c r="D349" s="206"/>
      <c r="E349" s="206"/>
      <c r="F349" s="206"/>
      <c r="G349" s="206"/>
      <c r="H349" s="206"/>
      <c r="I349" s="193"/>
      <c r="J349" s="345"/>
      <c r="K349" s="348"/>
      <c r="M349" s="360"/>
      <c r="N349" s="348"/>
      <c r="O349" s="348"/>
    </row>
    <row r="350" spans="2:15" hidden="1">
      <c r="B350" s="1"/>
      <c r="C350" s="193"/>
      <c r="D350" s="206"/>
      <c r="E350" s="206"/>
      <c r="F350" s="206"/>
      <c r="G350" s="206"/>
      <c r="H350" s="206"/>
      <c r="I350" s="193"/>
      <c r="J350" s="347"/>
      <c r="K350" s="348"/>
      <c r="M350" s="360"/>
      <c r="N350" s="348"/>
      <c r="O350" s="348"/>
    </row>
    <row r="351" spans="2:15" hidden="1">
      <c r="B351" s="1"/>
      <c r="C351" s="193"/>
      <c r="D351" s="206"/>
      <c r="E351" s="206"/>
      <c r="F351" s="206"/>
      <c r="G351" s="206"/>
      <c r="H351" s="206"/>
      <c r="I351" s="193"/>
      <c r="J351" s="345"/>
      <c r="K351" s="348"/>
      <c r="M351" s="360"/>
      <c r="N351" s="348"/>
      <c r="O351" s="348"/>
    </row>
    <row r="352" spans="2:15" hidden="1">
      <c r="B352" s="1"/>
      <c r="C352" s="193"/>
      <c r="D352" s="206"/>
      <c r="E352" s="206"/>
      <c r="F352" s="206"/>
      <c r="G352" s="206"/>
      <c r="H352" s="206"/>
      <c r="I352" s="206"/>
      <c r="J352" s="347"/>
      <c r="K352" s="346"/>
      <c r="L352" s="346"/>
      <c r="M352" s="351"/>
      <c r="N352" s="348"/>
      <c r="O352" s="348"/>
    </row>
    <row r="353" spans="2:15" hidden="1">
      <c r="B353" s="1"/>
      <c r="C353" s="193"/>
      <c r="D353" s="1"/>
      <c r="E353" s="1"/>
      <c r="F353" s="1"/>
      <c r="G353" s="1"/>
      <c r="H353" s="1"/>
      <c r="I353" s="193"/>
      <c r="J353" s="345"/>
      <c r="K353" s="345"/>
      <c r="L353" s="345"/>
      <c r="M353" s="360"/>
      <c r="N353" s="348"/>
      <c r="O353" s="348"/>
    </row>
    <row r="354" spans="2:15" hidden="1">
      <c r="B354" s="1"/>
      <c r="C354" s="193"/>
      <c r="D354" s="1"/>
      <c r="E354" s="1"/>
      <c r="F354" s="1"/>
      <c r="G354" s="1"/>
      <c r="H354" s="1"/>
      <c r="I354" s="193"/>
      <c r="J354" s="347"/>
      <c r="K354" s="345"/>
      <c r="M354" s="360"/>
      <c r="N354" s="348"/>
      <c r="O354" s="348"/>
    </row>
    <row r="355" spans="2:15" hidden="1">
      <c r="B355" s="1"/>
      <c r="C355" s="193"/>
      <c r="D355" s="1"/>
      <c r="E355" s="1"/>
      <c r="F355" s="1"/>
      <c r="G355" s="1"/>
      <c r="H355" s="1"/>
      <c r="I355" s="193"/>
      <c r="J355" s="345"/>
      <c r="K355" s="345"/>
      <c r="M355" s="360"/>
      <c r="N355" s="348"/>
      <c r="O355" s="348"/>
    </row>
    <row r="356" spans="2:15" hidden="1">
      <c r="B356" s="1"/>
      <c r="C356" s="193"/>
      <c r="D356" s="1"/>
      <c r="E356" s="1"/>
      <c r="F356" s="1"/>
      <c r="G356" s="1"/>
      <c r="H356" s="1"/>
      <c r="I356" s="193"/>
      <c r="J356" s="347"/>
      <c r="K356" s="345"/>
      <c r="M356" s="360"/>
      <c r="N356" s="348"/>
      <c r="O356" s="348"/>
    </row>
    <row r="357" spans="2:15" hidden="1">
      <c r="B357" s="1"/>
      <c r="C357" s="193"/>
      <c r="D357" s="1"/>
      <c r="E357" s="1"/>
      <c r="F357" s="1"/>
      <c r="G357" s="1"/>
      <c r="H357" s="1"/>
      <c r="I357" s="193"/>
      <c r="J357" s="345"/>
      <c r="K357" s="345"/>
      <c r="M357" s="360"/>
      <c r="N357" s="348"/>
      <c r="O357" s="348"/>
    </row>
    <row r="358" spans="2:15" hidden="1">
      <c r="B358" s="1"/>
      <c r="C358" s="193"/>
      <c r="D358" s="1"/>
      <c r="E358" s="1"/>
      <c r="F358" s="1"/>
      <c r="G358" s="1"/>
      <c r="H358" s="1"/>
      <c r="I358" s="193"/>
      <c r="J358" s="347"/>
      <c r="K358" s="347"/>
      <c r="L358" s="346"/>
      <c r="M358" s="360"/>
      <c r="N358" s="348"/>
      <c r="O358" s="348"/>
    </row>
    <row r="359" spans="2:15" hidden="1">
      <c r="B359" s="1"/>
      <c r="C359" s="193"/>
      <c r="D359" s="1"/>
      <c r="E359" s="1"/>
      <c r="F359" s="1"/>
      <c r="G359" s="1"/>
      <c r="H359" s="1"/>
      <c r="I359" s="193"/>
      <c r="J359" s="345"/>
      <c r="K359" s="345"/>
      <c r="L359" s="345"/>
      <c r="M359" s="360"/>
      <c r="N359" s="348"/>
      <c r="O359" s="348"/>
    </row>
    <row r="360" spans="2:15" hidden="1">
      <c r="B360" s="1"/>
      <c r="C360" s="193"/>
      <c r="D360" s="1"/>
      <c r="E360" s="1"/>
      <c r="F360" s="1"/>
      <c r="G360" s="1"/>
      <c r="H360" s="1"/>
      <c r="I360" s="193"/>
      <c r="J360" s="347"/>
      <c r="K360" s="347"/>
      <c r="M360" s="360"/>
      <c r="N360" s="348"/>
      <c r="O360" s="348"/>
    </row>
    <row r="361" spans="2:15" hidden="1">
      <c r="B361" s="1"/>
      <c r="C361" s="193"/>
      <c r="D361" s="1"/>
      <c r="E361" s="1"/>
      <c r="F361" s="1"/>
      <c r="G361" s="1"/>
      <c r="H361" s="1"/>
      <c r="I361" s="193"/>
      <c r="J361" s="345"/>
      <c r="K361" s="345"/>
      <c r="M361" s="360"/>
      <c r="N361" s="348"/>
      <c r="O361" s="348"/>
    </row>
    <row r="362" spans="2:15" hidden="1">
      <c r="B362" s="1"/>
      <c r="C362" s="193"/>
      <c r="D362" s="1"/>
      <c r="E362" s="1"/>
      <c r="F362" s="1"/>
      <c r="G362" s="1"/>
      <c r="H362" s="1"/>
      <c r="I362" s="193"/>
      <c r="J362" s="347"/>
      <c r="K362" s="345"/>
      <c r="M362" s="360"/>
      <c r="N362" s="348"/>
      <c r="O362" s="348"/>
    </row>
    <row r="363" spans="2:15" hidden="1">
      <c r="B363" s="1"/>
      <c r="C363" s="193"/>
      <c r="D363" s="1"/>
      <c r="E363" s="1"/>
      <c r="F363" s="1"/>
      <c r="G363" s="1"/>
      <c r="H363" s="1"/>
      <c r="I363" s="193"/>
      <c r="J363" s="345"/>
      <c r="K363" s="345"/>
      <c r="M363" s="360"/>
      <c r="N363" s="348"/>
      <c r="O363" s="348"/>
    </row>
    <row r="364" spans="2:15" hidden="1">
      <c r="B364" s="1"/>
      <c r="C364" s="193"/>
      <c r="D364" s="1"/>
      <c r="E364" s="1"/>
      <c r="F364" s="1"/>
      <c r="G364" s="1"/>
      <c r="H364" s="1"/>
      <c r="I364" s="193"/>
      <c r="J364" s="347"/>
      <c r="K364" s="345"/>
      <c r="M364" s="360"/>
      <c r="N364" s="348"/>
      <c r="O364" s="348"/>
    </row>
    <row r="365" spans="2:15" hidden="1">
      <c r="B365" s="1"/>
      <c r="C365" s="193"/>
      <c r="D365" s="1"/>
      <c r="E365" s="1"/>
      <c r="F365" s="1"/>
      <c r="G365" s="1"/>
      <c r="H365" s="1"/>
      <c r="I365" s="193"/>
      <c r="J365" s="345"/>
      <c r="K365" s="345"/>
      <c r="M365" s="360"/>
      <c r="N365" s="348"/>
      <c r="O365" s="348"/>
    </row>
    <row r="366" spans="2:15" hidden="1">
      <c r="B366" s="1"/>
      <c r="C366" s="193"/>
      <c r="D366" s="1"/>
      <c r="E366" s="1"/>
      <c r="F366" s="1"/>
      <c r="G366" s="1"/>
      <c r="H366" s="1"/>
      <c r="I366" s="193"/>
      <c r="J366" s="347"/>
      <c r="K366" s="345"/>
      <c r="M366" s="360"/>
      <c r="N366" s="348"/>
      <c r="O366" s="348"/>
    </row>
    <row r="367" spans="2:15" hidden="1">
      <c r="B367" s="1"/>
      <c r="C367" s="193"/>
      <c r="D367" s="1"/>
      <c r="E367" s="1"/>
      <c r="F367" s="1"/>
      <c r="G367" s="1"/>
      <c r="H367" s="1"/>
      <c r="I367" s="193"/>
      <c r="J367" s="345"/>
      <c r="K367" s="345"/>
      <c r="M367" s="360"/>
      <c r="N367" s="348"/>
      <c r="O367" s="348"/>
    </row>
    <row r="368" spans="2:15" hidden="1">
      <c r="B368" s="1"/>
      <c r="C368" s="193"/>
      <c r="D368" s="1"/>
      <c r="E368" s="1"/>
      <c r="F368" s="1"/>
      <c r="G368" s="1"/>
      <c r="H368" s="1"/>
      <c r="I368" s="193"/>
      <c r="J368" s="347"/>
      <c r="K368" s="347"/>
      <c r="L368" s="346"/>
      <c r="M368" s="360"/>
      <c r="N368" s="348"/>
      <c r="O368" s="348"/>
    </row>
    <row r="369" spans="2:15" hidden="1">
      <c r="B369" s="1"/>
      <c r="C369" s="193"/>
      <c r="D369" s="1"/>
      <c r="E369" s="1"/>
      <c r="F369" s="1"/>
      <c r="G369" s="1"/>
      <c r="H369" s="1"/>
      <c r="I369" s="193"/>
      <c r="J369" s="345"/>
      <c r="K369" s="345"/>
      <c r="L369" s="345"/>
      <c r="M369" s="360"/>
      <c r="N369" s="348"/>
      <c r="O369" s="348"/>
    </row>
    <row r="370" spans="2:15" hidden="1">
      <c r="B370" s="1"/>
      <c r="C370" s="193"/>
      <c r="D370" s="1"/>
      <c r="E370" s="1"/>
      <c r="F370" s="1"/>
      <c r="G370" s="1"/>
      <c r="H370" s="1"/>
      <c r="I370" s="193"/>
      <c r="J370" s="347"/>
      <c r="K370" s="347"/>
      <c r="L370" s="346"/>
      <c r="M370" s="360"/>
      <c r="N370" s="348"/>
      <c r="O370" s="348"/>
    </row>
    <row r="371" spans="2:15" hidden="1">
      <c r="B371" s="1"/>
      <c r="C371" s="193"/>
      <c r="D371" s="1"/>
      <c r="E371" s="1"/>
      <c r="F371" s="1"/>
      <c r="G371" s="1"/>
      <c r="H371" s="1"/>
      <c r="I371" s="193"/>
      <c r="J371" s="345"/>
      <c r="K371" s="345"/>
      <c r="L371" s="345"/>
      <c r="M371" s="360"/>
      <c r="N371" s="348"/>
      <c r="O371" s="348"/>
    </row>
    <row r="372" spans="2:15" hidden="1">
      <c r="B372" s="1"/>
      <c r="C372" s="193"/>
      <c r="D372" s="1"/>
      <c r="E372" s="1"/>
      <c r="F372" s="1"/>
      <c r="G372" s="1"/>
      <c r="H372" s="1"/>
      <c r="I372" s="193"/>
      <c r="J372" s="347"/>
      <c r="K372" s="347"/>
      <c r="M372" s="360"/>
      <c r="N372" s="348"/>
      <c r="O372" s="348"/>
    </row>
    <row r="373" spans="2:15" hidden="1">
      <c r="B373" s="1"/>
      <c r="C373" s="193"/>
      <c r="D373" s="1"/>
      <c r="E373" s="1"/>
      <c r="F373" s="1"/>
      <c r="G373" s="1"/>
      <c r="H373" s="1"/>
      <c r="I373" s="193"/>
      <c r="J373" s="345"/>
      <c r="K373" s="345"/>
      <c r="M373" s="360"/>
      <c r="N373" s="348"/>
      <c r="O373" s="348"/>
    </row>
    <row r="374" spans="2:15" hidden="1">
      <c r="B374" s="1"/>
      <c r="C374" s="193"/>
      <c r="D374" s="1"/>
      <c r="E374" s="1"/>
      <c r="F374" s="1"/>
      <c r="G374" s="1"/>
      <c r="H374" s="1"/>
      <c r="I374" s="193"/>
      <c r="J374" s="347"/>
      <c r="K374" s="347"/>
      <c r="L374" s="346"/>
      <c r="M374" s="360"/>
      <c r="N374" s="348"/>
      <c r="O374" s="348"/>
    </row>
    <row r="375" spans="2:15" hidden="1">
      <c r="B375" s="1"/>
      <c r="C375" s="193"/>
      <c r="D375" s="1"/>
      <c r="E375" s="1"/>
      <c r="F375" s="1"/>
      <c r="G375" s="1"/>
      <c r="H375" s="1"/>
      <c r="I375" s="193"/>
      <c r="J375" s="345"/>
      <c r="K375" s="345"/>
      <c r="L375" s="345"/>
      <c r="M375" s="360"/>
      <c r="N375" s="348"/>
      <c r="O375" s="348"/>
    </row>
    <row r="376" spans="2:15" hidden="1">
      <c r="B376" s="1"/>
      <c r="C376" s="194"/>
      <c r="D376" s="194"/>
      <c r="E376" s="194"/>
      <c r="F376" s="194"/>
      <c r="G376" s="194"/>
      <c r="H376" s="197"/>
      <c r="J376" s="346"/>
    </row>
    <row r="377" spans="2:15" hidden="1">
      <c r="B377" s="1"/>
      <c r="C377" s="193"/>
      <c r="D377" s="1"/>
      <c r="E377" s="1"/>
      <c r="F377" s="1"/>
      <c r="G377" s="1"/>
      <c r="H377" s="1"/>
      <c r="I377" s="193"/>
      <c r="J377" s="345"/>
      <c r="M377" s="361"/>
    </row>
    <row r="378" spans="2:15" hidden="1">
      <c r="B378"/>
      <c r="C378"/>
      <c r="D378"/>
      <c r="E378"/>
      <c r="F378"/>
      <c r="G378"/>
      <c r="H378"/>
      <c r="I378"/>
      <c r="J378" s="346"/>
      <c r="K378" s="362"/>
    </row>
    <row r="379" spans="2:15" hidden="1">
      <c r="B379" s="1"/>
      <c r="C379" s="193"/>
      <c r="D379" s="1"/>
      <c r="E379" s="1"/>
      <c r="F379" s="1"/>
      <c r="G379" s="1"/>
      <c r="H379" s="1"/>
      <c r="I379" s="193"/>
      <c r="J379" s="345"/>
      <c r="K379" s="345"/>
      <c r="M379" s="361"/>
    </row>
    <row r="380" spans="2:15" hidden="1">
      <c r="B380" s="94"/>
      <c r="C380" s="195"/>
      <c r="D380" s="114"/>
      <c r="E380" s="114"/>
      <c r="F380" s="114"/>
      <c r="G380" s="114"/>
      <c r="H380" s="197"/>
      <c r="J380" s="346"/>
    </row>
    <row r="381" spans="2:15" hidden="1">
      <c r="B381" s="1"/>
      <c r="C381" s="193"/>
      <c r="D381" s="1"/>
      <c r="E381" s="1"/>
      <c r="F381" s="1"/>
      <c r="G381" s="1"/>
      <c r="H381" s="1"/>
      <c r="I381" s="193"/>
      <c r="J381" s="345"/>
      <c r="M381" s="361"/>
    </row>
    <row r="382" spans="2:15" hidden="1">
      <c r="B382" s="94"/>
      <c r="C382" s="195"/>
      <c r="H382" s="197"/>
      <c r="J382" s="346"/>
    </row>
    <row r="383" spans="2:15" hidden="1">
      <c r="B383" s="1"/>
      <c r="C383" s="193"/>
      <c r="D383" s="1"/>
      <c r="E383" s="1"/>
      <c r="F383" s="1"/>
      <c r="G383" s="1"/>
      <c r="H383" s="1"/>
      <c r="I383" s="193"/>
      <c r="J383" s="345"/>
      <c r="M383" s="363"/>
    </row>
    <row r="384" spans="2:15" hidden="1">
      <c r="B384" s="1"/>
      <c r="C384" s="193"/>
      <c r="D384" s="1"/>
      <c r="E384" s="1"/>
      <c r="F384" s="1"/>
      <c r="G384" s="1"/>
      <c r="H384" s="1"/>
      <c r="I384" s="193"/>
      <c r="J384" s="347"/>
      <c r="M384" s="363"/>
    </row>
    <row r="385" spans="2:13" hidden="1">
      <c r="B385" s="1"/>
      <c r="C385" s="193"/>
      <c r="D385" s="1"/>
      <c r="E385" s="1"/>
      <c r="F385" s="1"/>
      <c r="G385" s="1"/>
      <c r="H385" s="1"/>
      <c r="I385" s="193"/>
      <c r="J385" s="345"/>
      <c r="M385" s="363"/>
    </row>
    <row r="386" spans="2:13" hidden="1">
      <c r="B386" s="1"/>
      <c r="C386" s="193"/>
      <c r="D386" s="1"/>
      <c r="E386" s="1"/>
      <c r="F386" s="1"/>
      <c r="G386" s="1"/>
      <c r="H386" s="1"/>
      <c r="I386" s="193"/>
      <c r="J386" s="347"/>
      <c r="K386" s="362"/>
      <c r="L386" s="346"/>
      <c r="M386" s="363"/>
    </row>
    <row r="387" spans="2:13" hidden="1">
      <c r="B387" s="1"/>
      <c r="C387" s="193"/>
      <c r="D387" s="1"/>
      <c r="E387" s="1"/>
      <c r="F387" s="1"/>
      <c r="G387" s="1"/>
      <c r="H387" s="1"/>
      <c r="I387" s="193"/>
      <c r="J387" s="345"/>
      <c r="K387" s="345"/>
      <c r="L387" s="345"/>
      <c r="M387" s="363"/>
    </row>
    <row r="388" spans="2:13" hidden="1">
      <c r="B388" s="1"/>
      <c r="C388" s="193"/>
      <c r="D388" s="1"/>
      <c r="E388" s="1"/>
      <c r="F388" s="1"/>
      <c r="G388" s="1"/>
      <c r="H388" s="1"/>
      <c r="I388" s="193"/>
      <c r="J388" s="347"/>
      <c r="K388" s="345"/>
      <c r="L388" s="345"/>
      <c r="M388" s="363"/>
    </row>
    <row r="389" spans="2:13" hidden="1">
      <c r="B389" s="1"/>
      <c r="C389" s="193"/>
      <c r="D389" s="1"/>
      <c r="E389" s="1"/>
      <c r="F389" s="1"/>
      <c r="G389" s="1"/>
      <c r="H389" s="1"/>
      <c r="I389" s="193"/>
      <c r="J389" s="345"/>
      <c r="K389" s="345"/>
      <c r="L389" s="345"/>
      <c r="M389" s="363"/>
    </row>
    <row r="390" spans="2:13" hidden="1">
      <c r="B390" s="1"/>
      <c r="C390" s="193"/>
      <c r="D390" s="1"/>
      <c r="E390" s="1"/>
      <c r="F390" s="1"/>
      <c r="G390" s="1"/>
      <c r="H390" s="1"/>
      <c r="I390" s="193"/>
      <c r="J390" s="347"/>
      <c r="K390" s="345"/>
      <c r="L390" s="345"/>
      <c r="M390" s="363"/>
    </row>
    <row r="391" spans="2:13" hidden="1">
      <c r="B391" s="1"/>
      <c r="C391" s="193"/>
      <c r="D391" s="1"/>
      <c r="E391" s="1"/>
      <c r="F391" s="1"/>
      <c r="G391" s="1"/>
      <c r="H391" s="1"/>
      <c r="I391" s="193"/>
      <c r="J391" s="345"/>
      <c r="K391" s="345"/>
      <c r="L391" s="345"/>
      <c r="M391" s="363"/>
    </row>
    <row r="392" spans="2:13" hidden="1">
      <c r="B392" s="1"/>
      <c r="C392" s="193"/>
      <c r="D392" s="1"/>
      <c r="E392" s="1"/>
      <c r="F392" s="1"/>
      <c r="G392" s="1"/>
      <c r="H392" s="1"/>
      <c r="I392" s="193"/>
      <c r="J392" s="347"/>
      <c r="K392" s="347"/>
      <c r="L392" s="345"/>
      <c r="M392" s="363"/>
    </row>
    <row r="393" spans="2:13" hidden="1">
      <c r="B393" s="1"/>
      <c r="C393" s="193"/>
      <c r="D393" s="1"/>
      <c r="E393" s="1"/>
      <c r="F393" s="1"/>
      <c r="G393" s="1"/>
      <c r="H393" s="1"/>
      <c r="I393" s="193"/>
      <c r="J393" s="345"/>
      <c r="K393" s="345"/>
      <c r="L393" s="345"/>
      <c r="M393" s="363"/>
    </row>
    <row r="394" spans="2:13" hidden="1">
      <c r="B394" s="1"/>
      <c r="C394" s="193"/>
      <c r="D394" s="1"/>
      <c r="E394" s="1"/>
      <c r="F394" s="1"/>
      <c r="G394" s="1"/>
      <c r="H394" s="1"/>
      <c r="I394" s="193"/>
      <c r="J394" s="347"/>
      <c r="K394" s="347"/>
      <c r="L394" s="345"/>
      <c r="M394" s="363"/>
    </row>
    <row r="395" spans="2:13" hidden="1">
      <c r="B395" s="1"/>
      <c r="C395" s="193"/>
      <c r="D395" s="1"/>
      <c r="E395" s="1"/>
      <c r="F395" s="1"/>
      <c r="G395" s="1"/>
      <c r="H395" s="1"/>
      <c r="I395" s="193"/>
      <c r="J395" s="345"/>
      <c r="K395" s="345"/>
      <c r="L395" s="345"/>
      <c r="M395" s="363"/>
    </row>
    <row r="396" spans="2:13" hidden="1">
      <c r="B396" s="1"/>
      <c r="C396" s="193"/>
      <c r="D396" s="1"/>
      <c r="E396" s="1"/>
      <c r="F396" s="1"/>
      <c r="G396" s="1"/>
      <c r="H396" s="1"/>
      <c r="I396" s="193"/>
      <c r="J396" s="347"/>
      <c r="K396" s="345"/>
      <c r="L396" s="345"/>
      <c r="M396" s="363"/>
    </row>
    <row r="397" spans="2:13" hidden="1">
      <c r="B397" s="1"/>
      <c r="C397" s="193"/>
      <c r="D397" s="1"/>
      <c r="E397" s="1"/>
      <c r="F397" s="1"/>
      <c r="G397" s="1"/>
      <c r="H397" s="1"/>
      <c r="I397" s="193"/>
      <c r="J397" s="345"/>
      <c r="K397" s="345"/>
      <c r="L397" s="345"/>
      <c r="M397" s="363"/>
    </row>
    <row r="398" spans="2:13" hidden="1">
      <c r="B398" s="1"/>
      <c r="C398" s="193"/>
      <c r="D398" s="1"/>
      <c r="E398" s="1"/>
      <c r="F398" s="1"/>
      <c r="G398" s="1"/>
      <c r="H398" s="1"/>
      <c r="I398" s="193"/>
      <c r="J398" s="347"/>
      <c r="K398" s="345"/>
      <c r="L398" s="345"/>
      <c r="M398" s="363"/>
    </row>
    <row r="399" spans="2:13" hidden="1">
      <c r="B399" s="1"/>
      <c r="C399" s="193"/>
      <c r="D399" s="1"/>
      <c r="E399" s="1"/>
      <c r="F399" s="1"/>
      <c r="G399" s="1"/>
      <c r="H399" s="1"/>
      <c r="I399" s="193"/>
      <c r="J399" s="345"/>
      <c r="K399" s="345"/>
      <c r="L399" s="345"/>
      <c r="M399" s="363"/>
    </row>
    <row r="400" spans="2:13" hidden="1">
      <c r="B400" s="1"/>
      <c r="C400" s="193"/>
      <c r="D400" s="1"/>
      <c r="E400" s="1"/>
      <c r="F400" s="1"/>
      <c r="G400" s="1"/>
      <c r="H400" s="1"/>
      <c r="I400" s="193"/>
      <c r="J400" s="347"/>
      <c r="K400" s="347"/>
      <c r="L400" s="347"/>
      <c r="M400" s="363"/>
    </row>
    <row r="401" spans="2:13" hidden="1">
      <c r="B401" s="1"/>
      <c r="C401" s="193"/>
      <c r="D401" s="1"/>
      <c r="E401" s="1"/>
      <c r="F401" s="1"/>
      <c r="G401" s="1"/>
      <c r="H401" s="1"/>
      <c r="I401" s="193"/>
      <c r="J401" s="345"/>
      <c r="K401" s="345"/>
      <c r="L401" s="345"/>
      <c r="M401" s="363"/>
    </row>
    <row r="402" spans="2:13" hidden="1">
      <c r="B402" s="1"/>
      <c r="C402" s="193"/>
      <c r="D402" s="1"/>
      <c r="E402" s="1"/>
      <c r="F402" s="1"/>
      <c r="G402" s="1"/>
      <c r="H402" s="1"/>
      <c r="I402" s="193"/>
      <c r="J402" s="347"/>
      <c r="K402" s="347"/>
      <c r="L402" s="347"/>
      <c r="M402" s="363"/>
    </row>
    <row r="403" spans="2:13" hidden="1">
      <c r="B403" s="1"/>
      <c r="C403" s="193"/>
      <c r="D403" s="1"/>
      <c r="E403" s="1"/>
      <c r="F403" s="1"/>
      <c r="G403" s="1"/>
      <c r="H403" s="1"/>
      <c r="I403" s="193"/>
      <c r="J403" s="345"/>
      <c r="K403" s="345"/>
      <c r="L403" s="345"/>
      <c r="M403" s="363"/>
    </row>
    <row r="404" spans="2:13" hidden="1">
      <c r="B404" s="1"/>
      <c r="C404" s="193"/>
      <c r="D404" s="1"/>
      <c r="E404" s="1"/>
      <c r="F404" s="1"/>
      <c r="G404" s="1"/>
      <c r="H404" s="1"/>
      <c r="I404" s="193"/>
      <c r="J404" s="347"/>
      <c r="K404" s="347"/>
      <c r="L404" s="347"/>
      <c r="M404" s="363"/>
    </row>
    <row r="405" spans="2:13" hidden="1">
      <c r="B405" s="1"/>
      <c r="C405" s="193"/>
      <c r="D405" s="1"/>
      <c r="E405" s="1"/>
      <c r="F405" s="1"/>
      <c r="G405" s="1"/>
      <c r="H405" s="1"/>
      <c r="I405" s="193"/>
      <c r="J405" s="345"/>
      <c r="K405" s="345"/>
      <c r="L405" s="345"/>
      <c r="M405" s="363"/>
    </row>
    <row r="406" spans="2:13" hidden="1">
      <c r="B406" s="1"/>
      <c r="C406" s="193"/>
      <c r="D406" s="1"/>
      <c r="E406" s="1"/>
      <c r="F406" s="1"/>
      <c r="G406" s="1"/>
      <c r="H406" s="1"/>
      <c r="I406" s="193"/>
      <c r="J406" s="347"/>
      <c r="K406" s="345"/>
      <c r="L406" s="345"/>
      <c r="M406" s="363"/>
    </row>
    <row r="407" spans="2:13" hidden="1">
      <c r="B407" s="1"/>
      <c r="C407" s="193"/>
      <c r="D407" s="1"/>
      <c r="E407" s="1"/>
      <c r="F407" s="1"/>
      <c r="G407" s="1"/>
      <c r="H407" s="1"/>
      <c r="I407" s="193"/>
      <c r="J407" s="345"/>
      <c r="K407" s="345"/>
      <c r="L407" s="345"/>
      <c r="M407" s="363"/>
    </row>
    <row r="408" spans="2:13" hidden="1">
      <c r="B408" s="1"/>
      <c r="C408" s="193"/>
      <c r="D408" s="1"/>
      <c r="E408" s="1"/>
      <c r="F408" s="1"/>
      <c r="G408" s="1"/>
      <c r="H408" s="1"/>
      <c r="I408" s="193"/>
      <c r="J408" s="347"/>
      <c r="K408" s="347"/>
      <c r="L408" s="345"/>
      <c r="M408" s="363"/>
    </row>
    <row r="409" spans="2:13" hidden="1">
      <c r="B409" s="1"/>
      <c r="C409" s="193"/>
      <c r="D409" s="1"/>
      <c r="E409" s="1"/>
      <c r="F409" s="1"/>
      <c r="G409" s="1"/>
      <c r="H409" s="1"/>
      <c r="I409" s="193"/>
      <c r="J409" s="345"/>
      <c r="K409" s="345"/>
      <c r="L409" s="345"/>
      <c r="M409" s="363"/>
    </row>
    <row r="410" spans="2:13" hidden="1">
      <c r="B410" s="1"/>
      <c r="C410" s="193"/>
      <c r="D410" s="1"/>
      <c r="E410" s="1"/>
      <c r="F410" s="1"/>
      <c r="G410" s="1"/>
      <c r="H410" s="1"/>
      <c r="I410" s="193"/>
      <c r="J410" s="347"/>
      <c r="K410" s="345"/>
      <c r="L410" s="345"/>
      <c r="M410" s="363"/>
    </row>
    <row r="411" spans="2:13" hidden="1">
      <c r="B411" s="1"/>
      <c r="C411" s="193"/>
      <c r="D411" s="1"/>
      <c r="E411" s="1"/>
      <c r="F411" s="1"/>
      <c r="G411" s="1"/>
      <c r="H411" s="1"/>
      <c r="I411" s="193"/>
      <c r="J411" s="345"/>
      <c r="K411" s="345"/>
      <c r="L411" s="345"/>
      <c r="M411" s="363"/>
    </row>
    <row r="412" spans="2:13" hidden="1">
      <c r="B412" s="1"/>
      <c r="C412" s="193"/>
      <c r="D412" s="1"/>
      <c r="E412" s="1"/>
      <c r="F412" s="1"/>
      <c r="G412" s="1"/>
      <c r="H412" s="1"/>
      <c r="I412" s="193"/>
      <c r="J412" s="347"/>
      <c r="K412" s="345"/>
      <c r="L412" s="345"/>
      <c r="M412" s="363"/>
    </row>
    <row r="413" spans="2:13" hidden="1">
      <c r="B413" s="1"/>
      <c r="C413" s="193"/>
      <c r="D413" s="1"/>
      <c r="E413" s="1"/>
      <c r="F413" s="1"/>
      <c r="G413" s="1"/>
      <c r="H413" s="1"/>
      <c r="I413" s="193"/>
      <c r="J413" s="345"/>
      <c r="K413" s="345"/>
      <c r="L413" s="345"/>
      <c r="M413" s="363"/>
    </row>
    <row r="414" spans="2:13" hidden="1">
      <c r="B414" s="1"/>
      <c r="C414" s="193"/>
      <c r="D414" s="1"/>
      <c r="E414" s="1"/>
      <c r="F414" s="1"/>
      <c r="G414" s="1"/>
      <c r="H414" s="1"/>
      <c r="I414" s="193"/>
      <c r="J414" s="347"/>
      <c r="K414" s="345"/>
      <c r="L414" s="345"/>
      <c r="M414" s="363"/>
    </row>
    <row r="415" spans="2:13" hidden="1">
      <c r="B415" s="1"/>
      <c r="C415" s="193"/>
      <c r="D415" s="1"/>
      <c r="E415" s="1"/>
      <c r="F415" s="1"/>
      <c r="G415" s="1"/>
      <c r="H415" s="1"/>
      <c r="I415" s="193"/>
      <c r="J415" s="345"/>
      <c r="K415" s="345"/>
      <c r="L415" s="345"/>
      <c r="M415" s="363"/>
    </row>
    <row r="416" spans="2:13" hidden="1">
      <c r="B416" s="1"/>
      <c r="C416" s="193"/>
      <c r="D416" s="1"/>
      <c r="E416" s="1"/>
      <c r="F416" s="1"/>
      <c r="G416" s="1"/>
      <c r="H416" s="1"/>
      <c r="I416" s="193"/>
      <c r="J416" s="347"/>
      <c r="K416" s="347"/>
      <c r="L416" s="345"/>
      <c r="M416" s="363"/>
    </row>
    <row r="417" spans="2:13" hidden="1">
      <c r="B417" s="1"/>
      <c r="C417" s="193"/>
      <c r="D417" s="1"/>
      <c r="E417" s="1"/>
      <c r="F417" s="1"/>
      <c r="G417" s="1"/>
      <c r="H417" s="1"/>
      <c r="I417" s="193"/>
      <c r="J417" s="345"/>
      <c r="K417" s="345"/>
      <c r="L417" s="345"/>
      <c r="M417" s="363"/>
    </row>
    <row r="418" spans="2:13" hidden="1">
      <c r="B418" s="1"/>
      <c r="C418" s="193"/>
      <c r="D418" s="1"/>
      <c r="E418" s="1"/>
      <c r="F418" s="1"/>
      <c r="G418" s="1"/>
      <c r="H418" s="1"/>
      <c r="I418" s="193"/>
      <c r="J418" s="347"/>
      <c r="K418" s="347"/>
      <c r="L418" s="347"/>
      <c r="M418" s="363"/>
    </row>
    <row r="419" spans="2:13" hidden="1">
      <c r="B419" s="1"/>
      <c r="C419" s="193"/>
      <c r="D419" s="1"/>
      <c r="E419" s="1"/>
      <c r="F419" s="1"/>
      <c r="G419" s="1"/>
      <c r="H419" s="1"/>
      <c r="I419" s="193"/>
      <c r="J419" s="345"/>
      <c r="K419" s="345"/>
      <c r="L419" s="345"/>
      <c r="M419" s="363"/>
    </row>
    <row r="420" spans="2:13" hidden="1">
      <c r="B420" s="1"/>
      <c r="C420" s="193"/>
      <c r="D420" s="1"/>
      <c r="E420" s="1"/>
      <c r="F420" s="1"/>
      <c r="G420" s="1"/>
      <c r="H420" s="1"/>
      <c r="I420" s="193"/>
      <c r="J420" s="347"/>
      <c r="K420" s="347"/>
      <c r="L420" s="347"/>
      <c r="M420" s="363"/>
    </row>
    <row r="421" spans="2:13" hidden="1">
      <c r="B421" s="1"/>
      <c r="C421" s="193"/>
      <c r="D421" s="1"/>
      <c r="E421" s="1"/>
      <c r="F421" s="1"/>
      <c r="G421" s="1"/>
      <c r="H421" s="1"/>
      <c r="I421" s="193"/>
      <c r="J421" s="345"/>
      <c r="K421" s="345"/>
      <c r="L421" s="345"/>
      <c r="M421" s="363"/>
    </row>
    <row r="422" spans="2:13" hidden="1">
      <c r="B422" s="1"/>
      <c r="C422" s="193"/>
      <c r="D422" s="1"/>
      <c r="E422" s="1"/>
      <c r="F422" s="1"/>
      <c r="G422" s="1"/>
      <c r="H422" s="1"/>
      <c r="I422" s="193"/>
      <c r="J422" s="347"/>
      <c r="K422" s="346"/>
      <c r="M422" s="363"/>
    </row>
    <row r="423" spans="2:13" hidden="1">
      <c r="B423" s="1"/>
      <c r="C423" s="193"/>
      <c r="D423" s="1"/>
      <c r="E423" s="1"/>
      <c r="F423" s="1"/>
      <c r="G423" s="1"/>
      <c r="H423" s="1"/>
      <c r="I423" s="193"/>
      <c r="J423" s="345"/>
      <c r="K423" s="345"/>
      <c r="L423" s="345"/>
      <c r="M423" s="363"/>
    </row>
    <row r="424" spans="2:13" hidden="1">
      <c r="B424" s="1"/>
      <c r="C424" s="193"/>
      <c r="D424" s="1"/>
      <c r="E424" s="1"/>
      <c r="F424" s="1"/>
      <c r="G424" s="1"/>
      <c r="H424" s="1"/>
      <c r="I424" s="193"/>
      <c r="J424" s="347"/>
      <c r="K424" s="362"/>
      <c r="M424" s="363"/>
    </row>
    <row r="425" spans="2:13" hidden="1">
      <c r="B425" s="1"/>
      <c r="C425" s="193"/>
      <c r="D425" s="1"/>
      <c r="E425" s="1"/>
      <c r="F425" s="1"/>
      <c r="G425" s="1"/>
      <c r="H425" s="1"/>
      <c r="I425" s="193"/>
      <c r="J425" s="345"/>
      <c r="K425" s="345"/>
      <c r="M425" s="363"/>
    </row>
    <row r="426" spans="2:13" hidden="1">
      <c r="B426" s="1"/>
      <c r="C426" s="193"/>
      <c r="D426" s="1"/>
      <c r="E426" s="1"/>
      <c r="F426" s="1"/>
      <c r="G426" s="1"/>
      <c r="H426" s="1"/>
      <c r="I426" s="193"/>
      <c r="J426" s="347"/>
      <c r="K426" s="362"/>
      <c r="M426" s="363"/>
    </row>
    <row r="427" spans="2:13" hidden="1">
      <c r="B427" s="1"/>
      <c r="C427" s="193"/>
      <c r="D427" s="1"/>
      <c r="E427" s="1"/>
      <c r="F427" s="1"/>
      <c r="G427" s="1"/>
      <c r="H427" s="1"/>
      <c r="I427" s="193"/>
      <c r="J427" s="345"/>
      <c r="K427" s="345"/>
      <c r="M427" s="363"/>
    </row>
    <row r="428" spans="2:13" hidden="1">
      <c r="B428" s="1"/>
      <c r="C428" s="193"/>
      <c r="D428" s="1"/>
      <c r="E428" s="1"/>
      <c r="F428" s="1"/>
      <c r="G428" s="1"/>
      <c r="H428" s="1"/>
      <c r="I428" s="193"/>
      <c r="J428" s="347"/>
      <c r="K428" s="362"/>
      <c r="M428" s="363"/>
    </row>
    <row r="429" spans="2:13" hidden="1">
      <c r="B429" s="1"/>
      <c r="C429" s="193"/>
      <c r="D429" s="1"/>
      <c r="E429" s="1"/>
      <c r="F429" s="1"/>
      <c r="G429" s="1"/>
      <c r="H429" s="1"/>
      <c r="I429" s="193"/>
      <c r="J429" s="345"/>
      <c r="K429" s="345"/>
      <c r="M429" s="363"/>
    </row>
    <row r="430" spans="2:13" hidden="1">
      <c r="B430" s="1"/>
      <c r="C430" s="193"/>
      <c r="D430" s="1"/>
      <c r="E430" s="1"/>
      <c r="F430" s="1"/>
      <c r="G430" s="1"/>
      <c r="H430" s="1"/>
      <c r="I430" s="193"/>
      <c r="J430" s="347"/>
      <c r="K430" s="362"/>
      <c r="M430" s="363"/>
    </row>
    <row r="431" spans="2:13" hidden="1">
      <c r="B431" s="1"/>
      <c r="C431" s="193"/>
      <c r="D431" s="1"/>
      <c r="E431" s="1"/>
      <c r="F431" s="1"/>
      <c r="G431" s="1"/>
      <c r="H431" s="1"/>
      <c r="I431" s="193"/>
      <c r="J431" s="345"/>
      <c r="K431" s="345"/>
      <c r="M431" s="363"/>
    </row>
    <row r="432" spans="2:13" hidden="1">
      <c r="B432" s="1"/>
      <c r="C432" s="193"/>
      <c r="D432" s="1"/>
      <c r="E432" s="1"/>
      <c r="F432" s="1"/>
      <c r="G432" s="1"/>
      <c r="H432" s="1"/>
      <c r="I432" s="193"/>
      <c r="J432" s="347"/>
      <c r="K432" s="362"/>
      <c r="M432" s="363"/>
    </row>
    <row r="433" spans="2:13" hidden="1">
      <c r="B433" s="1"/>
      <c r="C433" s="193"/>
      <c r="D433" s="1"/>
      <c r="E433" s="1"/>
      <c r="F433" s="1"/>
      <c r="G433" s="1"/>
      <c r="H433" s="1"/>
      <c r="I433" s="193"/>
      <c r="J433" s="345"/>
      <c r="K433" s="345"/>
      <c r="M433" s="363"/>
    </row>
    <row r="434" spans="2:13" hidden="1">
      <c r="B434" s="1"/>
      <c r="C434" s="193"/>
      <c r="D434" s="1"/>
      <c r="E434" s="1"/>
      <c r="F434" s="1"/>
      <c r="G434" s="1"/>
      <c r="H434" s="1"/>
      <c r="I434" s="193"/>
      <c r="J434" s="347"/>
      <c r="K434" s="362"/>
      <c r="M434" s="363"/>
    </row>
    <row r="435" spans="2:13" hidden="1">
      <c r="B435" s="1"/>
      <c r="C435" s="193"/>
      <c r="D435" s="1"/>
      <c r="E435" s="1"/>
      <c r="F435" s="1"/>
      <c r="G435" s="1"/>
      <c r="H435" s="1"/>
      <c r="I435" s="193"/>
      <c r="J435" s="345"/>
      <c r="K435" s="345"/>
      <c r="M435" s="363"/>
    </row>
    <row r="436" spans="2:13" hidden="1">
      <c r="B436" s="1"/>
      <c r="C436" s="193"/>
      <c r="D436" s="1"/>
      <c r="E436" s="1"/>
      <c r="F436" s="1"/>
      <c r="G436" s="1"/>
      <c r="H436" s="1"/>
      <c r="I436" s="193"/>
      <c r="J436" s="347"/>
      <c r="K436" s="362"/>
      <c r="M436" s="363"/>
    </row>
    <row r="437" spans="2:13" hidden="1">
      <c r="B437" s="1"/>
      <c r="C437" s="193"/>
      <c r="D437" s="1"/>
      <c r="E437" s="1"/>
      <c r="F437" s="1"/>
      <c r="G437" s="1"/>
      <c r="H437" s="1"/>
      <c r="I437" s="193"/>
      <c r="J437" s="345"/>
      <c r="K437" s="345"/>
      <c r="M437" s="363"/>
    </row>
    <row r="438" spans="2:13" hidden="1">
      <c r="B438" s="1"/>
      <c r="C438" s="193"/>
      <c r="D438" s="1"/>
      <c r="E438" s="1"/>
      <c r="F438" s="1"/>
      <c r="G438" s="1"/>
      <c r="H438" s="1"/>
      <c r="I438" s="193"/>
      <c r="J438" s="347"/>
      <c r="K438" s="362"/>
      <c r="M438" s="363"/>
    </row>
    <row r="439" spans="2:13" hidden="1">
      <c r="B439" s="1"/>
      <c r="C439" s="193"/>
      <c r="D439" s="1"/>
      <c r="E439" s="1"/>
      <c r="F439" s="1"/>
      <c r="G439" s="1"/>
      <c r="H439" s="1"/>
      <c r="I439" s="193"/>
      <c r="J439" s="345"/>
      <c r="K439" s="345"/>
      <c r="M439" s="363"/>
    </row>
    <row r="440" spans="2:13" hidden="1">
      <c r="B440" s="1"/>
      <c r="C440" s="193"/>
      <c r="D440" s="1"/>
      <c r="E440" s="1"/>
      <c r="F440" s="1"/>
      <c r="G440" s="1"/>
      <c r="H440" s="1"/>
      <c r="I440" s="193"/>
      <c r="J440" s="347"/>
      <c r="K440" s="362"/>
      <c r="M440" s="363"/>
    </row>
    <row r="441" spans="2:13" hidden="1">
      <c r="B441" s="1"/>
      <c r="C441" s="193"/>
      <c r="D441" s="1"/>
      <c r="E441" s="1"/>
      <c r="F441" s="1"/>
      <c r="G441" s="1"/>
      <c r="H441" s="1"/>
      <c r="I441" s="193"/>
      <c r="J441" s="345"/>
      <c r="K441" s="345"/>
      <c r="M441" s="363"/>
    </row>
    <row r="442" spans="2:13" hidden="1">
      <c r="B442" s="1"/>
      <c r="C442" s="193"/>
      <c r="D442" s="1"/>
      <c r="E442" s="1"/>
      <c r="F442" s="1"/>
      <c r="G442" s="1"/>
      <c r="H442" s="1"/>
      <c r="I442" s="193"/>
      <c r="J442" s="347"/>
      <c r="K442" s="362"/>
      <c r="M442" s="363"/>
    </row>
    <row r="443" spans="2:13" hidden="1">
      <c r="B443" s="1"/>
      <c r="C443" s="193"/>
      <c r="D443" s="1"/>
      <c r="E443" s="1"/>
      <c r="F443" s="1"/>
      <c r="G443" s="1"/>
      <c r="H443" s="1"/>
      <c r="I443" s="193"/>
      <c r="J443" s="345"/>
      <c r="K443" s="345"/>
      <c r="M443" s="363"/>
    </row>
    <row r="444" spans="2:13" hidden="1">
      <c r="B444" s="1"/>
      <c r="C444" s="193"/>
      <c r="D444" s="1"/>
      <c r="E444" s="1"/>
      <c r="F444" s="1"/>
      <c r="G444" s="1"/>
      <c r="H444" s="1"/>
      <c r="I444" s="193"/>
      <c r="J444" s="347"/>
      <c r="K444" s="362"/>
      <c r="M444" s="363"/>
    </row>
    <row r="445" spans="2:13" hidden="1">
      <c r="B445" s="1"/>
      <c r="C445" s="193"/>
      <c r="D445" s="1"/>
      <c r="E445" s="1"/>
      <c r="F445" s="1"/>
      <c r="G445" s="1"/>
      <c r="H445" s="1"/>
      <c r="I445" s="193"/>
      <c r="J445" s="345"/>
      <c r="K445" s="345"/>
      <c r="M445" s="363"/>
    </row>
    <row r="446" spans="2:13" hidden="1">
      <c r="B446" s="1"/>
      <c r="C446" s="193"/>
      <c r="D446" s="1"/>
      <c r="E446" s="1"/>
      <c r="F446" s="1"/>
      <c r="G446" s="1"/>
      <c r="H446" s="1"/>
      <c r="I446" s="193"/>
      <c r="J446" s="347"/>
      <c r="K446" s="362"/>
      <c r="M446" s="363"/>
    </row>
    <row r="447" spans="2:13" hidden="1">
      <c r="B447" s="1"/>
      <c r="C447" s="193"/>
      <c r="D447" s="1"/>
      <c r="E447" s="1"/>
      <c r="F447" s="1"/>
      <c r="G447" s="1"/>
      <c r="H447" s="1"/>
      <c r="I447" s="193"/>
      <c r="J447" s="345"/>
      <c r="K447" s="345"/>
      <c r="M447" s="363"/>
    </row>
    <row r="448" spans="2:13" hidden="1">
      <c r="B448" s="1"/>
      <c r="C448" s="193"/>
      <c r="D448" s="1"/>
      <c r="E448" s="1"/>
      <c r="F448" s="1"/>
      <c r="G448" s="1"/>
      <c r="H448" s="1"/>
      <c r="I448" s="193"/>
      <c r="J448" s="347"/>
      <c r="K448" s="362"/>
      <c r="M448" s="363"/>
    </row>
    <row r="449" spans="2:13" hidden="1">
      <c r="B449" s="1"/>
      <c r="C449" s="193"/>
      <c r="D449" s="1"/>
      <c r="E449" s="1"/>
      <c r="F449" s="1"/>
      <c r="G449" s="1"/>
      <c r="H449" s="1"/>
      <c r="I449" s="193"/>
      <c r="J449" s="345"/>
      <c r="K449" s="345"/>
      <c r="M449" s="363"/>
    </row>
    <row r="450" spans="2:13" hidden="1">
      <c r="B450" s="1"/>
      <c r="C450" s="193"/>
      <c r="D450" s="1"/>
      <c r="E450" s="1"/>
      <c r="F450" s="1"/>
      <c r="G450" s="1"/>
      <c r="H450" s="1"/>
      <c r="I450" s="193"/>
      <c r="J450" s="347"/>
      <c r="K450" s="362"/>
      <c r="M450" s="363"/>
    </row>
    <row r="451" spans="2:13" hidden="1">
      <c r="B451" s="1"/>
      <c r="C451" s="193"/>
      <c r="D451" s="1"/>
      <c r="E451" s="1"/>
      <c r="F451" s="1"/>
      <c r="G451" s="1"/>
      <c r="H451" s="1"/>
      <c r="I451" s="193"/>
      <c r="J451" s="345"/>
      <c r="K451" s="345"/>
      <c r="M451" s="363"/>
    </row>
    <row r="452" spans="2:13" hidden="1">
      <c r="B452" s="1"/>
      <c r="C452" s="193"/>
      <c r="D452" s="1"/>
      <c r="E452" s="1"/>
      <c r="F452" s="1"/>
      <c r="G452" s="1"/>
      <c r="H452" s="1"/>
      <c r="I452" s="193"/>
      <c r="J452" s="347"/>
      <c r="K452" s="362"/>
      <c r="M452" s="363"/>
    </row>
    <row r="453" spans="2:13" hidden="1">
      <c r="B453" s="1"/>
      <c r="C453" s="193"/>
      <c r="D453" s="1"/>
      <c r="E453" s="1"/>
      <c r="F453" s="1"/>
      <c r="G453" s="1"/>
      <c r="H453" s="1"/>
      <c r="I453" s="193"/>
      <c r="J453" s="345"/>
      <c r="K453" s="345"/>
      <c r="M453" s="363"/>
    </row>
    <row r="454" spans="2:13" hidden="1">
      <c r="B454" s="1"/>
      <c r="C454" s="193"/>
      <c r="D454" s="1"/>
      <c r="E454" s="1"/>
      <c r="F454" s="1"/>
      <c r="G454" s="1"/>
      <c r="H454" s="1"/>
      <c r="I454" s="193"/>
      <c r="J454" s="347"/>
      <c r="K454" s="345"/>
      <c r="M454" s="363"/>
    </row>
    <row r="455" spans="2:13" hidden="1">
      <c r="B455" s="1"/>
      <c r="C455" s="193"/>
      <c r="D455" s="1"/>
      <c r="E455" s="1"/>
      <c r="F455" s="1"/>
      <c r="G455" s="1"/>
      <c r="H455" s="1"/>
      <c r="I455" s="193"/>
      <c r="J455" s="345"/>
      <c r="K455" s="345"/>
      <c r="M455" s="363"/>
    </row>
    <row r="456" spans="2:13" hidden="1">
      <c r="B456" s="1"/>
      <c r="C456" s="193"/>
      <c r="D456" s="1"/>
      <c r="E456" s="1"/>
      <c r="F456" s="1"/>
      <c r="G456" s="1"/>
      <c r="H456" s="1"/>
      <c r="I456" s="193"/>
      <c r="J456" s="347"/>
      <c r="K456" s="362"/>
      <c r="M456" s="363"/>
    </row>
    <row r="457" spans="2:13" hidden="1">
      <c r="B457" s="1"/>
      <c r="C457" s="193"/>
      <c r="D457" s="1"/>
      <c r="E457" s="1"/>
      <c r="F457" s="1"/>
      <c r="G457" s="1"/>
      <c r="H457" s="1"/>
      <c r="I457" s="193"/>
      <c r="J457" s="345"/>
      <c r="K457" s="345"/>
      <c r="M457" s="363"/>
    </row>
    <row r="458" spans="2:13" hidden="1">
      <c r="B458" s="94"/>
      <c r="C458" s="194"/>
      <c r="H458" s="197"/>
      <c r="J458" s="346"/>
      <c r="K458" s="362"/>
      <c r="M458" s="364"/>
    </row>
    <row r="459" spans="2:13" hidden="1">
      <c r="B459" s="1"/>
      <c r="C459" s="193"/>
      <c r="D459" s="1"/>
      <c r="E459" s="1"/>
      <c r="F459" s="1"/>
      <c r="G459" s="1"/>
      <c r="H459" s="1"/>
      <c r="I459" s="193"/>
      <c r="J459" s="345"/>
      <c r="K459" s="345"/>
      <c r="M459" s="363"/>
    </row>
    <row r="460" spans="2:13" hidden="1">
      <c r="B460" s="94"/>
      <c r="C460" s="194"/>
      <c r="D460" s="194"/>
      <c r="E460" s="194"/>
      <c r="F460" s="194"/>
      <c r="G460" s="194"/>
      <c r="H460" s="197"/>
      <c r="J460" s="346"/>
      <c r="K460" s="362"/>
    </row>
    <row r="461" spans="2:13" hidden="1">
      <c r="B461" s="1"/>
      <c r="C461" s="193"/>
      <c r="D461" s="1"/>
      <c r="E461" s="1"/>
      <c r="F461" s="1"/>
      <c r="G461" s="1"/>
      <c r="H461" s="1"/>
      <c r="I461" s="193"/>
      <c r="J461" s="345"/>
      <c r="K461" s="345"/>
      <c r="M461" s="361"/>
    </row>
    <row r="462" spans="2:13" hidden="1">
      <c r="B462" s="202"/>
      <c r="C462" s="202"/>
      <c r="D462" s="202"/>
      <c r="E462" s="202"/>
      <c r="F462" s="202"/>
      <c r="G462" s="202"/>
      <c r="H462" s="202"/>
      <c r="I462" s="202"/>
      <c r="J462" s="346"/>
    </row>
    <row r="463" spans="2:13" hidden="1">
      <c r="B463" s="94"/>
      <c r="C463" s="194"/>
      <c r="H463" s="1"/>
      <c r="I463" s="193"/>
      <c r="J463" s="345"/>
      <c r="M463" s="361"/>
    </row>
    <row r="464" spans="2:13" hidden="1">
      <c r="B464" s="172"/>
      <c r="C464" s="114"/>
      <c r="D464" s="195"/>
      <c r="E464" s="114"/>
      <c r="F464" s="114"/>
      <c r="G464" s="114"/>
    </row>
    <row r="465" spans="1:61" hidden="1">
      <c r="C465" s="194"/>
      <c r="D465" s="194"/>
      <c r="E465" s="194"/>
      <c r="F465" s="194"/>
      <c r="G465" s="194"/>
      <c r="H465" s="197"/>
    </row>
    <row r="466" spans="1:61" hidden="1">
      <c r="D466" s="114"/>
    </row>
    <row r="467" spans="1:61" hidden="1">
      <c r="B467" s="202"/>
      <c r="C467" s="202"/>
      <c r="D467" s="202"/>
      <c r="E467" s="202"/>
      <c r="F467" s="202"/>
      <c r="G467" s="202"/>
      <c r="H467" s="202"/>
      <c r="I467" s="202"/>
      <c r="J467" s="356"/>
    </row>
    <row r="468" spans="1:61" hidden="1">
      <c r="B468" s="94"/>
      <c r="C468" s="194"/>
      <c r="H468" s="197"/>
    </row>
    <row r="469" spans="1:61" hidden="1">
      <c r="C469" s="195"/>
      <c r="D469" s="114"/>
      <c r="E469" s="114"/>
      <c r="F469" s="114"/>
      <c r="G469" s="114"/>
      <c r="H469" s="197"/>
    </row>
    <row r="470" spans="1:61" s="357" customFormat="1" hidden="1">
      <c r="A470" s="338"/>
      <c r="B470" s="94"/>
      <c r="C470" s="194"/>
      <c r="D470" s="194"/>
      <c r="E470" s="194"/>
      <c r="F470" s="194"/>
      <c r="G470" s="194"/>
      <c r="H470" s="197"/>
      <c r="I470" s="14"/>
      <c r="J470" s="348"/>
      <c r="L470" s="348"/>
      <c r="M470" s="338"/>
      <c r="N470" s="338"/>
      <c r="O470" s="338"/>
      <c r="P470" s="338"/>
      <c r="Q470" s="338"/>
      <c r="R470" s="338"/>
      <c r="S470" s="338"/>
      <c r="T470" s="338"/>
      <c r="U470" s="338"/>
      <c r="V470" s="338"/>
      <c r="W470" s="338"/>
      <c r="X470" s="338"/>
      <c r="Y470" s="338"/>
      <c r="Z470" s="338"/>
      <c r="AA470" s="338"/>
      <c r="AB470" s="338"/>
      <c r="AC470" s="338"/>
      <c r="AD470" s="338"/>
      <c r="AE470" s="338"/>
      <c r="AF470" s="338"/>
      <c r="AG470" s="338"/>
      <c r="AH470" s="338"/>
      <c r="AI470" s="338"/>
      <c r="AJ470" s="338"/>
      <c r="AK470" s="338"/>
      <c r="AL470" s="338"/>
      <c r="AM470" s="338"/>
      <c r="AN470" s="338"/>
      <c r="AO470" s="338"/>
      <c r="AP470" s="338"/>
      <c r="AQ470" s="338"/>
      <c r="AR470" s="338"/>
      <c r="AS470" s="338"/>
      <c r="AT470" s="338"/>
      <c r="AU470" s="338"/>
      <c r="AV470" s="338"/>
      <c r="AW470" s="338"/>
      <c r="AX470" s="338"/>
      <c r="AY470" s="338"/>
      <c r="AZ470" s="338"/>
      <c r="BA470" s="338"/>
      <c r="BB470" s="338"/>
      <c r="BC470" s="338"/>
      <c r="BD470" s="338"/>
      <c r="BE470" s="338"/>
      <c r="BF470" s="338"/>
      <c r="BG470" s="338"/>
      <c r="BH470" s="338"/>
      <c r="BI470" s="338"/>
    </row>
    <row r="471" spans="1:61" s="357" customFormat="1" hidden="1">
      <c r="A471" s="338"/>
      <c r="B471" s="94"/>
      <c r="C471" s="195"/>
      <c r="D471" s="14"/>
      <c r="E471" s="14"/>
      <c r="F471" s="14"/>
      <c r="G471" s="14"/>
      <c r="H471" s="102"/>
      <c r="I471" s="14"/>
      <c r="J471" s="348"/>
      <c r="L471" s="348"/>
      <c r="M471" s="338"/>
      <c r="N471" s="338"/>
      <c r="O471" s="338"/>
      <c r="P471" s="338"/>
      <c r="Q471" s="338"/>
      <c r="R471" s="338"/>
      <c r="S471" s="338"/>
      <c r="T471" s="338"/>
      <c r="U471" s="338"/>
      <c r="V471" s="338"/>
      <c r="W471" s="338"/>
      <c r="X471" s="338"/>
      <c r="Y471" s="338"/>
      <c r="Z471" s="338"/>
      <c r="AA471" s="338"/>
      <c r="AB471" s="338"/>
      <c r="AC471" s="338"/>
      <c r="AD471" s="338"/>
      <c r="AE471" s="338"/>
      <c r="AF471" s="338"/>
      <c r="AG471" s="338"/>
      <c r="AH471" s="338"/>
      <c r="AI471" s="338"/>
      <c r="AJ471" s="338"/>
      <c r="AK471" s="338"/>
      <c r="AL471" s="338"/>
      <c r="AM471" s="338"/>
      <c r="AN471" s="338"/>
      <c r="AO471" s="338"/>
      <c r="AP471" s="338"/>
      <c r="AQ471" s="338"/>
      <c r="AR471" s="338"/>
      <c r="AS471" s="338"/>
      <c r="AT471" s="338"/>
      <c r="AU471" s="338"/>
      <c r="AV471" s="338"/>
      <c r="AW471" s="338"/>
      <c r="AX471" s="338"/>
      <c r="AY471" s="338"/>
      <c r="AZ471" s="338"/>
      <c r="BA471" s="338"/>
      <c r="BB471" s="338"/>
      <c r="BC471" s="338"/>
      <c r="BD471" s="338"/>
      <c r="BE471" s="338"/>
      <c r="BF471" s="338"/>
      <c r="BG471" s="338"/>
      <c r="BH471" s="338"/>
      <c r="BI471" s="338"/>
    </row>
    <row r="472" spans="1:61" s="357" customFormat="1" hidden="1">
      <c r="A472" s="338"/>
      <c r="B472" s="202"/>
      <c r="C472" s="202"/>
      <c r="D472" s="202"/>
      <c r="E472" s="202"/>
      <c r="F472" s="202"/>
      <c r="G472" s="202"/>
      <c r="H472" s="202"/>
      <c r="I472" s="202"/>
      <c r="J472" s="356"/>
      <c r="L472" s="348"/>
      <c r="M472" s="338"/>
      <c r="N472" s="338"/>
      <c r="O472" s="338"/>
      <c r="P472" s="338"/>
      <c r="Q472" s="338"/>
      <c r="R472" s="338"/>
      <c r="S472" s="338"/>
      <c r="T472" s="338"/>
      <c r="U472" s="338"/>
      <c r="V472" s="338"/>
      <c r="W472" s="338"/>
      <c r="X472" s="338"/>
      <c r="Y472" s="338"/>
      <c r="Z472" s="338"/>
      <c r="AA472" s="338"/>
      <c r="AB472" s="338"/>
      <c r="AC472" s="338"/>
      <c r="AD472" s="338"/>
      <c r="AE472" s="338"/>
      <c r="AF472" s="338"/>
      <c r="AG472" s="338"/>
      <c r="AH472" s="338"/>
      <c r="AI472" s="338"/>
      <c r="AJ472" s="338"/>
      <c r="AK472" s="338"/>
      <c r="AL472" s="338"/>
      <c r="AM472" s="338"/>
      <c r="AN472" s="338"/>
      <c r="AO472" s="338"/>
      <c r="AP472" s="338"/>
      <c r="AQ472" s="338"/>
      <c r="AR472" s="338"/>
      <c r="AS472" s="338"/>
      <c r="AT472" s="338"/>
      <c r="AU472" s="338"/>
      <c r="AV472" s="338"/>
      <c r="AW472" s="338"/>
      <c r="AX472" s="338"/>
      <c r="AY472" s="338"/>
      <c r="AZ472" s="338"/>
      <c r="BA472" s="338"/>
      <c r="BB472" s="338"/>
      <c r="BC472" s="338"/>
      <c r="BD472" s="338"/>
      <c r="BE472" s="338"/>
      <c r="BF472" s="338"/>
      <c r="BG472" s="338"/>
      <c r="BH472" s="338"/>
      <c r="BI472" s="338"/>
    </row>
    <row r="473" spans="1:61" s="357" customFormat="1" hidden="1">
      <c r="A473" s="338"/>
      <c r="B473" s="94"/>
      <c r="C473" s="195"/>
      <c r="D473" s="14"/>
      <c r="E473" s="14"/>
      <c r="F473" s="14"/>
      <c r="G473" s="14"/>
      <c r="H473" s="197"/>
      <c r="I473" s="14"/>
      <c r="J473" s="348"/>
      <c r="L473" s="348"/>
      <c r="M473" s="338"/>
      <c r="N473" s="338"/>
      <c r="O473" s="338"/>
      <c r="P473" s="338"/>
      <c r="Q473" s="338"/>
      <c r="R473" s="338"/>
      <c r="S473" s="338"/>
      <c r="T473" s="338"/>
      <c r="U473" s="338"/>
      <c r="V473" s="338"/>
      <c r="W473" s="338"/>
      <c r="X473" s="338"/>
      <c r="Y473" s="338"/>
      <c r="Z473" s="338"/>
      <c r="AA473" s="338"/>
      <c r="AB473" s="338"/>
      <c r="AC473" s="338"/>
      <c r="AD473" s="338"/>
      <c r="AE473" s="338"/>
      <c r="AF473" s="338"/>
      <c r="AG473" s="338"/>
      <c r="AH473" s="338"/>
      <c r="AI473" s="338"/>
      <c r="AJ473" s="338"/>
      <c r="AK473" s="338"/>
      <c r="AL473" s="338"/>
      <c r="AM473" s="338"/>
      <c r="AN473" s="338"/>
      <c r="AO473" s="338"/>
      <c r="AP473" s="338"/>
      <c r="AQ473" s="338"/>
      <c r="AR473" s="338"/>
      <c r="AS473" s="338"/>
      <c r="AT473" s="338"/>
      <c r="AU473" s="338"/>
      <c r="AV473" s="338"/>
      <c r="AW473" s="338"/>
      <c r="AX473" s="338"/>
      <c r="AY473" s="338"/>
      <c r="AZ473" s="338"/>
      <c r="BA473" s="338"/>
      <c r="BB473" s="338"/>
      <c r="BC473" s="338"/>
      <c r="BD473" s="338"/>
      <c r="BE473" s="338"/>
      <c r="BF473" s="338"/>
      <c r="BG473" s="338"/>
      <c r="BH473" s="338"/>
      <c r="BI473" s="338"/>
    </row>
    <row r="474" spans="1:61" s="357" customFormat="1" hidden="1">
      <c r="A474" s="338"/>
      <c r="B474" s="94"/>
      <c r="C474" s="195"/>
      <c r="D474" s="114"/>
      <c r="E474" s="114"/>
      <c r="F474" s="114"/>
      <c r="G474" s="114"/>
      <c r="H474" s="197"/>
      <c r="I474" s="14"/>
      <c r="J474" s="348"/>
      <c r="L474" s="348"/>
      <c r="M474" s="338"/>
      <c r="N474" s="338"/>
      <c r="O474" s="338"/>
      <c r="P474" s="338"/>
      <c r="Q474" s="338"/>
      <c r="R474" s="338"/>
      <c r="S474" s="338"/>
      <c r="T474" s="338"/>
      <c r="U474" s="338"/>
      <c r="V474" s="338"/>
      <c r="W474" s="338"/>
      <c r="X474" s="338"/>
      <c r="Y474" s="338"/>
      <c r="Z474" s="338"/>
      <c r="AA474" s="338"/>
      <c r="AB474" s="338"/>
      <c r="AC474" s="338"/>
      <c r="AD474" s="338"/>
      <c r="AE474" s="338"/>
      <c r="AF474" s="338"/>
      <c r="AG474" s="338"/>
      <c r="AH474" s="338"/>
      <c r="AI474" s="338"/>
      <c r="AJ474" s="338"/>
      <c r="AK474" s="338"/>
      <c r="AL474" s="338"/>
      <c r="AM474" s="338"/>
      <c r="AN474" s="338"/>
      <c r="AO474" s="338"/>
      <c r="AP474" s="338"/>
      <c r="AQ474" s="338"/>
      <c r="AR474" s="338"/>
      <c r="AS474" s="338"/>
      <c r="AT474" s="338"/>
      <c r="AU474" s="338"/>
      <c r="AV474" s="338"/>
      <c r="AW474" s="338"/>
      <c r="AX474" s="338"/>
      <c r="AY474" s="338"/>
      <c r="AZ474" s="338"/>
      <c r="BA474" s="338"/>
      <c r="BB474" s="338"/>
      <c r="BC474" s="338"/>
      <c r="BD474" s="338"/>
      <c r="BE474" s="338"/>
      <c r="BF474" s="338"/>
      <c r="BG474" s="338"/>
      <c r="BH474" s="338"/>
      <c r="BI474" s="338"/>
    </row>
    <row r="475" spans="1:61" s="357" customFormat="1" hidden="1">
      <c r="A475" s="338"/>
      <c r="B475" s="14"/>
      <c r="C475" s="194"/>
      <c r="D475" s="194"/>
      <c r="E475" s="194"/>
      <c r="F475" s="194"/>
      <c r="G475" s="194"/>
      <c r="H475" s="203"/>
      <c r="I475" s="194"/>
      <c r="J475" s="345"/>
      <c r="L475" s="348"/>
      <c r="M475" s="338"/>
      <c r="N475" s="338"/>
      <c r="O475" s="338"/>
      <c r="P475" s="338"/>
      <c r="Q475" s="338"/>
      <c r="R475" s="338"/>
      <c r="S475" s="338"/>
      <c r="T475" s="338"/>
      <c r="U475" s="338"/>
      <c r="V475" s="338"/>
      <c r="W475" s="338"/>
      <c r="X475" s="338"/>
      <c r="Y475" s="338"/>
      <c r="Z475" s="338"/>
      <c r="AA475" s="338"/>
      <c r="AB475" s="338"/>
      <c r="AC475" s="338"/>
      <c r="AD475" s="338"/>
      <c r="AE475" s="338"/>
      <c r="AF475" s="338"/>
      <c r="AG475" s="338"/>
      <c r="AH475" s="338"/>
      <c r="AI475" s="338"/>
      <c r="AJ475" s="338"/>
      <c r="AK475" s="338"/>
      <c r="AL475" s="338"/>
      <c r="AM475" s="338"/>
      <c r="AN475" s="338"/>
      <c r="AO475" s="338"/>
      <c r="AP475" s="338"/>
      <c r="AQ475" s="338"/>
      <c r="AR475" s="338"/>
      <c r="AS475" s="338"/>
      <c r="AT475" s="338"/>
      <c r="AU475" s="338"/>
      <c r="AV475" s="338"/>
      <c r="AW475" s="338"/>
      <c r="AX475" s="338"/>
      <c r="AY475" s="338"/>
      <c r="AZ475" s="338"/>
      <c r="BA475" s="338"/>
      <c r="BB475" s="338"/>
      <c r="BC475" s="338"/>
      <c r="BD475" s="338"/>
      <c r="BE475" s="338"/>
      <c r="BF475" s="338"/>
      <c r="BG475" s="338"/>
      <c r="BH475" s="338"/>
      <c r="BI475" s="338"/>
    </row>
    <row r="476" spans="1:61" s="357" customFormat="1" hidden="1">
      <c r="A476" s="338"/>
      <c r="B476"/>
      <c r="C476"/>
      <c r="D476" s="194"/>
      <c r="E476" s="194"/>
      <c r="F476" s="194"/>
      <c r="G476" s="194"/>
      <c r="H476" s="197"/>
      <c r="I476" s="14"/>
      <c r="J476" s="348"/>
      <c r="L476" s="348"/>
      <c r="M476" s="338"/>
      <c r="N476" s="338"/>
      <c r="O476" s="338"/>
      <c r="P476" s="338"/>
      <c r="Q476" s="338"/>
      <c r="R476" s="338"/>
      <c r="S476" s="338"/>
      <c r="T476" s="338"/>
      <c r="U476" s="338"/>
      <c r="V476" s="338"/>
      <c r="W476" s="338"/>
      <c r="X476" s="338"/>
      <c r="Y476" s="338"/>
      <c r="Z476" s="338"/>
      <c r="AA476" s="338"/>
      <c r="AB476" s="338"/>
      <c r="AC476" s="338"/>
      <c r="AD476" s="338"/>
      <c r="AE476" s="338"/>
      <c r="AF476" s="338"/>
      <c r="AG476" s="338"/>
      <c r="AH476" s="338"/>
      <c r="AI476" s="338"/>
      <c r="AJ476" s="338"/>
      <c r="AK476" s="338"/>
      <c r="AL476" s="338"/>
      <c r="AM476" s="338"/>
      <c r="AN476" s="338"/>
      <c r="AO476" s="338"/>
      <c r="AP476" s="338"/>
      <c r="AQ476" s="338"/>
      <c r="AR476" s="338"/>
      <c r="AS476" s="338"/>
      <c r="AT476" s="338"/>
      <c r="AU476" s="338"/>
      <c r="AV476" s="338"/>
      <c r="AW476" s="338"/>
      <c r="AX476" s="338"/>
      <c r="AY476" s="338"/>
      <c r="AZ476" s="338"/>
      <c r="BA476" s="338"/>
      <c r="BB476" s="338"/>
      <c r="BC476" s="338"/>
      <c r="BD476" s="338"/>
      <c r="BE476" s="338"/>
      <c r="BF476" s="338"/>
      <c r="BG476" s="338"/>
      <c r="BH476" s="338"/>
      <c r="BI476" s="338"/>
    </row>
    <row r="477" spans="1:61" s="357" customFormat="1" hidden="1">
      <c r="A477" s="338"/>
      <c r="B477" s="120"/>
      <c r="C477" s="120"/>
      <c r="D477" s="120"/>
      <c r="E477" s="120"/>
      <c r="F477" s="120"/>
      <c r="G477" s="120"/>
      <c r="H477" s="120"/>
      <c r="I477" s="120"/>
      <c r="J477" s="365"/>
      <c r="L477" s="348"/>
      <c r="M477" s="338"/>
      <c r="N477" s="338"/>
      <c r="O477" s="338"/>
      <c r="P477" s="338"/>
      <c r="Q477" s="338"/>
      <c r="R477" s="338"/>
      <c r="S477" s="338"/>
      <c r="T477" s="338"/>
      <c r="U477" s="338"/>
      <c r="V477" s="338"/>
      <c r="W477" s="338"/>
      <c r="X477" s="338"/>
      <c r="Y477" s="338"/>
      <c r="Z477" s="338"/>
      <c r="AA477" s="338"/>
      <c r="AB477" s="338"/>
      <c r="AC477" s="338"/>
      <c r="AD477" s="338"/>
      <c r="AE477" s="338"/>
      <c r="AF477" s="338"/>
      <c r="AG477" s="338"/>
      <c r="AH477" s="338"/>
      <c r="AI477" s="338"/>
      <c r="AJ477" s="338"/>
      <c r="AK477" s="338"/>
      <c r="AL477" s="338"/>
      <c r="AM477" s="338"/>
      <c r="AN477" s="338"/>
      <c r="AO477" s="338"/>
      <c r="AP477" s="338"/>
      <c r="AQ477" s="338"/>
      <c r="AR477" s="338"/>
      <c r="AS477" s="338"/>
      <c r="AT477" s="338"/>
      <c r="AU477" s="338"/>
      <c r="AV477" s="338"/>
      <c r="AW477" s="338"/>
      <c r="AX477" s="338"/>
      <c r="AY477" s="338"/>
      <c r="AZ477" s="338"/>
      <c r="BA477" s="338"/>
      <c r="BB477" s="338"/>
      <c r="BC477" s="338"/>
      <c r="BD477" s="338"/>
      <c r="BE477" s="338"/>
      <c r="BF477" s="338"/>
      <c r="BG477" s="338"/>
      <c r="BH477" s="338"/>
      <c r="BI477" s="338"/>
    </row>
    <row r="478" spans="1:61" s="357" customFormat="1" hidden="1">
      <c r="A478" s="338"/>
      <c r="B478" s="14"/>
      <c r="C478" s="194"/>
      <c r="D478" s="194"/>
      <c r="E478" s="194"/>
      <c r="F478" s="194"/>
      <c r="G478" s="194"/>
      <c r="H478" s="197"/>
      <c r="I478" s="14"/>
      <c r="J478" s="348"/>
      <c r="L478" s="348"/>
      <c r="M478" s="338"/>
      <c r="N478" s="338"/>
      <c r="O478" s="338"/>
      <c r="P478" s="338"/>
      <c r="Q478" s="338"/>
      <c r="R478" s="338"/>
      <c r="S478" s="338"/>
      <c r="T478" s="338"/>
      <c r="U478" s="338"/>
      <c r="V478" s="338"/>
      <c r="W478" s="338"/>
      <c r="X478" s="338"/>
      <c r="Y478" s="338"/>
      <c r="Z478" s="338"/>
      <c r="AA478" s="338"/>
      <c r="AB478" s="338"/>
      <c r="AC478" s="338"/>
      <c r="AD478" s="338"/>
      <c r="AE478" s="338"/>
      <c r="AF478" s="338"/>
      <c r="AG478" s="338"/>
      <c r="AH478" s="338"/>
      <c r="AI478" s="338"/>
      <c r="AJ478" s="338"/>
      <c r="AK478" s="338"/>
      <c r="AL478" s="338"/>
      <c r="AM478" s="338"/>
      <c r="AN478" s="338"/>
      <c r="AO478" s="338"/>
      <c r="AP478" s="338"/>
      <c r="AQ478" s="338"/>
      <c r="AR478" s="338"/>
      <c r="AS478" s="338"/>
      <c r="AT478" s="338"/>
      <c r="AU478" s="338"/>
      <c r="AV478" s="338"/>
      <c r="AW478" s="338"/>
      <c r="AX478" s="338"/>
      <c r="AY478" s="338"/>
      <c r="AZ478" s="338"/>
      <c r="BA478" s="338"/>
      <c r="BB478" s="338"/>
      <c r="BC478" s="338"/>
      <c r="BD478" s="338"/>
      <c r="BE478" s="338"/>
      <c r="BF478" s="338"/>
      <c r="BG478" s="338"/>
      <c r="BH478" s="338"/>
      <c r="BI478" s="338"/>
    </row>
    <row r="479" spans="1:61" s="357" customFormat="1" hidden="1">
      <c r="A479" s="338"/>
      <c r="B479" s="14"/>
      <c r="C479" s="195"/>
      <c r="D479" s="195"/>
      <c r="E479" s="114"/>
      <c r="F479" s="114"/>
      <c r="G479" s="114"/>
      <c r="H479" s="197"/>
      <c r="I479" s="14"/>
      <c r="J479" s="348"/>
      <c r="L479" s="348"/>
      <c r="M479" s="338"/>
      <c r="N479" s="338"/>
      <c r="O479" s="338"/>
      <c r="P479" s="338"/>
      <c r="Q479" s="338"/>
      <c r="R479" s="338"/>
      <c r="S479" s="338"/>
      <c r="T479" s="338"/>
      <c r="U479" s="338"/>
      <c r="V479" s="338"/>
      <c r="W479" s="338"/>
      <c r="X479" s="338"/>
      <c r="Y479" s="338"/>
      <c r="Z479" s="338"/>
      <c r="AA479" s="338"/>
      <c r="AB479" s="338"/>
      <c r="AC479" s="338"/>
      <c r="AD479" s="338"/>
      <c r="AE479" s="338"/>
      <c r="AF479" s="338"/>
      <c r="AG479" s="338"/>
      <c r="AH479" s="338"/>
      <c r="AI479" s="338"/>
      <c r="AJ479" s="338"/>
      <c r="AK479" s="338"/>
      <c r="AL479" s="338"/>
      <c r="AM479" s="338"/>
      <c r="AN479" s="338"/>
      <c r="AO479" s="338"/>
      <c r="AP479" s="338"/>
      <c r="AQ479" s="338"/>
      <c r="AR479" s="338"/>
      <c r="AS479" s="338"/>
      <c r="AT479" s="338"/>
      <c r="AU479" s="338"/>
      <c r="AV479" s="338"/>
      <c r="AW479" s="338"/>
      <c r="AX479" s="338"/>
      <c r="AY479" s="338"/>
      <c r="AZ479" s="338"/>
      <c r="BA479" s="338"/>
      <c r="BB479" s="338"/>
      <c r="BC479" s="338"/>
      <c r="BD479" s="338"/>
      <c r="BE479" s="338"/>
      <c r="BF479" s="338"/>
      <c r="BG479" s="338"/>
      <c r="BH479" s="338"/>
      <c r="BI479" s="338"/>
    </row>
    <row r="480" spans="1:61" s="357" customFormat="1" hidden="1">
      <c r="A480" s="338"/>
      <c r="B480" s="14"/>
      <c r="C480" s="194"/>
      <c r="D480" s="194"/>
      <c r="E480" s="194"/>
      <c r="F480" s="194"/>
      <c r="G480" s="194"/>
      <c r="H480" s="197"/>
      <c r="I480" s="14"/>
      <c r="J480" s="348"/>
      <c r="L480" s="348"/>
      <c r="M480" s="338"/>
      <c r="N480" s="338"/>
      <c r="O480" s="338"/>
      <c r="P480" s="338"/>
      <c r="Q480" s="338"/>
      <c r="R480" s="338"/>
      <c r="S480" s="338"/>
      <c r="T480" s="338"/>
      <c r="U480" s="338"/>
      <c r="V480" s="338"/>
      <c r="W480" s="338"/>
      <c r="X480" s="338"/>
      <c r="Y480" s="338"/>
      <c r="Z480" s="338"/>
      <c r="AA480" s="338"/>
      <c r="AB480" s="338"/>
      <c r="AC480" s="338"/>
      <c r="AD480" s="338"/>
      <c r="AE480" s="338"/>
      <c r="AF480" s="338"/>
      <c r="AG480" s="338"/>
      <c r="AH480" s="338"/>
      <c r="AI480" s="338"/>
      <c r="AJ480" s="338"/>
      <c r="AK480" s="338"/>
      <c r="AL480" s="338"/>
      <c r="AM480" s="338"/>
      <c r="AN480" s="338"/>
      <c r="AO480" s="338"/>
      <c r="AP480" s="338"/>
      <c r="AQ480" s="338"/>
      <c r="AR480" s="338"/>
      <c r="AS480" s="338"/>
      <c r="AT480" s="338"/>
      <c r="AU480" s="338"/>
      <c r="AV480" s="338"/>
      <c r="AW480" s="338"/>
      <c r="AX480" s="338"/>
      <c r="AY480" s="338"/>
      <c r="AZ480" s="338"/>
      <c r="BA480" s="338"/>
      <c r="BB480" s="338"/>
      <c r="BC480" s="338"/>
      <c r="BD480" s="338"/>
      <c r="BE480" s="338"/>
      <c r="BF480" s="338"/>
      <c r="BG480" s="338"/>
      <c r="BH480" s="338"/>
      <c r="BI480" s="338"/>
    </row>
    <row r="481" spans="1:61" s="357" customFormat="1" hidden="1">
      <c r="A481" s="338"/>
      <c r="B481" s="14"/>
      <c r="C481" s="195"/>
      <c r="D481" s="195"/>
      <c r="E481" s="14"/>
      <c r="F481" s="14"/>
      <c r="G481" s="14"/>
      <c r="H481" s="197"/>
      <c r="I481" s="14"/>
      <c r="J481" s="348"/>
      <c r="L481" s="348"/>
      <c r="M481" s="338"/>
      <c r="N481" s="338"/>
      <c r="O481" s="338"/>
      <c r="P481" s="338"/>
      <c r="Q481" s="338"/>
      <c r="R481" s="338"/>
      <c r="S481" s="338"/>
      <c r="T481" s="338"/>
      <c r="U481" s="338"/>
      <c r="V481" s="338"/>
      <c r="W481" s="338"/>
      <c r="X481" s="338"/>
      <c r="Y481" s="338"/>
      <c r="Z481" s="338"/>
      <c r="AA481" s="338"/>
      <c r="AB481" s="338"/>
      <c r="AC481" s="338"/>
      <c r="AD481" s="338"/>
      <c r="AE481" s="338"/>
      <c r="AF481" s="338"/>
      <c r="AG481" s="338"/>
      <c r="AH481" s="338"/>
      <c r="AI481" s="338"/>
      <c r="AJ481" s="338"/>
      <c r="AK481" s="338"/>
      <c r="AL481" s="338"/>
      <c r="AM481" s="338"/>
      <c r="AN481" s="338"/>
      <c r="AO481" s="338"/>
      <c r="AP481" s="338"/>
      <c r="AQ481" s="338"/>
      <c r="AR481" s="338"/>
      <c r="AS481" s="338"/>
      <c r="AT481" s="338"/>
      <c r="AU481" s="338"/>
      <c r="AV481" s="338"/>
      <c r="AW481" s="338"/>
      <c r="AX481" s="338"/>
      <c r="AY481" s="338"/>
      <c r="AZ481" s="338"/>
      <c r="BA481" s="338"/>
      <c r="BB481" s="338"/>
      <c r="BC481" s="338"/>
      <c r="BD481" s="338"/>
      <c r="BE481" s="338"/>
      <c r="BF481" s="338"/>
      <c r="BG481" s="338"/>
      <c r="BH481" s="338"/>
      <c r="BI481" s="338"/>
    </row>
    <row r="482" spans="1:61" s="357" customFormat="1" hidden="1">
      <c r="A482" s="338"/>
      <c r="B482" s="120"/>
      <c r="C482" s="120"/>
      <c r="D482" s="120"/>
      <c r="E482" s="120"/>
      <c r="F482" s="120"/>
      <c r="G482" s="120"/>
      <c r="H482" s="120"/>
      <c r="I482" s="120"/>
      <c r="J482" s="365"/>
      <c r="L482" s="348"/>
      <c r="M482" s="338"/>
      <c r="N482" s="338"/>
      <c r="O482" s="338"/>
      <c r="P482" s="338"/>
      <c r="Q482" s="338"/>
      <c r="R482" s="338"/>
      <c r="S482" s="338"/>
      <c r="T482" s="338"/>
      <c r="U482" s="338"/>
      <c r="V482" s="338"/>
      <c r="W482" s="338"/>
      <c r="X482" s="338"/>
      <c r="Y482" s="338"/>
      <c r="Z482" s="338"/>
      <c r="AA482" s="338"/>
      <c r="AB482" s="338"/>
      <c r="AC482" s="338"/>
      <c r="AD482" s="338"/>
      <c r="AE482" s="338"/>
      <c r="AF482" s="338"/>
      <c r="AG482" s="338"/>
      <c r="AH482" s="338"/>
      <c r="AI482" s="338"/>
      <c r="AJ482" s="338"/>
      <c r="AK482" s="338"/>
      <c r="AL482" s="338"/>
      <c r="AM482" s="338"/>
      <c r="AN482" s="338"/>
      <c r="AO482" s="338"/>
      <c r="AP482" s="338"/>
      <c r="AQ482" s="338"/>
      <c r="AR482" s="338"/>
      <c r="AS482" s="338"/>
      <c r="AT482" s="338"/>
      <c r="AU482" s="338"/>
      <c r="AV482" s="338"/>
      <c r="AW482" s="338"/>
      <c r="AX482" s="338"/>
      <c r="AY482" s="338"/>
      <c r="AZ482" s="338"/>
      <c r="BA482" s="338"/>
      <c r="BB482" s="338"/>
      <c r="BC482" s="338"/>
      <c r="BD482" s="338"/>
      <c r="BE482" s="338"/>
      <c r="BF482" s="338"/>
      <c r="BG482" s="338"/>
      <c r="BH482" s="338"/>
      <c r="BI482" s="338"/>
    </row>
    <row r="483" spans="1:61" s="357" customFormat="1" hidden="1">
      <c r="A483" s="338"/>
      <c r="B483" s="14"/>
      <c r="C483" s="194"/>
      <c r="D483" s="194"/>
      <c r="E483" s="14"/>
      <c r="F483" s="14"/>
      <c r="G483" s="14"/>
      <c r="H483" s="197"/>
      <c r="I483" s="14"/>
      <c r="J483" s="348"/>
      <c r="L483" s="348"/>
      <c r="M483" s="338"/>
      <c r="N483" s="338"/>
      <c r="O483" s="338"/>
      <c r="P483" s="338"/>
      <c r="Q483" s="338"/>
      <c r="R483" s="338"/>
      <c r="S483" s="338"/>
      <c r="T483" s="338"/>
      <c r="U483" s="338"/>
      <c r="V483" s="338"/>
      <c r="W483" s="338"/>
      <c r="X483" s="338"/>
      <c r="Y483" s="338"/>
      <c r="Z483" s="338"/>
      <c r="AA483" s="338"/>
      <c r="AB483" s="338"/>
      <c r="AC483" s="338"/>
      <c r="AD483" s="338"/>
      <c r="AE483" s="338"/>
      <c r="AF483" s="338"/>
      <c r="AG483" s="338"/>
      <c r="AH483" s="338"/>
      <c r="AI483" s="338"/>
      <c r="AJ483" s="338"/>
      <c r="AK483" s="338"/>
      <c r="AL483" s="338"/>
      <c r="AM483" s="338"/>
      <c r="AN483" s="338"/>
      <c r="AO483" s="338"/>
      <c r="AP483" s="338"/>
      <c r="AQ483" s="338"/>
      <c r="AR483" s="338"/>
      <c r="AS483" s="338"/>
      <c r="AT483" s="338"/>
      <c r="AU483" s="338"/>
      <c r="AV483" s="338"/>
      <c r="AW483" s="338"/>
      <c r="AX483" s="338"/>
      <c r="AY483" s="338"/>
      <c r="AZ483" s="338"/>
      <c r="BA483" s="338"/>
      <c r="BB483" s="338"/>
      <c r="BC483" s="338"/>
      <c r="BD483" s="338"/>
      <c r="BE483" s="338"/>
      <c r="BF483" s="338"/>
      <c r="BG483" s="338"/>
      <c r="BH483" s="338"/>
      <c r="BI483" s="338"/>
    </row>
    <row r="484" spans="1:61" s="357" customFormat="1" hidden="1">
      <c r="A484" s="338"/>
      <c r="B484" s="14"/>
      <c r="C484" s="195"/>
      <c r="D484" s="195"/>
      <c r="E484" s="114"/>
      <c r="F484" s="114"/>
      <c r="G484" s="114"/>
      <c r="H484" s="197"/>
      <c r="I484" s="14"/>
      <c r="J484" s="348"/>
      <c r="L484" s="348"/>
      <c r="M484" s="338"/>
      <c r="N484" s="338"/>
      <c r="O484" s="338"/>
      <c r="P484" s="338"/>
      <c r="Q484" s="338"/>
      <c r="R484" s="338"/>
      <c r="S484" s="338"/>
      <c r="T484" s="338"/>
      <c r="U484" s="338"/>
      <c r="V484" s="338"/>
      <c r="W484" s="338"/>
      <c r="X484" s="338"/>
      <c r="Y484" s="338"/>
      <c r="Z484" s="338"/>
      <c r="AA484" s="338"/>
      <c r="AB484" s="338"/>
      <c r="AC484" s="338"/>
      <c r="AD484" s="338"/>
      <c r="AE484" s="338"/>
      <c r="AF484" s="338"/>
      <c r="AG484" s="338"/>
      <c r="AH484" s="338"/>
      <c r="AI484" s="338"/>
      <c r="AJ484" s="338"/>
      <c r="AK484" s="338"/>
      <c r="AL484" s="338"/>
      <c r="AM484" s="338"/>
      <c r="AN484" s="338"/>
      <c r="AO484" s="338"/>
      <c r="AP484" s="338"/>
      <c r="AQ484" s="338"/>
      <c r="AR484" s="338"/>
      <c r="AS484" s="338"/>
      <c r="AT484" s="338"/>
      <c r="AU484" s="338"/>
      <c r="AV484" s="338"/>
      <c r="AW484" s="338"/>
      <c r="AX484" s="338"/>
      <c r="AY484" s="338"/>
      <c r="AZ484" s="338"/>
      <c r="BA484" s="338"/>
      <c r="BB484" s="338"/>
      <c r="BC484" s="338"/>
      <c r="BD484" s="338"/>
      <c r="BE484" s="338"/>
      <c r="BF484" s="338"/>
      <c r="BG484" s="338"/>
      <c r="BH484" s="338"/>
      <c r="BI484" s="338"/>
    </row>
    <row r="485" spans="1:61" s="357" customFormat="1" hidden="1">
      <c r="A485" s="338"/>
      <c r="B485" s="14"/>
      <c r="C485" s="194"/>
      <c r="D485" s="194"/>
      <c r="E485" s="194"/>
      <c r="F485" s="194"/>
      <c r="G485" s="194"/>
      <c r="H485" s="197"/>
      <c r="I485" s="14"/>
      <c r="J485" s="348"/>
      <c r="L485" s="348"/>
      <c r="M485" s="338"/>
      <c r="N485" s="338"/>
      <c r="O485" s="338"/>
      <c r="P485" s="338"/>
      <c r="Q485" s="338"/>
      <c r="R485" s="338"/>
      <c r="S485" s="338"/>
      <c r="T485" s="338"/>
      <c r="U485" s="338"/>
      <c r="V485" s="338"/>
      <c r="W485" s="338"/>
      <c r="X485" s="338"/>
      <c r="Y485" s="338"/>
      <c r="Z485" s="338"/>
      <c r="AA485" s="338"/>
      <c r="AB485" s="338"/>
      <c r="AC485" s="338"/>
      <c r="AD485" s="338"/>
      <c r="AE485" s="338"/>
      <c r="AF485" s="338"/>
      <c r="AG485" s="338"/>
      <c r="AH485" s="338"/>
      <c r="AI485" s="338"/>
      <c r="AJ485" s="338"/>
      <c r="AK485" s="338"/>
      <c r="AL485" s="338"/>
      <c r="AM485" s="338"/>
      <c r="AN485" s="338"/>
      <c r="AO485" s="338"/>
      <c r="AP485" s="338"/>
      <c r="AQ485" s="338"/>
      <c r="AR485" s="338"/>
      <c r="AS485" s="338"/>
      <c r="AT485" s="338"/>
      <c r="AU485" s="338"/>
      <c r="AV485" s="338"/>
      <c r="AW485" s="338"/>
      <c r="AX485" s="338"/>
      <c r="AY485" s="338"/>
      <c r="AZ485" s="338"/>
      <c r="BA485" s="338"/>
      <c r="BB485" s="338"/>
      <c r="BC485" s="338"/>
      <c r="BD485" s="338"/>
      <c r="BE485" s="338"/>
      <c r="BF485" s="338"/>
      <c r="BG485" s="338"/>
      <c r="BH485" s="338"/>
      <c r="BI485" s="338"/>
    </row>
    <row r="486" spans="1:61" s="357" customFormat="1" hidden="1">
      <c r="A486" s="338"/>
      <c r="B486" s="14"/>
      <c r="C486" s="195"/>
      <c r="D486" s="194"/>
      <c r="E486" s="14"/>
      <c r="F486" s="14"/>
      <c r="G486" s="14"/>
      <c r="H486" s="197"/>
      <c r="I486" s="14"/>
      <c r="J486" s="348"/>
      <c r="L486" s="348"/>
      <c r="M486" s="338"/>
      <c r="N486" s="338"/>
      <c r="O486" s="338"/>
      <c r="P486" s="338"/>
      <c r="Q486" s="338"/>
      <c r="R486" s="338"/>
      <c r="S486" s="338"/>
      <c r="T486" s="338"/>
      <c r="U486" s="338"/>
      <c r="V486" s="338"/>
      <c r="W486" s="338"/>
      <c r="X486" s="338"/>
      <c r="Y486" s="338"/>
      <c r="Z486" s="338"/>
      <c r="AA486" s="338"/>
      <c r="AB486" s="338"/>
      <c r="AC486" s="338"/>
      <c r="AD486" s="338"/>
      <c r="AE486" s="338"/>
      <c r="AF486" s="338"/>
      <c r="AG486" s="338"/>
      <c r="AH486" s="338"/>
      <c r="AI486" s="338"/>
      <c r="AJ486" s="338"/>
      <c r="AK486" s="338"/>
      <c r="AL486" s="338"/>
      <c r="AM486" s="338"/>
      <c r="AN486" s="338"/>
      <c r="AO486" s="338"/>
      <c r="AP486" s="338"/>
      <c r="AQ486" s="338"/>
      <c r="AR486" s="338"/>
      <c r="AS486" s="338"/>
      <c r="AT486" s="338"/>
      <c r="AU486" s="338"/>
      <c r="AV486" s="338"/>
      <c r="AW486" s="338"/>
      <c r="AX486" s="338"/>
      <c r="AY486" s="338"/>
      <c r="AZ486" s="338"/>
      <c r="BA486" s="338"/>
      <c r="BB486" s="338"/>
      <c r="BC486" s="338"/>
      <c r="BD486" s="338"/>
      <c r="BE486" s="338"/>
      <c r="BF486" s="338"/>
      <c r="BG486" s="338"/>
      <c r="BH486" s="338"/>
      <c r="BI486" s="338"/>
    </row>
    <row r="487" spans="1:61" s="357" customFormat="1" hidden="1">
      <c r="A487" s="338"/>
      <c r="B487" s="120"/>
      <c r="C487" s="120"/>
      <c r="D487" s="120"/>
      <c r="E487" s="120"/>
      <c r="F487" s="120"/>
      <c r="G487" s="120"/>
      <c r="H487" s="120"/>
      <c r="I487" s="120"/>
      <c r="J487" s="365"/>
      <c r="L487" s="348"/>
      <c r="M487" s="338"/>
      <c r="N487" s="338"/>
      <c r="O487" s="338"/>
      <c r="P487" s="338"/>
      <c r="Q487" s="338"/>
      <c r="R487" s="338"/>
      <c r="S487" s="338"/>
      <c r="T487" s="338"/>
      <c r="U487" s="338"/>
      <c r="V487" s="338"/>
      <c r="W487" s="338"/>
      <c r="X487" s="338"/>
      <c r="Y487" s="338"/>
      <c r="Z487" s="338"/>
      <c r="AA487" s="338"/>
      <c r="AB487" s="338"/>
      <c r="AC487" s="338"/>
      <c r="AD487" s="338"/>
      <c r="AE487" s="338"/>
      <c r="AF487" s="338"/>
      <c r="AG487" s="338"/>
      <c r="AH487" s="338"/>
      <c r="AI487" s="338"/>
      <c r="AJ487" s="338"/>
      <c r="AK487" s="338"/>
      <c r="AL487" s="338"/>
      <c r="AM487" s="338"/>
      <c r="AN487" s="338"/>
      <c r="AO487" s="338"/>
      <c r="AP487" s="338"/>
      <c r="AQ487" s="338"/>
      <c r="AR487" s="338"/>
      <c r="AS487" s="338"/>
      <c r="AT487" s="338"/>
      <c r="AU487" s="338"/>
      <c r="AV487" s="338"/>
      <c r="AW487" s="338"/>
      <c r="AX487" s="338"/>
      <c r="AY487" s="338"/>
      <c r="AZ487" s="338"/>
      <c r="BA487" s="338"/>
      <c r="BB487" s="338"/>
      <c r="BC487" s="338"/>
      <c r="BD487" s="338"/>
      <c r="BE487" s="338"/>
      <c r="BF487" s="338"/>
      <c r="BG487" s="338"/>
      <c r="BH487" s="338"/>
      <c r="BI487" s="338"/>
    </row>
    <row r="488" spans="1:61" s="357" customFormat="1" hidden="1">
      <c r="A488" s="338"/>
      <c r="B488" s="14"/>
      <c r="C488" s="194"/>
      <c r="D488" s="194"/>
      <c r="E488" s="14"/>
      <c r="F488" s="14"/>
      <c r="G488" s="14"/>
      <c r="H488" s="197"/>
      <c r="I488" s="14"/>
      <c r="J488" s="348"/>
      <c r="L488" s="348"/>
      <c r="M488" s="338"/>
      <c r="N488" s="338"/>
      <c r="O488" s="338"/>
      <c r="P488" s="338"/>
      <c r="Q488" s="338"/>
      <c r="R488" s="338"/>
      <c r="S488" s="338"/>
      <c r="T488" s="338"/>
      <c r="U488" s="338"/>
      <c r="V488" s="338"/>
      <c r="W488" s="338"/>
      <c r="X488" s="338"/>
      <c r="Y488" s="338"/>
      <c r="Z488" s="338"/>
      <c r="AA488" s="338"/>
      <c r="AB488" s="338"/>
      <c r="AC488" s="338"/>
      <c r="AD488" s="338"/>
      <c r="AE488" s="338"/>
      <c r="AF488" s="338"/>
      <c r="AG488" s="338"/>
      <c r="AH488" s="338"/>
      <c r="AI488" s="338"/>
      <c r="AJ488" s="338"/>
      <c r="AK488" s="338"/>
      <c r="AL488" s="338"/>
      <c r="AM488" s="338"/>
      <c r="AN488" s="338"/>
      <c r="AO488" s="338"/>
      <c r="AP488" s="338"/>
      <c r="AQ488" s="338"/>
      <c r="AR488" s="338"/>
      <c r="AS488" s="338"/>
      <c r="AT488" s="338"/>
      <c r="AU488" s="338"/>
      <c r="AV488" s="338"/>
      <c r="AW488" s="338"/>
      <c r="AX488" s="338"/>
      <c r="AY488" s="338"/>
      <c r="AZ488" s="338"/>
      <c r="BA488" s="338"/>
      <c r="BB488" s="338"/>
      <c r="BC488" s="338"/>
      <c r="BD488" s="338"/>
      <c r="BE488" s="338"/>
      <c r="BF488" s="338"/>
      <c r="BG488" s="338"/>
      <c r="BH488" s="338"/>
      <c r="BI488" s="338"/>
    </row>
    <row r="489" spans="1:61" s="357" customFormat="1" hidden="1">
      <c r="A489" s="338"/>
      <c r="B489" s="14"/>
      <c r="C489" s="195"/>
      <c r="D489" s="195"/>
      <c r="E489" s="114"/>
      <c r="F489" s="114"/>
      <c r="G489" s="114"/>
      <c r="H489" s="197"/>
      <c r="I489" s="14"/>
      <c r="J489" s="348"/>
      <c r="L489" s="348"/>
      <c r="M489" s="338"/>
      <c r="N489" s="338"/>
      <c r="O489" s="338"/>
      <c r="P489" s="338"/>
      <c r="Q489" s="338"/>
      <c r="R489" s="338"/>
      <c r="S489" s="338"/>
      <c r="T489" s="338"/>
      <c r="U489" s="338"/>
      <c r="V489" s="338"/>
      <c r="W489" s="338"/>
      <c r="X489" s="338"/>
      <c r="Y489" s="338"/>
      <c r="Z489" s="338"/>
      <c r="AA489" s="338"/>
      <c r="AB489" s="338"/>
      <c r="AC489" s="338"/>
      <c r="AD489" s="338"/>
      <c r="AE489" s="338"/>
      <c r="AF489" s="338"/>
      <c r="AG489" s="338"/>
      <c r="AH489" s="338"/>
      <c r="AI489" s="338"/>
      <c r="AJ489" s="338"/>
      <c r="AK489" s="338"/>
      <c r="AL489" s="338"/>
      <c r="AM489" s="338"/>
      <c r="AN489" s="338"/>
      <c r="AO489" s="338"/>
      <c r="AP489" s="338"/>
      <c r="AQ489" s="338"/>
      <c r="AR489" s="338"/>
      <c r="AS489" s="338"/>
      <c r="AT489" s="338"/>
      <c r="AU489" s="338"/>
      <c r="AV489" s="338"/>
      <c r="AW489" s="338"/>
      <c r="AX489" s="338"/>
      <c r="AY489" s="338"/>
      <c r="AZ489" s="338"/>
      <c r="BA489" s="338"/>
      <c r="BB489" s="338"/>
      <c r="BC489" s="338"/>
      <c r="BD489" s="338"/>
      <c r="BE489" s="338"/>
      <c r="BF489" s="338"/>
      <c r="BG489" s="338"/>
      <c r="BH489" s="338"/>
      <c r="BI489" s="338"/>
    </row>
    <row r="490" spans="1:61" s="357" customFormat="1" hidden="1">
      <c r="A490" s="338"/>
      <c r="B490" s="14"/>
      <c r="C490" s="194"/>
      <c r="D490" s="194"/>
      <c r="E490" s="194"/>
      <c r="F490" s="194"/>
      <c r="G490" s="194"/>
      <c r="H490" s="197"/>
      <c r="I490" s="14"/>
      <c r="J490" s="348"/>
      <c r="L490" s="348"/>
      <c r="M490" s="338"/>
      <c r="N490" s="338"/>
      <c r="O490" s="338"/>
      <c r="P490" s="338"/>
      <c r="Q490" s="338"/>
      <c r="R490" s="338"/>
      <c r="S490" s="338"/>
      <c r="T490" s="338"/>
      <c r="U490" s="338"/>
      <c r="V490" s="338"/>
      <c r="W490" s="338"/>
      <c r="X490" s="338"/>
      <c r="Y490" s="338"/>
      <c r="Z490" s="338"/>
      <c r="AA490" s="338"/>
      <c r="AB490" s="338"/>
      <c r="AC490" s="338"/>
      <c r="AD490" s="338"/>
      <c r="AE490" s="338"/>
      <c r="AF490" s="338"/>
      <c r="AG490" s="338"/>
      <c r="AH490" s="338"/>
      <c r="AI490" s="338"/>
      <c r="AJ490" s="338"/>
      <c r="AK490" s="338"/>
      <c r="AL490" s="338"/>
      <c r="AM490" s="338"/>
      <c r="AN490" s="338"/>
      <c r="AO490" s="338"/>
      <c r="AP490" s="338"/>
      <c r="AQ490" s="338"/>
      <c r="AR490" s="338"/>
      <c r="AS490" s="338"/>
      <c r="AT490" s="338"/>
      <c r="AU490" s="338"/>
      <c r="AV490" s="338"/>
      <c r="AW490" s="338"/>
      <c r="AX490" s="338"/>
      <c r="AY490" s="338"/>
      <c r="AZ490" s="338"/>
      <c r="BA490" s="338"/>
      <c r="BB490" s="338"/>
      <c r="BC490" s="338"/>
      <c r="BD490" s="338"/>
      <c r="BE490" s="338"/>
      <c r="BF490" s="338"/>
      <c r="BG490" s="338"/>
      <c r="BH490" s="338"/>
      <c r="BI490" s="338"/>
    </row>
    <row r="491" spans="1:61" s="357" customFormat="1" hidden="1">
      <c r="A491" s="338"/>
      <c r="B491" s="14"/>
      <c r="C491" s="195"/>
      <c r="D491" s="195"/>
      <c r="E491" s="114"/>
      <c r="F491" s="114"/>
      <c r="G491" s="114"/>
      <c r="H491" s="197"/>
      <c r="I491" s="14"/>
      <c r="J491" s="348"/>
      <c r="L491" s="348"/>
      <c r="M491" s="338"/>
      <c r="N491" s="338"/>
      <c r="O491" s="338"/>
      <c r="P491" s="338"/>
      <c r="Q491" s="338"/>
      <c r="R491" s="338"/>
      <c r="S491" s="338"/>
      <c r="T491" s="338"/>
      <c r="U491" s="338"/>
      <c r="V491" s="338"/>
      <c r="W491" s="338"/>
      <c r="X491" s="338"/>
      <c r="Y491" s="338"/>
      <c r="Z491" s="338"/>
      <c r="AA491" s="338"/>
      <c r="AB491" s="338"/>
      <c r="AC491" s="338"/>
      <c r="AD491" s="338"/>
      <c r="AE491" s="338"/>
      <c r="AF491" s="338"/>
      <c r="AG491" s="338"/>
      <c r="AH491" s="338"/>
      <c r="AI491" s="338"/>
      <c r="AJ491" s="338"/>
      <c r="AK491" s="338"/>
      <c r="AL491" s="338"/>
      <c r="AM491" s="338"/>
      <c r="AN491" s="338"/>
      <c r="AO491" s="338"/>
      <c r="AP491" s="338"/>
      <c r="AQ491" s="338"/>
      <c r="AR491" s="338"/>
      <c r="AS491" s="338"/>
      <c r="AT491" s="338"/>
      <c r="AU491" s="338"/>
      <c r="AV491" s="338"/>
      <c r="AW491" s="338"/>
      <c r="AX491" s="338"/>
      <c r="AY491" s="338"/>
      <c r="AZ491" s="338"/>
      <c r="BA491" s="338"/>
      <c r="BB491" s="338"/>
      <c r="BC491" s="338"/>
      <c r="BD491" s="338"/>
      <c r="BE491" s="338"/>
      <c r="BF491" s="338"/>
      <c r="BG491" s="338"/>
      <c r="BH491" s="338"/>
      <c r="BI491" s="338"/>
    </row>
    <row r="492" spans="1:61" s="357" customFormat="1" hidden="1">
      <c r="A492" s="338"/>
      <c r="B492" s="14"/>
      <c r="C492" s="194"/>
      <c r="D492" s="194"/>
      <c r="E492" s="194"/>
      <c r="F492" s="194"/>
      <c r="G492" s="194"/>
      <c r="H492" s="197"/>
      <c r="I492" s="14"/>
      <c r="J492" s="348"/>
      <c r="L492" s="348"/>
      <c r="M492" s="338"/>
      <c r="N492" s="338"/>
      <c r="O492" s="338"/>
      <c r="P492" s="338"/>
      <c r="Q492" s="338"/>
      <c r="R492" s="338"/>
      <c r="S492" s="338"/>
      <c r="T492" s="338"/>
      <c r="U492" s="338"/>
      <c r="V492" s="338"/>
      <c r="W492" s="338"/>
      <c r="X492" s="338"/>
      <c r="Y492" s="338"/>
      <c r="Z492" s="338"/>
      <c r="AA492" s="338"/>
      <c r="AB492" s="338"/>
      <c r="AC492" s="338"/>
      <c r="AD492" s="338"/>
      <c r="AE492" s="338"/>
      <c r="AF492" s="338"/>
      <c r="AG492" s="338"/>
      <c r="AH492" s="338"/>
      <c r="AI492" s="338"/>
      <c r="AJ492" s="338"/>
      <c r="AK492" s="338"/>
      <c r="AL492" s="338"/>
      <c r="AM492" s="338"/>
      <c r="AN492" s="338"/>
      <c r="AO492" s="338"/>
      <c r="AP492" s="338"/>
      <c r="AQ492" s="338"/>
      <c r="AR492" s="338"/>
      <c r="AS492" s="338"/>
      <c r="AT492" s="338"/>
      <c r="AU492" s="338"/>
      <c r="AV492" s="338"/>
      <c r="AW492" s="338"/>
      <c r="AX492" s="338"/>
      <c r="AY492" s="338"/>
      <c r="AZ492" s="338"/>
      <c r="BA492" s="338"/>
      <c r="BB492" s="338"/>
      <c r="BC492" s="338"/>
      <c r="BD492" s="338"/>
      <c r="BE492" s="338"/>
      <c r="BF492" s="338"/>
      <c r="BG492" s="338"/>
      <c r="BH492" s="338"/>
      <c r="BI492" s="338"/>
    </row>
    <row r="493" spans="1:61" s="357" customFormat="1" hidden="1">
      <c r="A493" s="338"/>
      <c r="B493" s="14"/>
      <c r="C493" s="195"/>
      <c r="D493" s="195"/>
      <c r="E493" s="194"/>
      <c r="F493" s="194"/>
      <c r="G493" s="194"/>
      <c r="H493" s="197"/>
      <c r="I493" s="14"/>
      <c r="J493" s="348"/>
      <c r="L493" s="348"/>
      <c r="M493" s="338"/>
      <c r="N493" s="338"/>
      <c r="O493" s="338"/>
      <c r="P493" s="338"/>
      <c r="Q493" s="338"/>
      <c r="R493" s="338"/>
      <c r="S493" s="338"/>
      <c r="T493" s="338"/>
      <c r="U493" s="338"/>
      <c r="V493" s="338"/>
      <c r="W493" s="338"/>
      <c r="X493" s="338"/>
      <c r="Y493" s="338"/>
      <c r="Z493" s="338"/>
      <c r="AA493" s="338"/>
      <c r="AB493" s="338"/>
      <c r="AC493" s="338"/>
      <c r="AD493" s="338"/>
      <c r="AE493" s="338"/>
      <c r="AF493" s="338"/>
      <c r="AG493" s="338"/>
      <c r="AH493" s="338"/>
      <c r="AI493" s="338"/>
      <c r="AJ493" s="338"/>
      <c r="AK493" s="338"/>
      <c r="AL493" s="338"/>
      <c r="AM493" s="338"/>
      <c r="AN493" s="338"/>
      <c r="AO493" s="338"/>
      <c r="AP493" s="338"/>
      <c r="AQ493" s="338"/>
      <c r="AR493" s="338"/>
      <c r="AS493" s="338"/>
      <c r="AT493" s="338"/>
      <c r="AU493" s="338"/>
      <c r="AV493" s="338"/>
      <c r="AW493" s="338"/>
      <c r="AX493" s="338"/>
      <c r="AY493" s="338"/>
      <c r="AZ493" s="338"/>
      <c r="BA493" s="338"/>
      <c r="BB493" s="338"/>
      <c r="BC493" s="338"/>
      <c r="BD493" s="338"/>
      <c r="BE493" s="338"/>
      <c r="BF493" s="338"/>
      <c r="BG493" s="338"/>
      <c r="BH493" s="338"/>
      <c r="BI493" s="338"/>
    </row>
    <row r="494" spans="1:61" s="357" customFormat="1" hidden="1">
      <c r="A494" s="338"/>
      <c r="B494"/>
      <c r="C494"/>
      <c r="D494"/>
      <c r="E494"/>
      <c r="F494"/>
      <c r="G494"/>
      <c r="H494"/>
      <c r="I494"/>
      <c r="J494" s="338"/>
      <c r="L494" s="348"/>
      <c r="M494" s="338"/>
      <c r="N494" s="338"/>
      <c r="O494" s="338"/>
      <c r="P494" s="338"/>
      <c r="Q494" s="338"/>
      <c r="R494" s="338"/>
      <c r="S494" s="338"/>
      <c r="T494" s="338"/>
      <c r="U494" s="338"/>
      <c r="V494" s="338"/>
      <c r="W494" s="338"/>
      <c r="X494" s="338"/>
      <c r="Y494" s="338"/>
      <c r="Z494" s="338"/>
      <c r="AA494" s="338"/>
      <c r="AB494" s="338"/>
      <c r="AC494" s="338"/>
      <c r="AD494" s="338"/>
      <c r="AE494" s="338"/>
      <c r="AF494" s="338"/>
      <c r="AG494" s="338"/>
      <c r="AH494" s="338"/>
      <c r="AI494" s="338"/>
      <c r="AJ494" s="338"/>
      <c r="AK494" s="338"/>
      <c r="AL494" s="338"/>
      <c r="AM494" s="338"/>
      <c r="AN494" s="338"/>
      <c r="AO494" s="338"/>
      <c r="AP494" s="338"/>
      <c r="AQ494" s="338"/>
      <c r="AR494" s="338"/>
      <c r="AS494" s="338"/>
      <c r="AT494" s="338"/>
      <c r="AU494" s="338"/>
      <c r="AV494" s="338"/>
      <c r="AW494" s="338"/>
      <c r="AX494" s="338"/>
      <c r="AY494" s="338"/>
      <c r="AZ494" s="338"/>
      <c r="BA494" s="338"/>
      <c r="BB494" s="338"/>
      <c r="BC494" s="338"/>
      <c r="BD494" s="338"/>
      <c r="BE494" s="338"/>
      <c r="BF494" s="338"/>
      <c r="BG494" s="338"/>
      <c r="BH494" s="338"/>
      <c r="BI494" s="338"/>
    </row>
    <row r="495" spans="1:61" s="357" customFormat="1" hidden="1">
      <c r="A495" s="338"/>
      <c r="B495"/>
      <c r="C495"/>
      <c r="D495"/>
      <c r="E495"/>
      <c r="F495"/>
      <c r="G495"/>
      <c r="H495"/>
      <c r="I495"/>
      <c r="J495" s="338"/>
      <c r="L495" s="348"/>
      <c r="M495" s="338"/>
      <c r="N495" s="338"/>
      <c r="O495" s="338"/>
      <c r="P495" s="338"/>
      <c r="Q495" s="338"/>
      <c r="R495" s="338"/>
      <c r="S495" s="338"/>
      <c r="T495" s="338"/>
      <c r="U495" s="338"/>
      <c r="V495" s="338"/>
      <c r="W495" s="338"/>
      <c r="X495" s="338"/>
      <c r="Y495" s="338"/>
      <c r="Z495" s="338"/>
      <c r="AA495" s="338"/>
      <c r="AB495" s="338"/>
      <c r="AC495" s="338"/>
      <c r="AD495" s="338"/>
      <c r="AE495" s="338"/>
      <c r="AF495" s="338"/>
      <c r="AG495" s="338"/>
      <c r="AH495" s="338"/>
      <c r="AI495" s="338"/>
      <c r="AJ495" s="338"/>
      <c r="AK495" s="338"/>
      <c r="AL495" s="338"/>
      <c r="AM495" s="338"/>
      <c r="AN495" s="338"/>
      <c r="AO495" s="338"/>
      <c r="AP495" s="338"/>
      <c r="AQ495" s="338"/>
      <c r="AR495" s="338"/>
      <c r="AS495" s="338"/>
      <c r="AT495" s="338"/>
      <c r="AU495" s="338"/>
      <c r="AV495" s="338"/>
      <c r="AW495" s="338"/>
      <c r="AX495" s="338"/>
      <c r="AY495" s="338"/>
      <c r="AZ495" s="338"/>
      <c r="BA495" s="338"/>
      <c r="BB495" s="338"/>
      <c r="BC495" s="338"/>
      <c r="BD495" s="338"/>
      <c r="BE495" s="338"/>
      <c r="BF495" s="338"/>
      <c r="BG495" s="338"/>
      <c r="BH495" s="338"/>
      <c r="BI495" s="338"/>
    </row>
    <row r="496" spans="1:61" s="357" customFormat="1" hidden="1">
      <c r="A496" s="338"/>
      <c r="B496"/>
      <c r="C496"/>
      <c r="D496"/>
      <c r="E496"/>
      <c r="F496"/>
      <c r="G496"/>
      <c r="H496"/>
      <c r="I496"/>
      <c r="J496" s="338"/>
      <c r="L496" s="348"/>
      <c r="M496" s="338"/>
      <c r="N496" s="338"/>
      <c r="O496" s="338"/>
      <c r="P496" s="338"/>
      <c r="Q496" s="338"/>
      <c r="R496" s="338"/>
      <c r="S496" s="338"/>
      <c r="T496" s="338"/>
      <c r="U496" s="338"/>
      <c r="V496" s="338"/>
      <c r="W496" s="338"/>
      <c r="X496" s="338"/>
      <c r="Y496" s="338"/>
      <c r="Z496" s="338"/>
      <c r="AA496" s="338"/>
      <c r="AB496" s="338"/>
      <c r="AC496" s="338"/>
      <c r="AD496" s="338"/>
      <c r="AE496" s="338"/>
      <c r="AF496" s="338"/>
      <c r="AG496" s="338"/>
      <c r="AH496" s="338"/>
      <c r="AI496" s="338"/>
      <c r="AJ496" s="338"/>
      <c r="AK496" s="338"/>
      <c r="AL496" s="338"/>
      <c r="AM496" s="338"/>
      <c r="AN496" s="338"/>
      <c r="AO496" s="338"/>
      <c r="AP496" s="338"/>
      <c r="AQ496" s="338"/>
      <c r="AR496" s="338"/>
      <c r="AS496" s="338"/>
      <c r="AT496" s="338"/>
      <c r="AU496" s="338"/>
      <c r="AV496" s="338"/>
      <c r="AW496" s="338"/>
      <c r="AX496" s="338"/>
      <c r="AY496" s="338"/>
      <c r="AZ496" s="338"/>
      <c r="BA496" s="338"/>
      <c r="BB496" s="338"/>
      <c r="BC496" s="338"/>
      <c r="BD496" s="338"/>
      <c r="BE496" s="338"/>
      <c r="BF496" s="338"/>
      <c r="BG496" s="338"/>
      <c r="BH496" s="338"/>
      <c r="BI496" s="338"/>
    </row>
    <row r="497" spans="1:61" s="357" customFormat="1" hidden="1">
      <c r="A497" s="338"/>
      <c r="B497"/>
      <c r="C497"/>
      <c r="D497"/>
      <c r="E497"/>
      <c r="F497"/>
      <c r="G497"/>
      <c r="H497"/>
      <c r="I497"/>
      <c r="J497" s="338"/>
      <c r="L497" s="348"/>
      <c r="M497" s="338"/>
      <c r="N497" s="338"/>
      <c r="O497" s="338"/>
      <c r="P497" s="338"/>
      <c r="Q497" s="338"/>
      <c r="R497" s="338"/>
      <c r="S497" s="338"/>
      <c r="T497" s="338"/>
      <c r="U497" s="338"/>
      <c r="V497" s="338"/>
      <c r="W497" s="338"/>
      <c r="X497" s="338"/>
      <c r="Y497" s="338"/>
      <c r="Z497" s="338"/>
      <c r="AA497" s="338"/>
      <c r="AB497" s="338"/>
      <c r="AC497" s="338"/>
      <c r="AD497" s="338"/>
      <c r="AE497" s="338"/>
      <c r="AF497" s="338"/>
      <c r="AG497" s="338"/>
      <c r="AH497" s="338"/>
      <c r="AI497" s="338"/>
      <c r="AJ497" s="338"/>
      <c r="AK497" s="338"/>
      <c r="AL497" s="338"/>
      <c r="AM497" s="338"/>
      <c r="AN497" s="338"/>
      <c r="AO497" s="338"/>
      <c r="AP497" s="338"/>
      <c r="AQ497" s="338"/>
      <c r="AR497" s="338"/>
      <c r="AS497" s="338"/>
      <c r="AT497" s="338"/>
      <c r="AU497" s="338"/>
      <c r="AV497" s="338"/>
      <c r="AW497" s="338"/>
      <c r="AX497" s="338"/>
      <c r="AY497" s="338"/>
      <c r="AZ497" s="338"/>
      <c r="BA497" s="338"/>
      <c r="BB497" s="338"/>
      <c r="BC497" s="338"/>
      <c r="BD497" s="338"/>
      <c r="BE497" s="338"/>
      <c r="BF497" s="338"/>
      <c r="BG497" s="338"/>
      <c r="BH497" s="338"/>
      <c r="BI497" s="338"/>
    </row>
    <row r="498" spans="1:61" s="357" customFormat="1" hidden="1">
      <c r="A498" s="338"/>
      <c r="B498"/>
      <c r="C498"/>
      <c r="D498"/>
      <c r="E498"/>
      <c r="F498"/>
      <c r="G498"/>
      <c r="H498"/>
      <c r="I498"/>
      <c r="J498" s="338"/>
      <c r="L498" s="348"/>
      <c r="M498" s="338"/>
      <c r="N498" s="338"/>
      <c r="O498" s="338"/>
      <c r="P498" s="338"/>
      <c r="Q498" s="338"/>
      <c r="R498" s="338"/>
      <c r="S498" s="338"/>
      <c r="T498" s="338"/>
      <c r="U498" s="338"/>
      <c r="V498" s="338"/>
      <c r="W498" s="338"/>
      <c r="X498" s="338"/>
      <c r="Y498" s="338"/>
      <c r="Z498" s="338"/>
      <c r="AA498" s="338"/>
      <c r="AB498" s="338"/>
      <c r="AC498" s="338"/>
      <c r="AD498" s="338"/>
      <c r="AE498" s="338"/>
      <c r="AF498" s="338"/>
      <c r="AG498" s="338"/>
      <c r="AH498" s="338"/>
      <c r="AI498" s="338"/>
      <c r="AJ498" s="338"/>
      <c r="AK498" s="338"/>
      <c r="AL498" s="338"/>
      <c r="AM498" s="338"/>
      <c r="AN498" s="338"/>
      <c r="AO498" s="338"/>
      <c r="AP498" s="338"/>
      <c r="AQ498" s="338"/>
      <c r="AR498" s="338"/>
      <c r="AS498" s="338"/>
      <c r="AT498" s="338"/>
      <c r="AU498" s="338"/>
      <c r="AV498" s="338"/>
      <c r="AW498" s="338"/>
      <c r="AX498" s="338"/>
      <c r="AY498" s="338"/>
      <c r="AZ498" s="338"/>
      <c r="BA498" s="338"/>
      <c r="BB498" s="338"/>
      <c r="BC498" s="338"/>
      <c r="BD498" s="338"/>
      <c r="BE498" s="338"/>
      <c r="BF498" s="338"/>
      <c r="BG498" s="338"/>
      <c r="BH498" s="338"/>
      <c r="BI498" s="338"/>
    </row>
    <row r="499" spans="1:61" s="357" customFormat="1" hidden="1">
      <c r="A499" s="338"/>
      <c r="B499"/>
      <c r="C499"/>
      <c r="D499"/>
      <c r="E499"/>
      <c r="F499"/>
      <c r="G499"/>
      <c r="H499"/>
      <c r="I499"/>
      <c r="J499" s="338"/>
      <c r="L499" s="348"/>
      <c r="M499" s="338"/>
      <c r="N499" s="338"/>
      <c r="O499" s="338"/>
      <c r="P499" s="338"/>
      <c r="Q499" s="338"/>
      <c r="R499" s="338"/>
      <c r="S499" s="338"/>
      <c r="T499" s="338"/>
      <c r="U499" s="338"/>
      <c r="V499" s="338"/>
      <c r="W499" s="338"/>
      <c r="X499" s="338"/>
      <c r="Y499" s="338"/>
      <c r="Z499" s="338"/>
      <c r="AA499" s="338"/>
      <c r="AB499" s="338"/>
      <c r="AC499" s="338"/>
      <c r="AD499" s="338"/>
      <c r="AE499" s="338"/>
      <c r="AF499" s="338"/>
      <c r="AG499" s="338"/>
      <c r="AH499" s="338"/>
      <c r="AI499" s="338"/>
      <c r="AJ499" s="338"/>
      <c r="AK499" s="338"/>
      <c r="AL499" s="338"/>
      <c r="AM499" s="338"/>
      <c r="AN499" s="338"/>
      <c r="AO499" s="338"/>
      <c r="AP499" s="338"/>
      <c r="AQ499" s="338"/>
      <c r="AR499" s="338"/>
      <c r="AS499" s="338"/>
      <c r="AT499" s="338"/>
      <c r="AU499" s="338"/>
      <c r="AV499" s="338"/>
      <c r="AW499" s="338"/>
      <c r="AX499" s="338"/>
      <c r="AY499" s="338"/>
      <c r="AZ499" s="338"/>
      <c r="BA499" s="338"/>
      <c r="BB499" s="338"/>
      <c r="BC499" s="338"/>
      <c r="BD499" s="338"/>
      <c r="BE499" s="338"/>
      <c r="BF499" s="338"/>
      <c r="BG499" s="338"/>
      <c r="BH499" s="338"/>
      <c r="BI499" s="338"/>
    </row>
    <row r="500" spans="1:61" s="357" customFormat="1" hidden="1">
      <c r="A500" s="338"/>
      <c r="B500"/>
      <c r="C500"/>
      <c r="D500"/>
      <c r="E500"/>
      <c r="F500"/>
      <c r="G500"/>
      <c r="H500"/>
      <c r="I500"/>
      <c r="J500" s="338"/>
      <c r="L500" s="348"/>
      <c r="M500" s="338"/>
      <c r="N500" s="338"/>
      <c r="O500" s="338"/>
      <c r="P500" s="338"/>
      <c r="Q500" s="338"/>
      <c r="R500" s="338"/>
      <c r="S500" s="338"/>
      <c r="T500" s="338"/>
      <c r="U500" s="338"/>
      <c r="V500" s="338"/>
      <c r="W500" s="338"/>
      <c r="X500" s="338"/>
      <c r="Y500" s="338"/>
      <c r="Z500" s="338"/>
      <c r="AA500" s="338"/>
      <c r="AB500" s="338"/>
      <c r="AC500" s="338"/>
      <c r="AD500" s="338"/>
      <c r="AE500" s="338"/>
      <c r="AF500" s="338"/>
      <c r="AG500" s="338"/>
      <c r="AH500" s="338"/>
      <c r="AI500" s="338"/>
      <c r="AJ500" s="338"/>
      <c r="AK500" s="338"/>
      <c r="AL500" s="338"/>
      <c r="AM500" s="338"/>
      <c r="AN500" s="338"/>
      <c r="AO500" s="338"/>
      <c r="AP500" s="338"/>
      <c r="AQ500" s="338"/>
      <c r="AR500" s="338"/>
      <c r="AS500" s="338"/>
      <c r="AT500" s="338"/>
      <c r="AU500" s="338"/>
      <c r="AV500" s="338"/>
      <c r="AW500" s="338"/>
      <c r="AX500" s="338"/>
      <c r="AY500" s="338"/>
      <c r="AZ500" s="338"/>
      <c r="BA500" s="338"/>
      <c r="BB500" s="338"/>
      <c r="BC500" s="338"/>
      <c r="BD500" s="338"/>
      <c r="BE500" s="338"/>
      <c r="BF500" s="338"/>
      <c r="BG500" s="338"/>
      <c r="BH500" s="338"/>
      <c r="BI500" s="338"/>
    </row>
    <row r="501" spans="1:61" s="357" customFormat="1" hidden="1">
      <c r="A501" s="338"/>
      <c r="B501" s="14"/>
      <c r="C501" s="114"/>
      <c r="D501" s="114"/>
      <c r="E501" s="114"/>
      <c r="F501" s="114"/>
      <c r="G501" s="114"/>
      <c r="H501" s="102"/>
      <c r="I501" s="14"/>
      <c r="J501" s="348"/>
      <c r="L501" s="348"/>
      <c r="M501" s="338"/>
      <c r="N501" s="338"/>
      <c r="O501" s="338"/>
      <c r="P501" s="338"/>
      <c r="Q501" s="338"/>
      <c r="R501" s="338"/>
      <c r="S501" s="338"/>
      <c r="T501" s="338"/>
      <c r="U501" s="338"/>
      <c r="V501" s="338"/>
      <c r="W501" s="338"/>
      <c r="X501" s="338"/>
      <c r="Y501" s="338"/>
      <c r="Z501" s="338"/>
      <c r="AA501" s="338"/>
      <c r="AB501" s="338"/>
      <c r="AC501" s="338"/>
      <c r="AD501" s="338"/>
      <c r="AE501" s="338"/>
      <c r="AF501" s="338"/>
      <c r="AG501" s="338"/>
      <c r="AH501" s="338"/>
      <c r="AI501" s="338"/>
      <c r="AJ501" s="338"/>
      <c r="AK501" s="338"/>
      <c r="AL501" s="338"/>
      <c r="AM501" s="338"/>
      <c r="AN501" s="338"/>
      <c r="AO501" s="338"/>
      <c r="AP501" s="338"/>
      <c r="AQ501" s="338"/>
      <c r="AR501" s="338"/>
      <c r="AS501" s="338"/>
      <c r="AT501" s="338"/>
      <c r="AU501" s="338"/>
      <c r="AV501" s="338"/>
      <c r="AW501" s="338"/>
      <c r="AX501" s="338"/>
      <c r="AY501" s="338"/>
      <c r="AZ501" s="338"/>
      <c r="BA501" s="338"/>
      <c r="BB501" s="338"/>
      <c r="BC501" s="338"/>
      <c r="BD501" s="338"/>
      <c r="BE501" s="338"/>
      <c r="BF501" s="338"/>
      <c r="BG501" s="338"/>
      <c r="BH501" s="338"/>
      <c r="BI501" s="338"/>
    </row>
    <row r="502" spans="1:61" s="348" customFormat="1" hidden="1">
      <c r="A502" s="338"/>
      <c r="B502" s="14"/>
      <c r="C502" s="194"/>
      <c r="D502" s="161"/>
      <c r="E502" s="161"/>
      <c r="F502" s="161"/>
      <c r="G502" s="161"/>
      <c r="H502" s="197"/>
      <c r="I502" s="14"/>
      <c r="K502" s="357"/>
      <c r="M502" s="338"/>
      <c r="N502" s="338"/>
      <c r="O502" s="338"/>
      <c r="P502" s="338"/>
      <c r="Q502" s="338"/>
      <c r="R502" s="338"/>
      <c r="S502" s="338"/>
      <c r="T502" s="338"/>
      <c r="U502" s="338"/>
      <c r="V502" s="338"/>
      <c r="W502" s="338"/>
      <c r="X502" s="338"/>
      <c r="Y502" s="338"/>
      <c r="Z502" s="338"/>
      <c r="AA502" s="338"/>
      <c r="AB502" s="338"/>
      <c r="AC502" s="338"/>
      <c r="AD502" s="338"/>
      <c r="AE502" s="338"/>
      <c r="AF502" s="338"/>
      <c r="AG502" s="338"/>
      <c r="AH502" s="338"/>
      <c r="AI502" s="338"/>
      <c r="AJ502" s="338"/>
      <c r="AK502" s="338"/>
      <c r="AL502" s="338"/>
      <c r="AM502" s="338"/>
      <c r="AN502" s="338"/>
      <c r="AO502" s="338"/>
      <c r="AP502" s="338"/>
      <c r="AQ502" s="338"/>
      <c r="AR502" s="338"/>
      <c r="AS502" s="338"/>
      <c r="AT502" s="338"/>
      <c r="AU502" s="338"/>
      <c r="AV502" s="338"/>
      <c r="AW502" s="338"/>
      <c r="AX502" s="338"/>
      <c r="AY502" s="338"/>
      <c r="AZ502" s="338"/>
      <c r="BA502" s="338"/>
      <c r="BB502" s="338"/>
      <c r="BC502" s="338"/>
      <c r="BD502" s="338"/>
      <c r="BE502" s="338"/>
      <c r="BF502" s="338"/>
      <c r="BG502" s="338"/>
      <c r="BH502" s="338"/>
      <c r="BI502" s="338"/>
    </row>
    <row r="503" spans="1:61" s="348" customFormat="1" hidden="1">
      <c r="A503" s="338"/>
      <c r="B503" s="14"/>
      <c r="C503" s="114"/>
      <c r="D503" s="114"/>
      <c r="E503" s="114"/>
      <c r="F503" s="114"/>
      <c r="G503" s="114"/>
      <c r="H503" s="102"/>
      <c r="I503" s="14"/>
      <c r="K503" s="357"/>
      <c r="M503" s="338"/>
      <c r="N503" s="338"/>
      <c r="O503" s="338"/>
      <c r="P503" s="338"/>
      <c r="Q503" s="338"/>
      <c r="R503" s="338"/>
      <c r="S503" s="338"/>
      <c r="T503" s="338"/>
      <c r="U503" s="338"/>
      <c r="V503" s="338"/>
      <c r="W503" s="338"/>
      <c r="X503" s="338"/>
      <c r="Y503" s="338"/>
      <c r="Z503" s="338"/>
      <c r="AA503" s="338"/>
      <c r="AB503" s="338"/>
      <c r="AC503" s="338"/>
      <c r="AD503" s="338"/>
      <c r="AE503" s="338"/>
      <c r="AF503" s="338"/>
      <c r="AG503" s="338"/>
      <c r="AH503" s="338"/>
      <c r="AI503" s="338"/>
      <c r="AJ503" s="338"/>
      <c r="AK503" s="338"/>
      <c r="AL503" s="338"/>
      <c r="AM503" s="338"/>
      <c r="AN503" s="338"/>
      <c r="AO503" s="338"/>
      <c r="AP503" s="338"/>
      <c r="AQ503" s="338"/>
      <c r="AR503" s="338"/>
      <c r="AS503" s="338"/>
      <c r="AT503" s="338"/>
      <c r="AU503" s="338"/>
      <c r="AV503" s="338"/>
      <c r="AW503" s="338"/>
      <c r="AX503" s="338"/>
      <c r="AY503" s="338"/>
      <c r="AZ503" s="338"/>
      <c r="BA503" s="338"/>
      <c r="BB503" s="338"/>
      <c r="BC503" s="338"/>
      <c r="BD503" s="338"/>
      <c r="BE503" s="338"/>
      <c r="BF503" s="338"/>
      <c r="BG503" s="338"/>
      <c r="BH503" s="338"/>
      <c r="BI503" s="338"/>
    </row>
    <row r="504" spans="1:61" s="348" customFormat="1" hidden="1">
      <c r="A504" s="338"/>
      <c r="B504" s="14"/>
      <c r="C504" s="161"/>
      <c r="D504" s="161"/>
      <c r="E504" s="161"/>
      <c r="F504" s="161"/>
      <c r="G504" s="161"/>
      <c r="H504" s="197"/>
      <c r="I504" s="14"/>
      <c r="K504" s="357"/>
      <c r="M504" s="338"/>
      <c r="N504" s="338"/>
      <c r="O504" s="338"/>
      <c r="P504" s="338"/>
      <c r="Q504" s="338"/>
      <c r="R504" s="338"/>
      <c r="S504" s="338"/>
      <c r="T504" s="338"/>
      <c r="U504" s="338"/>
      <c r="V504" s="338"/>
      <c r="W504" s="338"/>
      <c r="X504" s="338"/>
      <c r="Y504" s="338"/>
      <c r="Z504" s="338"/>
      <c r="AA504" s="338"/>
      <c r="AB504" s="338"/>
      <c r="AC504" s="338"/>
      <c r="AD504" s="338"/>
      <c r="AE504" s="338"/>
      <c r="AF504" s="338"/>
      <c r="AG504" s="338"/>
      <c r="AH504" s="338"/>
      <c r="AI504" s="338"/>
      <c r="AJ504" s="338"/>
      <c r="AK504" s="338"/>
      <c r="AL504" s="338"/>
      <c r="AM504" s="338"/>
      <c r="AN504" s="338"/>
      <c r="AO504" s="338"/>
      <c r="AP504" s="338"/>
      <c r="AQ504" s="338"/>
      <c r="AR504" s="338"/>
      <c r="AS504" s="338"/>
      <c r="AT504" s="338"/>
      <c r="AU504" s="338"/>
      <c r="AV504" s="338"/>
      <c r="AW504" s="338"/>
      <c r="AX504" s="338"/>
      <c r="AY504" s="338"/>
      <c r="AZ504" s="338"/>
      <c r="BA504" s="338"/>
      <c r="BB504" s="338"/>
      <c r="BC504" s="338"/>
      <c r="BD504" s="338"/>
      <c r="BE504" s="338"/>
      <c r="BF504" s="338"/>
      <c r="BG504" s="338"/>
      <c r="BH504" s="338"/>
      <c r="BI504" s="338"/>
    </row>
    <row r="505" spans="1:61" s="348" customFormat="1" hidden="1">
      <c r="A505" s="338"/>
      <c r="B505" s="14"/>
      <c r="C505" s="114"/>
      <c r="D505" s="124"/>
      <c r="E505" s="114"/>
      <c r="F505" s="114"/>
      <c r="G505" s="114"/>
      <c r="H505" s="102"/>
      <c r="I505" s="14"/>
      <c r="K505" s="357"/>
      <c r="M505" s="338"/>
      <c r="N505" s="338"/>
      <c r="O505" s="338"/>
      <c r="P505" s="338"/>
      <c r="Q505" s="338"/>
      <c r="R505" s="338"/>
      <c r="S505" s="338"/>
      <c r="T505" s="338"/>
      <c r="U505" s="338"/>
      <c r="V505" s="338"/>
      <c r="W505" s="338"/>
      <c r="X505" s="338"/>
      <c r="Y505" s="338"/>
      <c r="Z505" s="338"/>
      <c r="AA505" s="338"/>
      <c r="AB505" s="338"/>
      <c r="AC505" s="338"/>
      <c r="AD505" s="338"/>
      <c r="AE505" s="338"/>
      <c r="AF505" s="338"/>
      <c r="AG505" s="338"/>
      <c r="AH505" s="338"/>
      <c r="AI505" s="338"/>
      <c r="AJ505" s="338"/>
      <c r="AK505" s="338"/>
      <c r="AL505" s="338"/>
      <c r="AM505" s="338"/>
      <c r="AN505" s="338"/>
      <c r="AO505" s="338"/>
      <c r="AP505" s="338"/>
      <c r="AQ505" s="338"/>
      <c r="AR505" s="338"/>
      <c r="AS505" s="338"/>
      <c r="AT505" s="338"/>
      <c r="AU505" s="338"/>
      <c r="AV505" s="338"/>
      <c r="AW505" s="338"/>
      <c r="AX505" s="338"/>
      <c r="AY505" s="338"/>
      <c r="AZ505" s="338"/>
      <c r="BA505" s="338"/>
      <c r="BB505" s="338"/>
      <c r="BC505" s="338"/>
      <c r="BD505" s="338"/>
      <c r="BE505" s="338"/>
      <c r="BF505" s="338"/>
      <c r="BG505" s="338"/>
      <c r="BH505" s="338"/>
      <c r="BI505" s="338"/>
    </row>
    <row r="506" spans="1:61" s="348" customFormat="1" hidden="1">
      <c r="A506" s="338"/>
      <c r="B506" s="14"/>
      <c r="C506" s="11"/>
      <c r="D506" s="11"/>
      <c r="E506" s="11"/>
      <c r="F506" s="11"/>
      <c r="G506" s="11"/>
      <c r="H506" s="12"/>
      <c r="I506" s="14"/>
      <c r="K506" s="357"/>
      <c r="M506" s="338"/>
      <c r="N506" s="338"/>
      <c r="O506" s="338"/>
      <c r="P506" s="338"/>
      <c r="Q506" s="338"/>
      <c r="R506" s="338"/>
      <c r="S506" s="338"/>
      <c r="T506" s="338"/>
      <c r="U506" s="338"/>
      <c r="V506" s="338"/>
      <c r="W506" s="338"/>
      <c r="X506" s="338"/>
      <c r="Y506" s="338"/>
      <c r="Z506" s="338"/>
      <c r="AA506" s="338"/>
      <c r="AB506" s="338"/>
      <c r="AC506" s="338"/>
      <c r="AD506" s="338"/>
      <c r="AE506" s="338"/>
      <c r="AF506" s="338"/>
      <c r="AG506" s="338"/>
      <c r="AH506" s="338"/>
      <c r="AI506" s="338"/>
      <c r="AJ506" s="338"/>
      <c r="AK506" s="338"/>
      <c r="AL506" s="338"/>
      <c r="AM506" s="338"/>
      <c r="AN506" s="338"/>
      <c r="AO506" s="338"/>
      <c r="AP506" s="338"/>
      <c r="AQ506" s="338"/>
      <c r="AR506" s="338"/>
      <c r="AS506" s="338"/>
      <c r="AT506" s="338"/>
      <c r="AU506" s="338"/>
      <c r="AV506" s="338"/>
      <c r="AW506" s="338"/>
      <c r="AX506" s="338"/>
      <c r="AY506" s="338"/>
      <c r="AZ506" s="338"/>
      <c r="BA506" s="338"/>
      <c r="BB506" s="338"/>
      <c r="BC506" s="338"/>
      <c r="BD506" s="338"/>
      <c r="BE506" s="338"/>
      <c r="BF506" s="338"/>
      <c r="BG506" s="338"/>
      <c r="BH506" s="338"/>
      <c r="BI506" s="338"/>
    </row>
    <row r="507" spans="1:61" s="348" customFormat="1" hidden="1">
      <c r="A507" s="338"/>
      <c r="B507" s="14"/>
      <c r="C507" s="114"/>
      <c r="D507" s="195"/>
      <c r="E507" s="114"/>
      <c r="F507" s="114"/>
      <c r="G507" s="114"/>
      <c r="H507" s="12"/>
      <c r="I507" s="14"/>
      <c r="K507" s="357"/>
      <c r="M507" s="338"/>
      <c r="N507" s="338"/>
      <c r="O507" s="338"/>
      <c r="P507" s="338"/>
      <c r="Q507" s="338"/>
      <c r="R507" s="338"/>
      <c r="S507" s="338"/>
      <c r="T507" s="338"/>
      <c r="U507" s="338"/>
      <c r="V507" s="338"/>
      <c r="W507" s="338"/>
      <c r="X507" s="338"/>
      <c r="Y507" s="338"/>
      <c r="Z507" s="338"/>
      <c r="AA507" s="338"/>
      <c r="AB507" s="338"/>
      <c r="AC507" s="338"/>
      <c r="AD507" s="338"/>
      <c r="AE507" s="338"/>
      <c r="AF507" s="338"/>
      <c r="AG507" s="338"/>
      <c r="AH507" s="338"/>
      <c r="AI507" s="338"/>
      <c r="AJ507" s="338"/>
      <c r="AK507" s="338"/>
      <c r="AL507" s="338"/>
      <c r="AM507" s="338"/>
      <c r="AN507" s="338"/>
      <c r="AO507" s="338"/>
      <c r="AP507" s="338"/>
      <c r="AQ507" s="338"/>
      <c r="AR507" s="338"/>
      <c r="AS507" s="338"/>
      <c r="AT507" s="338"/>
      <c r="AU507" s="338"/>
      <c r="AV507" s="338"/>
      <c r="AW507" s="338"/>
      <c r="AX507" s="338"/>
      <c r="AY507" s="338"/>
      <c r="AZ507" s="338"/>
      <c r="BA507" s="338"/>
      <c r="BB507" s="338"/>
      <c r="BC507" s="338"/>
      <c r="BD507" s="338"/>
      <c r="BE507" s="338"/>
      <c r="BF507" s="338"/>
      <c r="BG507" s="338"/>
      <c r="BH507" s="338"/>
      <c r="BI507" s="338"/>
    </row>
    <row r="508" spans="1:61" s="348" customFormat="1" hidden="1">
      <c r="A508" s="338"/>
      <c r="B508" s="14"/>
      <c r="C508" s="161"/>
      <c r="D508" s="161"/>
      <c r="E508" s="161"/>
      <c r="F508" s="161"/>
      <c r="G508" s="161"/>
      <c r="H508" s="12"/>
      <c r="I508" s="14"/>
      <c r="K508" s="357"/>
      <c r="M508" s="338"/>
      <c r="N508" s="338"/>
      <c r="O508" s="338"/>
      <c r="P508" s="338"/>
      <c r="Q508" s="338"/>
      <c r="R508" s="338"/>
      <c r="S508" s="338"/>
      <c r="T508" s="338"/>
      <c r="U508" s="338"/>
      <c r="V508" s="338"/>
      <c r="W508" s="338"/>
      <c r="X508" s="338"/>
      <c r="Y508" s="338"/>
      <c r="Z508" s="338"/>
      <c r="AA508" s="338"/>
      <c r="AB508" s="338"/>
      <c r="AC508" s="338"/>
      <c r="AD508" s="338"/>
      <c r="AE508" s="338"/>
      <c r="AF508" s="338"/>
      <c r="AG508" s="338"/>
      <c r="AH508" s="338"/>
      <c r="AI508" s="338"/>
      <c r="AJ508" s="338"/>
      <c r="AK508" s="338"/>
      <c r="AL508" s="338"/>
      <c r="AM508" s="338"/>
      <c r="AN508" s="338"/>
      <c r="AO508" s="338"/>
      <c r="AP508" s="338"/>
      <c r="AQ508" s="338"/>
      <c r="AR508" s="338"/>
      <c r="AS508" s="338"/>
      <c r="AT508" s="338"/>
      <c r="AU508" s="338"/>
      <c r="AV508" s="338"/>
      <c r="AW508" s="338"/>
      <c r="AX508" s="338"/>
      <c r="AY508" s="338"/>
      <c r="AZ508" s="338"/>
      <c r="BA508" s="338"/>
      <c r="BB508" s="338"/>
      <c r="BC508" s="338"/>
      <c r="BD508" s="338"/>
      <c r="BE508" s="338"/>
      <c r="BF508" s="338"/>
      <c r="BG508" s="338"/>
      <c r="BH508" s="338"/>
      <c r="BI508" s="338"/>
    </row>
    <row r="509" spans="1:61" s="348" customFormat="1" hidden="1">
      <c r="A509" s="338"/>
      <c r="B509" s="14"/>
      <c r="C509" s="204"/>
      <c r="D509" s="195"/>
      <c r="E509" s="114"/>
      <c r="F509" s="114"/>
      <c r="G509" s="114"/>
      <c r="H509" s="102"/>
      <c r="I509" s="14"/>
      <c r="K509" s="357"/>
      <c r="M509" s="338"/>
      <c r="N509" s="338"/>
      <c r="O509" s="338"/>
      <c r="P509" s="338"/>
      <c r="Q509" s="338"/>
      <c r="R509" s="338"/>
      <c r="S509" s="338"/>
      <c r="T509" s="338"/>
      <c r="U509" s="338"/>
      <c r="V509" s="338"/>
      <c r="W509" s="338"/>
      <c r="X509" s="338"/>
      <c r="Y509" s="338"/>
      <c r="Z509" s="338"/>
      <c r="AA509" s="338"/>
      <c r="AB509" s="338"/>
      <c r="AC509" s="338"/>
      <c r="AD509" s="338"/>
      <c r="AE509" s="338"/>
      <c r="AF509" s="338"/>
      <c r="AG509" s="338"/>
      <c r="AH509" s="338"/>
      <c r="AI509" s="338"/>
      <c r="AJ509" s="338"/>
      <c r="AK509" s="338"/>
      <c r="AL509" s="338"/>
      <c r="AM509" s="338"/>
      <c r="AN509" s="338"/>
      <c r="AO509" s="338"/>
      <c r="AP509" s="338"/>
      <c r="AQ509" s="338"/>
      <c r="AR509" s="338"/>
      <c r="AS509" s="338"/>
      <c r="AT509" s="338"/>
      <c r="AU509" s="338"/>
      <c r="AV509" s="338"/>
      <c r="AW509" s="338"/>
      <c r="AX509" s="338"/>
      <c r="AY509" s="338"/>
      <c r="AZ509" s="338"/>
      <c r="BA509" s="338"/>
      <c r="BB509" s="338"/>
      <c r="BC509" s="338"/>
      <c r="BD509" s="338"/>
      <c r="BE509" s="338"/>
      <c r="BF509" s="338"/>
      <c r="BG509" s="338"/>
      <c r="BH509" s="338"/>
      <c r="BI509" s="338"/>
    </row>
    <row r="510" spans="1:61" s="348" customFormat="1" hidden="1">
      <c r="A510" s="338"/>
      <c r="B510" s="14"/>
      <c r="C510" s="11"/>
      <c r="D510" s="11"/>
      <c r="E510" s="11"/>
      <c r="F510" s="11"/>
      <c r="G510" s="11"/>
      <c r="H510" s="12"/>
      <c r="I510" s="14"/>
      <c r="K510" s="357"/>
      <c r="M510" s="338"/>
      <c r="N510" s="338"/>
      <c r="O510" s="338"/>
      <c r="P510" s="338"/>
      <c r="Q510" s="338"/>
      <c r="R510" s="338"/>
      <c r="S510" s="338"/>
      <c r="T510" s="338"/>
      <c r="U510" s="338"/>
      <c r="V510" s="338"/>
      <c r="W510" s="338"/>
      <c r="X510" s="338"/>
      <c r="Y510" s="338"/>
      <c r="Z510" s="338"/>
      <c r="AA510" s="338"/>
      <c r="AB510" s="338"/>
      <c r="AC510" s="338"/>
      <c r="AD510" s="338"/>
      <c r="AE510" s="338"/>
      <c r="AF510" s="338"/>
      <c r="AG510" s="338"/>
      <c r="AH510" s="338"/>
      <c r="AI510" s="338"/>
      <c r="AJ510" s="338"/>
      <c r="AK510" s="338"/>
      <c r="AL510" s="338"/>
      <c r="AM510" s="338"/>
      <c r="AN510" s="338"/>
      <c r="AO510" s="338"/>
      <c r="AP510" s="338"/>
      <c r="AQ510" s="338"/>
      <c r="AR510" s="338"/>
      <c r="AS510" s="338"/>
      <c r="AT510" s="338"/>
      <c r="AU510" s="338"/>
      <c r="AV510" s="338"/>
      <c r="AW510" s="338"/>
      <c r="AX510" s="338"/>
      <c r="AY510" s="338"/>
      <c r="AZ510" s="338"/>
      <c r="BA510" s="338"/>
      <c r="BB510" s="338"/>
      <c r="BC510" s="338"/>
      <c r="BD510" s="338"/>
      <c r="BE510" s="338"/>
      <c r="BF510" s="338"/>
      <c r="BG510" s="338"/>
      <c r="BH510" s="338"/>
      <c r="BI510" s="338"/>
    </row>
    <row r="511" spans="1:61" s="348" customFormat="1" hidden="1">
      <c r="A511" s="338"/>
      <c r="B511" s="14"/>
      <c r="C511" s="204"/>
      <c r="D511" s="195"/>
      <c r="E511" s="114"/>
      <c r="F511" s="114"/>
      <c r="G511" s="114"/>
      <c r="H511" s="102"/>
      <c r="I511" s="14"/>
      <c r="K511" s="357"/>
      <c r="M511" s="338"/>
      <c r="N511" s="338"/>
      <c r="O511" s="338"/>
      <c r="P511" s="338"/>
      <c r="Q511" s="338"/>
      <c r="R511" s="338"/>
      <c r="S511" s="338"/>
      <c r="T511" s="338"/>
      <c r="U511" s="338"/>
      <c r="V511" s="338"/>
      <c r="W511" s="338"/>
      <c r="X511" s="338"/>
      <c r="Y511" s="338"/>
      <c r="Z511" s="338"/>
      <c r="AA511" s="338"/>
      <c r="AB511" s="338"/>
      <c r="AC511" s="338"/>
      <c r="AD511" s="338"/>
      <c r="AE511" s="338"/>
      <c r="AF511" s="338"/>
      <c r="AG511" s="338"/>
      <c r="AH511" s="338"/>
      <c r="AI511" s="338"/>
      <c r="AJ511" s="338"/>
      <c r="AK511" s="338"/>
      <c r="AL511" s="338"/>
      <c r="AM511" s="338"/>
      <c r="AN511" s="338"/>
      <c r="AO511" s="338"/>
      <c r="AP511" s="338"/>
      <c r="AQ511" s="338"/>
      <c r="AR511" s="338"/>
      <c r="AS511" s="338"/>
      <c r="AT511" s="338"/>
      <c r="AU511" s="338"/>
      <c r="AV511" s="338"/>
      <c r="AW511" s="338"/>
      <c r="AX511" s="338"/>
      <c r="AY511" s="338"/>
      <c r="AZ511" s="338"/>
      <c r="BA511" s="338"/>
      <c r="BB511" s="338"/>
      <c r="BC511" s="338"/>
      <c r="BD511" s="338"/>
      <c r="BE511" s="338"/>
      <c r="BF511" s="338"/>
      <c r="BG511" s="338"/>
      <c r="BH511" s="338"/>
      <c r="BI511" s="338"/>
    </row>
    <row r="512" spans="1:61" s="348" customFormat="1" hidden="1">
      <c r="A512" s="338"/>
      <c r="B512" s="14"/>
      <c r="C512" s="11"/>
      <c r="D512" s="11"/>
      <c r="E512" s="11"/>
      <c r="F512" s="11"/>
      <c r="G512" s="11"/>
      <c r="H512" s="12"/>
      <c r="I512" s="14"/>
      <c r="K512" s="357"/>
      <c r="M512" s="338"/>
      <c r="N512" s="338"/>
      <c r="O512" s="338"/>
      <c r="P512" s="338"/>
      <c r="Q512" s="338"/>
      <c r="R512" s="338"/>
      <c r="S512" s="338"/>
      <c r="T512" s="338"/>
      <c r="U512" s="338"/>
      <c r="V512" s="338"/>
      <c r="W512" s="338"/>
      <c r="X512" s="338"/>
      <c r="Y512" s="338"/>
      <c r="Z512" s="338"/>
      <c r="AA512" s="338"/>
      <c r="AB512" s="338"/>
      <c r="AC512" s="338"/>
      <c r="AD512" s="338"/>
      <c r="AE512" s="338"/>
      <c r="AF512" s="338"/>
      <c r="AG512" s="338"/>
      <c r="AH512" s="338"/>
      <c r="AI512" s="338"/>
      <c r="AJ512" s="338"/>
      <c r="AK512" s="338"/>
      <c r="AL512" s="338"/>
      <c r="AM512" s="338"/>
      <c r="AN512" s="338"/>
      <c r="AO512" s="338"/>
      <c r="AP512" s="338"/>
      <c r="AQ512" s="338"/>
      <c r="AR512" s="338"/>
      <c r="AS512" s="338"/>
      <c r="AT512" s="338"/>
      <c r="AU512" s="338"/>
      <c r="AV512" s="338"/>
      <c r="AW512" s="338"/>
      <c r="AX512" s="338"/>
      <c r="AY512" s="338"/>
      <c r="AZ512" s="338"/>
      <c r="BA512" s="338"/>
      <c r="BB512" s="338"/>
      <c r="BC512" s="338"/>
      <c r="BD512" s="338"/>
      <c r="BE512" s="338"/>
      <c r="BF512" s="338"/>
      <c r="BG512" s="338"/>
      <c r="BH512" s="338"/>
      <c r="BI512" s="338"/>
    </row>
    <row r="513" spans="1:61" s="348" customFormat="1" hidden="1">
      <c r="A513" s="338"/>
      <c r="B513" s="14"/>
      <c r="C513" s="204"/>
      <c r="D513" s="204"/>
      <c r="E513" s="204"/>
      <c r="F513" s="204"/>
      <c r="G513" s="204"/>
      <c r="H513" s="12"/>
      <c r="I513" s="14"/>
      <c r="K513" s="357"/>
      <c r="M513" s="338"/>
      <c r="N513" s="338"/>
      <c r="O513" s="338"/>
      <c r="P513" s="338"/>
      <c r="Q513" s="338"/>
      <c r="R513" s="338"/>
      <c r="S513" s="338"/>
      <c r="T513" s="338"/>
      <c r="U513" s="338"/>
      <c r="V513" s="338"/>
      <c r="W513" s="338"/>
      <c r="X513" s="338"/>
      <c r="Y513" s="338"/>
      <c r="Z513" s="338"/>
      <c r="AA513" s="338"/>
      <c r="AB513" s="338"/>
      <c r="AC513" s="338"/>
      <c r="AD513" s="338"/>
      <c r="AE513" s="338"/>
      <c r="AF513" s="338"/>
      <c r="AG513" s="338"/>
      <c r="AH513" s="338"/>
      <c r="AI513" s="338"/>
      <c r="AJ513" s="338"/>
      <c r="AK513" s="338"/>
      <c r="AL513" s="338"/>
      <c r="AM513" s="338"/>
      <c r="AN513" s="338"/>
      <c r="AO513" s="338"/>
      <c r="AP513" s="338"/>
      <c r="AQ513" s="338"/>
      <c r="AR513" s="338"/>
      <c r="AS513" s="338"/>
      <c r="AT513" s="338"/>
      <c r="AU513" s="338"/>
      <c r="AV513" s="338"/>
      <c r="AW513" s="338"/>
      <c r="AX513" s="338"/>
      <c r="AY513" s="338"/>
      <c r="AZ513" s="338"/>
      <c r="BA513" s="338"/>
      <c r="BB513" s="338"/>
      <c r="BC513" s="338"/>
      <c r="BD513" s="338"/>
      <c r="BE513" s="338"/>
      <c r="BF513" s="338"/>
      <c r="BG513" s="338"/>
      <c r="BH513" s="338"/>
      <c r="BI513" s="338"/>
    </row>
    <row r="514" spans="1:61" s="348" customFormat="1" hidden="1">
      <c r="A514" s="338"/>
      <c r="B514" s="14"/>
      <c r="C514" s="11"/>
      <c r="D514" s="11"/>
      <c r="E514" s="11"/>
      <c r="F514" s="11"/>
      <c r="G514" s="11"/>
      <c r="H514" s="12"/>
      <c r="I514" s="14"/>
      <c r="K514" s="357"/>
      <c r="M514" s="338"/>
      <c r="N514" s="338"/>
      <c r="O514" s="338"/>
      <c r="P514" s="338"/>
      <c r="Q514" s="338"/>
      <c r="R514" s="338"/>
      <c r="S514" s="338"/>
      <c r="T514" s="338"/>
      <c r="U514" s="338"/>
      <c r="V514" s="338"/>
      <c r="W514" s="338"/>
      <c r="X514" s="338"/>
      <c r="Y514" s="338"/>
      <c r="Z514" s="338"/>
      <c r="AA514" s="338"/>
      <c r="AB514" s="338"/>
      <c r="AC514" s="338"/>
      <c r="AD514" s="338"/>
      <c r="AE514" s="338"/>
      <c r="AF514" s="338"/>
      <c r="AG514" s="338"/>
      <c r="AH514" s="338"/>
      <c r="AI514" s="338"/>
      <c r="AJ514" s="338"/>
      <c r="AK514" s="338"/>
      <c r="AL514" s="338"/>
      <c r="AM514" s="338"/>
      <c r="AN514" s="338"/>
      <c r="AO514" s="338"/>
      <c r="AP514" s="338"/>
      <c r="AQ514" s="338"/>
      <c r="AR514" s="338"/>
      <c r="AS514" s="338"/>
      <c r="AT514" s="338"/>
      <c r="AU514" s="338"/>
      <c r="AV514" s="338"/>
      <c r="AW514" s="338"/>
      <c r="AX514" s="338"/>
      <c r="AY514" s="338"/>
      <c r="AZ514" s="338"/>
      <c r="BA514" s="338"/>
      <c r="BB514" s="338"/>
      <c r="BC514" s="338"/>
      <c r="BD514" s="338"/>
      <c r="BE514" s="338"/>
      <c r="BF514" s="338"/>
      <c r="BG514" s="338"/>
      <c r="BH514" s="338"/>
      <c r="BI514" s="338"/>
    </row>
    <row r="515" spans="1:61" s="348" customFormat="1" hidden="1">
      <c r="A515" s="338"/>
      <c r="B515" s="14"/>
      <c r="C515" s="204"/>
      <c r="D515" s="11"/>
      <c r="E515" s="11"/>
      <c r="F515" s="11"/>
      <c r="G515" s="11"/>
      <c r="H515" s="12"/>
      <c r="I515" s="14"/>
      <c r="K515" s="357"/>
      <c r="M515" s="338"/>
      <c r="N515" s="338"/>
      <c r="O515" s="338"/>
      <c r="P515" s="338"/>
      <c r="Q515" s="338"/>
      <c r="R515" s="338"/>
      <c r="S515" s="338"/>
      <c r="T515" s="338"/>
      <c r="U515" s="338"/>
      <c r="V515" s="338"/>
      <c r="W515" s="338"/>
      <c r="X515" s="338"/>
      <c r="Y515" s="338"/>
      <c r="Z515" s="338"/>
      <c r="AA515" s="338"/>
      <c r="AB515" s="338"/>
      <c r="AC515" s="338"/>
      <c r="AD515" s="338"/>
      <c r="AE515" s="338"/>
      <c r="AF515" s="338"/>
      <c r="AG515" s="338"/>
      <c r="AH515" s="338"/>
      <c r="AI515" s="338"/>
      <c r="AJ515" s="338"/>
      <c r="AK515" s="338"/>
      <c r="AL515" s="338"/>
      <c r="AM515" s="338"/>
      <c r="AN515" s="338"/>
      <c r="AO515" s="338"/>
      <c r="AP515" s="338"/>
      <c r="AQ515" s="338"/>
      <c r="AR515" s="338"/>
      <c r="AS515" s="338"/>
      <c r="AT515" s="338"/>
      <c r="AU515" s="338"/>
      <c r="AV515" s="338"/>
      <c r="AW515" s="338"/>
      <c r="AX515" s="338"/>
      <c r="AY515" s="338"/>
      <c r="AZ515" s="338"/>
      <c r="BA515" s="338"/>
      <c r="BB515" s="338"/>
      <c r="BC515" s="338"/>
      <c r="BD515" s="338"/>
      <c r="BE515" s="338"/>
      <c r="BF515" s="338"/>
      <c r="BG515" s="338"/>
      <c r="BH515" s="338"/>
      <c r="BI515" s="338"/>
    </row>
    <row r="516" spans="1:61" s="348" customFormat="1" hidden="1">
      <c r="A516" s="338"/>
      <c r="B516" s="14"/>
      <c r="C516" s="11"/>
      <c r="D516" s="11"/>
      <c r="E516" s="11"/>
      <c r="F516" s="11"/>
      <c r="G516" s="11"/>
      <c r="H516" s="12"/>
      <c r="I516" s="14"/>
      <c r="K516" s="357"/>
      <c r="M516" s="338"/>
      <c r="N516" s="338"/>
      <c r="O516" s="338"/>
      <c r="P516" s="338"/>
      <c r="Q516" s="338"/>
      <c r="R516" s="338"/>
      <c r="S516" s="338"/>
      <c r="T516" s="338"/>
      <c r="U516" s="338"/>
      <c r="V516" s="338"/>
      <c r="W516" s="338"/>
      <c r="X516" s="338"/>
      <c r="Y516" s="338"/>
      <c r="Z516" s="338"/>
      <c r="AA516" s="338"/>
      <c r="AB516" s="338"/>
      <c r="AC516" s="338"/>
      <c r="AD516" s="338"/>
      <c r="AE516" s="338"/>
      <c r="AF516" s="338"/>
      <c r="AG516" s="338"/>
      <c r="AH516" s="338"/>
      <c r="AI516" s="338"/>
      <c r="AJ516" s="338"/>
      <c r="AK516" s="338"/>
      <c r="AL516" s="338"/>
      <c r="AM516" s="338"/>
      <c r="AN516" s="338"/>
      <c r="AO516" s="338"/>
      <c r="AP516" s="338"/>
      <c r="AQ516" s="338"/>
      <c r="AR516" s="338"/>
      <c r="AS516" s="338"/>
      <c r="AT516" s="338"/>
      <c r="AU516" s="338"/>
      <c r="AV516" s="338"/>
      <c r="AW516" s="338"/>
      <c r="AX516" s="338"/>
      <c r="AY516" s="338"/>
      <c r="AZ516" s="338"/>
      <c r="BA516" s="338"/>
      <c r="BB516" s="338"/>
      <c r="BC516" s="338"/>
      <c r="BD516" s="338"/>
      <c r="BE516" s="338"/>
      <c r="BF516" s="338"/>
      <c r="BG516" s="338"/>
      <c r="BH516" s="338"/>
      <c r="BI516" s="338"/>
    </row>
    <row r="517" spans="1:61" s="348" customFormat="1" hidden="1">
      <c r="A517" s="338"/>
      <c r="B517" s="14"/>
      <c r="C517" s="204"/>
      <c r="D517" s="11"/>
      <c r="E517" s="11"/>
      <c r="F517" s="11"/>
      <c r="G517" s="11"/>
      <c r="H517" s="12"/>
      <c r="I517" s="14"/>
      <c r="K517" s="357"/>
      <c r="M517" s="338"/>
      <c r="N517" s="338"/>
      <c r="O517" s="338"/>
      <c r="P517" s="338"/>
      <c r="Q517" s="338"/>
      <c r="R517" s="338"/>
      <c r="S517" s="338"/>
      <c r="T517" s="338"/>
      <c r="U517" s="338"/>
      <c r="V517" s="338"/>
      <c r="W517" s="338"/>
      <c r="X517" s="338"/>
      <c r="Y517" s="338"/>
      <c r="Z517" s="338"/>
      <c r="AA517" s="338"/>
      <c r="AB517" s="338"/>
      <c r="AC517" s="338"/>
      <c r="AD517" s="338"/>
      <c r="AE517" s="338"/>
      <c r="AF517" s="338"/>
      <c r="AG517" s="338"/>
      <c r="AH517" s="338"/>
      <c r="AI517" s="338"/>
      <c r="AJ517" s="338"/>
      <c r="AK517" s="338"/>
      <c r="AL517" s="338"/>
      <c r="AM517" s="338"/>
      <c r="AN517" s="338"/>
      <c r="AO517" s="338"/>
      <c r="AP517" s="338"/>
      <c r="AQ517" s="338"/>
      <c r="AR517" s="338"/>
      <c r="AS517" s="338"/>
      <c r="AT517" s="338"/>
      <c r="AU517" s="338"/>
      <c r="AV517" s="338"/>
      <c r="AW517" s="338"/>
      <c r="AX517" s="338"/>
      <c r="AY517" s="338"/>
      <c r="AZ517" s="338"/>
      <c r="BA517" s="338"/>
      <c r="BB517" s="338"/>
      <c r="BC517" s="338"/>
      <c r="BD517" s="338"/>
      <c r="BE517" s="338"/>
      <c r="BF517" s="338"/>
      <c r="BG517" s="338"/>
      <c r="BH517" s="338"/>
      <c r="BI517" s="338"/>
    </row>
    <row r="518" spans="1:61" s="348" customFormat="1" hidden="1">
      <c r="A518" s="338"/>
      <c r="B518" s="14"/>
      <c r="C518" s="11"/>
      <c r="D518" s="11"/>
      <c r="E518" s="11"/>
      <c r="F518" s="11"/>
      <c r="G518" s="11"/>
      <c r="H518" s="12"/>
      <c r="I518" s="14"/>
      <c r="K518" s="357"/>
      <c r="M518" s="338"/>
      <c r="N518" s="338"/>
      <c r="O518" s="338"/>
      <c r="P518" s="338"/>
      <c r="Q518" s="338"/>
      <c r="R518" s="338"/>
      <c r="S518" s="338"/>
      <c r="T518" s="338"/>
      <c r="U518" s="338"/>
      <c r="V518" s="338"/>
      <c r="W518" s="338"/>
      <c r="X518" s="338"/>
      <c r="Y518" s="338"/>
      <c r="Z518" s="338"/>
      <c r="AA518" s="338"/>
      <c r="AB518" s="338"/>
      <c r="AC518" s="338"/>
      <c r="AD518" s="338"/>
      <c r="AE518" s="338"/>
      <c r="AF518" s="338"/>
      <c r="AG518" s="338"/>
      <c r="AH518" s="338"/>
      <c r="AI518" s="338"/>
      <c r="AJ518" s="338"/>
      <c r="AK518" s="338"/>
      <c r="AL518" s="338"/>
      <c r="AM518" s="338"/>
      <c r="AN518" s="338"/>
      <c r="AO518" s="338"/>
      <c r="AP518" s="338"/>
      <c r="AQ518" s="338"/>
      <c r="AR518" s="338"/>
      <c r="AS518" s="338"/>
      <c r="AT518" s="338"/>
      <c r="AU518" s="338"/>
      <c r="AV518" s="338"/>
      <c r="AW518" s="338"/>
      <c r="AX518" s="338"/>
      <c r="AY518" s="338"/>
      <c r="AZ518" s="338"/>
      <c r="BA518" s="338"/>
      <c r="BB518" s="338"/>
      <c r="BC518" s="338"/>
      <c r="BD518" s="338"/>
      <c r="BE518" s="338"/>
      <c r="BF518" s="338"/>
      <c r="BG518" s="338"/>
      <c r="BH518" s="338"/>
      <c r="BI518" s="338"/>
    </row>
    <row r="519" spans="1:61" s="348" customFormat="1" hidden="1">
      <c r="A519" s="338"/>
      <c r="B519" s="14"/>
      <c r="C519" s="204"/>
      <c r="D519" s="11"/>
      <c r="E519" s="11"/>
      <c r="F519" s="11"/>
      <c r="G519" s="11"/>
      <c r="H519" s="12"/>
      <c r="I519" s="14"/>
      <c r="K519" s="357"/>
      <c r="M519" s="338"/>
      <c r="N519" s="338"/>
      <c r="O519" s="338"/>
      <c r="P519" s="338"/>
      <c r="Q519" s="338"/>
      <c r="R519" s="338"/>
      <c r="S519" s="338"/>
      <c r="T519" s="338"/>
      <c r="U519" s="338"/>
      <c r="V519" s="338"/>
      <c r="W519" s="338"/>
      <c r="X519" s="338"/>
      <c r="Y519" s="338"/>
      <c r="Z519" s="338"/>
      <c r="AA519" s="338"/>
      <c r="AB519" s="338"/>
      <c r="AC519" s="338"/>
      <c r="AD519" s="338"/>
      <c r="AE519" s="338"/>
      <c r="AF519" s="338"/>
      <c r="AG519" s="338"/>
      <c r="AH519" s="338"/>
      <c r="AI519" s="338"/>
      <c r="AJ519" s="338"/>
      <c r="AK519" s="338"/>
      <c r="AL519" s="338"/>
      <c r="AM519" s="338"/>
      <c r="AN519" s="338"/>
      <c r="AO519" s="338"/>
      <c r="AP519" s="338"/>
      <c r="AQ519" s="338"/>
      <c r="AR519" s="338"/>
      <c r="AS519" s="338"/>
      <c r="AT519" s="338"/>
      <c r="AU519" s="338"/>
      <c r="AV519" s="338"/>
      <c r="AW519" s="338"/>
      <c r="AX519" s="338"/>
      <c r="AY519" s="338"/>
      <c r="AZ519" s="338"/>
      <c r="BA519" s="338"/>
      <c r="BB519" s="338"/>
      <c r="BC519" s="338"/>
      <c r="BD519" s="338"/>
      <c r="BE519" s="338"/>
      <c r="BF519" s="338"/>
      <c r="BG519" s="338"/>
      <c r="BH519" s="338"/>
      <c r="BI519" s="338"/>
    </row>
    <row r="520" spans="1:61" s="348" customFormat="1" hidden="1">
      <c r="A520" s="338"/>
      <c r="B520" s="14"/>
      <c r="C520" s="11"/>
      <c r="D520" s="11"/>
      <c r="E520" s="11"/>
      <c r="F520" s="11"/>
      <c r="G520" s="11"/>
      <c r="H520" s="12"/>
      <c r="I520" s="14"/>
      <c r="K520" s="357"/>
      <c r="M520" s="338"/>
      <c r="N520" s="338"/>
      <c r="O520" s="338"/>
      <c r="P520" s="338"/>
      <c r="Q520" s="338"/>
      <c r="R520" s="338"/>
      <c r="S520" s="338"/>
      <c r="T520" s="338"/>
      <c r="U520" s="338"/>
      <c r="V520" s="338"/>
      <c r="W520" s="338"/>
      <c r="X520" s="338"/>
      <c r="Y520" s="338"/>
      <c r="Z520" s="338"/>
      <c r="AA520" s="338"/>
      <c r="AB520" s="338"/>
      <c r="AC520" s="338"/>
      <c r="AD520" s="338"/>
      <c r="AE520" s="338"/>
      <c r="AF520" s="338"/>
      <c r="AG520" s="338"/>
      <c r="AH520" s="338"/>
      <c r="AI520" s="338"/>
      <c r="AJ520" s="338"/>
      <c r="AK520" s="338"/>
      <c r="AL520" s="338"/>
      <c r="AM520" s="338"/>
      <c r="AN520" s="338"/>
      <c r="AO520" s="338"/>
      <c r="AP520" s="338"/>
      <c r="AQ520" s="338"/>
      <c r="AR520" s="338"/>
      <c r="AS520" s="338"/>
      <c r="AT520" s="338"/>
      <c r="AU520" s="338"/>
      <c r="AV520" s="338"/>
      <c r="AW520" s="338"/>
      <c r="AX520" s="338"/>
      <c r="AY520" s="338"/>
      <c r="AZ520" s="338"/>
      <c r="BA520" s="338"/>
      <c r="BB520" s="338"/>
      <c r="BC520" s="338"/>
      <c r="BD520" s="338"/>
      <c r="BE520" s="338"/>
      <c r="BF520" s="338"/>
      <c r="BG520" s="338"/>
      <c r="BH520" s="338"/>
      <c r="BI520" s="338"/>
    </row>
    <row r="521" spans="1:61" s="348" customFormat="1" hidden="1">
      <c r="A521" s="338"/>
      <c r="B521" s="14"/>
      <c r="C521" s="204"/>
      <c r="D521" s="11"/>
      <c r="E521" s="11"/>
      <c r="F521" s="11"/>
      <c r="G521" s="11"/>
      <c r="H521" s="12"/>
      <c r="I521" s="14"/>
      <c r="K521" s="357"/>
      <c r="M521" s="338"/>
      <c r="N521" s="338"/>
      <c r="O521" s="338"/>
      <c r="P521" s="338"/>
      <c r="Q521" s="338"/>
      <c r="R521" s="338"/>
      <c r="S521" s="338"/>
      <c r="T521" s="338"/>
      <c r="U521" s="338"/>
      <c r="V521" s="338"/>
      <c r="W521" s="338"/>
      <c r="X521" s="338"/>
      <c r="Y521" s="338"/>
      <c r="Z521" s="338"/>
      <c r="AA521" s="338"/>
      <c r="AB521" s="338"/>
      <c r="AC521" s="338"/>
      <c r="AD521" s="338"/>
      <c r="AE521" s="338"/>
      <c r="AF521" s="338"/>
      <c r="AG521" s="338"/>
      <c r="AH521" s="338"/>
      <c r="AI521" s="338"/>
      <c r="AJ521" s="338"/>
      <c r="AK521" s="338"/>
      <c r="AL521" s="338"/>
      <c r="AM521" s="338"/>
      <c r="AN521" s="338"/>
      <c r="AO521" s="338"/>
      <c r="AP521" s="338"/>
      <c r="AQ521" s="338"/>
      <c r="AR521" s="338"/>
      <c r="AS521" s="338"/>
      <c r="AT521" s="338"/>
      <c r="AU521" s="338"/>
      <c r="AV521" s="338"/>
      <c r="AW521" s="338"/>
      <c r="AX521" s="338"/>
      <c r="AY521" s="338"/>
      <c r="AZ521" s="338"/>
      <c r="BA521" s="338"/>
      <c r="BB521" s="338"/>
      <c r="BC521" s="338"/>
      <c r="BD521" s="338"/>
      <c r="BE521" s="338"/>
      <c r="BF521" s="338"/>
      <c r="BG521" s="338"/>
      <c r="BH521" s="338"/>
      <c r="BI521" s="338"/>
    </row>
    <row r="522" spans="1:61" s="348" customFormat="1" hidden="1">
      <c r="A522" s="338"/>
      <c r="B522" s="1"/>
      <c r="C522" s="11"/>
      <c r="D522" s="11"/>
      <c r="E522" s="11"/>
      <c r="F522" s="11"/>
      <c r="G522" s="11"/>
      <c r="H522" s="12"/>
      <c r="I522" s="14"/>
      <c r="K522" s="357"/>
      <c r="M522" s="338"/>
      <c r="N522" s="338"/>
      <c r="O522" s="338"/>
      <c r="P522" s="338"/>
      <c r="Q522" s="338"/>
      <c r="R522" s="338"/>
      <c r="S522" s="338"/>
      <c r="T522" s="338"/>
      <c r="U522" s="338"/>
      <c r="V522" s="338"/>
      <c r="W522" s="338"/>
      <c r="X522" s="338"/>
      <c r="Y522" s="338"/>
      <c r="Z522" s="338"/>
      <c r="AA522" s="338"/>
      <c r="AB522" s="338"/>
      <c r="AC522" s="338"/>
      <c r="AD522" s="338"/>
      <c r="AE522" s="338"/>
      <c r="AF522" s="338"/>
      <c r="AG522" s="338"/>
      <c r="AH522" s="338"/>
      <c r="AI522" s="338"/>
      <c r="AJ522" s="338"/>
      <c r="AK522" s="338"/>
      <c r="AL522" s="338"/>
      <c r="AM522" s="338"/>
      <c r="AN522" s="338"/>
      <c r="AO522" s="338"/>
      <c r="AP522" s="338"/>
      <c r="AQ522" s="338"/>
      <c r="AR522" s="338"/>
      <c r="AS522" s="338"/>
      <c r="AT522" s="338"/>
      <c r="AU522" s="338"/>
      <c r="AV522" s="338"/>
      <c r="AW522" s="338"/>
      <c r="AX522" s="338"/>
      <c r="AY522" s="338"/>
      <c r="AZ522" s="338"/>
      <c r="BA522" s="338"/>
      <c r="BB522" s="338"/>
      <c r="BC522" s="338"/>
      <c r="BD522" s="338"/>
      <c r="BE522" s="338"/>
      <c r="BF522" s="338"/>
      <c r="BG522" s="338"/>
      <c r="BH522" s="338"/>
      <c r="BI522" s="338"/>
    </row>
    <row r="523" spans="1:61" s="348" customFormat="1" hidden="1">
      <c r="A523" s="338"/>
      <c r="B523" s="1"/>
      <c r="C523" s="204"/>
      <c r="D523" s="204"/>
      <c r="E523" s="11"/>
      <c r="F523" s="11"/>
      <c r="G523" s="11"/>
      <c r="H523" s="12"/>
      <c r="I523" s="14"/>
      <c r="K523" s="357"/>
      <c r="M523" s="338"/>
      <c r="N523" s="338"/>
      <c r="O523" s="338"/>
      <c r="P523" s="338"/>
      <c r="Q523" s="338"/>
      <c r="R523" s="338"/>
      <c r="S523" s="338"/>
      <c r="T523" s="338"/>
      <c r="U523" s="338"/>
      <c r="V523" s="338"/>
      <c r="W523" s="338"/>
      <c r="X523" s="338"/>
      <c r="Y523" s="338"/>
      <c r="Z523" s="338"/>
      <c r="AA523" s="338"/>
      <c r="AB523" s="338"/>
      <c r="AC523" s="338"/>
      <c r="AD523" s="338"/>
      <c r="AE523" s="338"/>
      <c r="AF523" s="338"/>
      <c r="AG523" s="338"/>
      <c r="AH523" s="338"/>
      <c r="AI523" s="338"/>
      <c r="AJ523" s="338"/>
      <c r="AK523" s="338"/>
      <c r="AL523" s="338"/>
      <c r="AM523" s="338"/>
      <c r="AN523" s="338"/>
      <c r="AO523" s="338"/>
      <c r="AP523" s="338"/>
      <c r="AQ523" s="338"/>
      <c r="AR523" s="338"/>
      <c r="AS523" s="338"/>
      <c r="AT523" s="338"/>
      <c r="AU523" s="338"/>
      <c r="AV523" s="338"/>
      <c r="AW523" s="338"/>
      <c r="AX523" s="338"/>
      <c r="AY523" s="338"/>
      <c r="AZ523" s="338"/>
      <c r="BA523" s="338"/>
      <c r="BB523" s="338"/>
      <c r="BC523" s="338"/>
      <c r="BD523" s="338"/>
      <c r="BE523" s="338"/>
      <c r="BF523" s="338"/>
      <c r="BG523" s="338"/>
      <c r="BH523" s="338"/>
      <c r="BI523" s="338"/>
    </row>
    <row r="524" spans="1:61" s="348" customFormat="1" hidden="1">
      <c r="A524" s="338"/>
      <c r="B524" s="1"/>
      <c r="C524" s="11"/>
      <c r="D524" s="11"/>
      <c r="E524" s="11"/>
      <c r="F524" s="11"/>
      <c r="G524" s="11"/>
      <c r="H524" s="12"/>
      <c r="I524" s="14"/>
      <c r="K524" s="357"/>
      <c r="M524" s="338"/>
      <c r="N524" s="338"/>
      <c r="O524" s="338"/>
      <c r="P524" s="338"/>
      <c r="Q524" s="338"/>
      <c r="R524" s="338"/>
      <c r="S524" s="338"/>
      <c r="T524" s="338"/>
      <c r="U524" s="338"/>
      <c r="V524" s="338"/>
      <c r="W524" s="338"/>
      <c r="X524" s="338"/>
      <c r="Y524" s="338"/>
      <c r="Z524" s="338"/>
      <c r="AA524" s="338"/>
      <c r="AB524" s="338"/>
      <c r="AC524" s="338"/>
      <c r="AD524" s="338"/>
      <c r="AE524" s="338"/>
      <c r="AF524" s="338"/>
      <c r="AG524" s="338"/>
      <c r="AH524" s="338"/>
      <c r="AI524" s="338"/>
      <c r="AJ524" s="338"/>
      <c r="AK524" s="338"/>
      <c r="AL524" s="338"/>
      <c r="AM524" s="338"/>
      <c r="AN524" s="338"/>
      <c r="AO524" s="338"/>
      <c r="AP524" s="338"/>
      <c r="AQ524" s="338"/>
      <c r="AR524" s="338"/>
      <c r="AS524" s="338"/>
      <c r="AT524" s="338"/>
      <c r="AU524" s="338"/>
      <c r="AV524" s="338"/>
      <c r="AW524" s="338"/>
      <c r="AX524" s="338"/>
      <c r="AY524" s="338"/>
      <c r="AZ524" s="338"/>
      <c r="BA524" s="338"/>
      <c r="BB524" s="338"/>
      <c r="BC524" s="338"/>
      <c r="BD524" s="338"/>
      <c r="BE524" s="338"/>
      <c r="BF524" s="338"/>
      <c r="BG524" s="338"/>
      <c r="BH524" s="338"/>
      <c r="BI524" s="338"/>
    </row>
    <row r="525" spans="1:61" s="348" customFormat="1" hidden="1">
      <c r="A525" s="338"/>
      <c r="B525" s="1"/>
      <c r="C525" s="204"/>
      <c r="D525" s="204"/>
      <c r="E525" s="11"/>
      <c r="F525" s="11"/>
      <c r="G525" s="11"/>
      <c r="H525" s="12"/>
      <c r="I525" s="14"/>
      <c r="K525" s="357"/>
      <c r="M525" s="338"/>
      <c r="N525" s="338"/>
      <c r="O525" s="338"/>
      <c r="P525" s="338"/>
      <c r="Q525" s="338"/>
      <c r="R525" s="338"/>
      <c r="S525" s="338"/>
      <c r="T525" s="338"/>
      <c r="U525" s="338"/>
      <c r="V525" s="338"/>
      <c r="W525" s="338"/>
      <c r="X525" s="338"/>
      <c r="Y525" s="338"/>
      <c r="Z525" s="338"/>
      <c r="AA525" s="338"/>
      <c r="AB525" s="338"/>
      <c r="AC525" s="338"/>
      <c r="AD525" s="338"/>
      <c r="AE525" s="338"/>
      <c r="AF525" s="338"/>
      <c r="AG525" s="338"/>
      <c r="AH525" s="338"/>
      <c r="AI525" s="338"/>
      <c r="AJ525" s="338"/>
      <c r="AK525" s="338"/>
      <c r="AL525" s="338"/>
      <c r="AM525" s="338"/>
      <c r="AN525" s="338"/>
      <c r="AO525" s="338"/>
      <c r="AP525" s="338"/>
      <c r="AQ525" s="338"/>
      <c r="AR525" s="338"/>
      <c r="AS525" s="338"/>
      <c r="AT525" s="338"/>
      <c r="AU525" s="338"/>
      <c r="AV525" s="338"/>
      <c r="AW525" s="338"/>
      <c r="AX525" s="338"/>
      <c r="AY525" s="338"/>
      <c r="AZ525" s="338"/>
      <c r="BA525" s="338"/>
      <c r="BB525" s="338"/>
      <c r="BC525" s="338"/>
      <c r="BD525" s="338"/>
      <c r="BE525" s="338"/>
      <c r="BF525" s="338"/>
      <c r="BG525" s="338"/>
      <c r="BH525" s="338"/>
      <c r="BI525" s="338"/>
    </row>
    <row r="526" spans="1:61" s="348" customFormat="1" hidden="1">
      <c r="A526" s="338"/>
      <c r="B526" s="1"/>
      <c r="C526" s="11"/>
      <c r="D526" s="11"/>
      <c r="E526" s="11"/>
      <c r="F526" s="11"/>
      <c r="G526" s="11"/>
      <c r="H526" s="12"/>
      <c r="I526" s="14"/>
      <c r="K526" s="357"/>
      <c r="M526" s="338"/>
      <c r="N526" s="338"/>
      <c r="O526" s="338"/>
      <c r="P526" s="338"/>
      <c r="Q526" s="338"/>
      <c r="R526" s="338"/>
      <c r="S526" s="338"/>
      <c r="T526" s="338"/>
      <c r="U526" s="338"/>
      <c r="V526" s="338"/>
      <c r="W526" s="338"/>
      <c r="X526" s="338"/>
      <c r="Y526" s="338"/>
      <c r="Z526" s="338"/>
      <c r="AA526" s="338"/>
      <c r="AB526" s="338"/>
      <c r="AC526" s="338"/>
      <c r="AD526" s="338"/>
      <c r="AE526" s="338"/>
      <c r="AF526" s="338"/>
      <c r="AG526" s="338"/>
      <c r="AH526" s="338"/>
      <c r="AI526" s="338"/>
      <c r="AJ526" s="338"/>
      <c r="AK526" s="338"/>
      <c r="AL526" s="338"/>
      <c r="AM526" s="338"/>
      <c r="AN526" s="338"/>
      <c r="AO526" s="338"/>
      <c r="AP526" s="338"/>
      <c r="AQ526" s="338"/>
      <c r="AR526" s="338"/>
      <c r="AS526" s="338"/>
      <c r="AT526" s="338"/>
      <c r="AU526" s="338"/>
      <c r="AV526" s="338"/>
      <c r="AW526" s="338"/>
      <c r="AX526" s="338"/>
      <c r="AY526" s="338"/>
      <c r="AZ526" s="338"/>
      <c r="BA526" s="338"/>
      <c r="BB526" s="338"/>
      <c r="BC526" s="338"/>
      <c r="BD526" s="338"/>
      <c r="BE526" s="338"/>
      <c r="BF526" s="338"/>
      <c r="BG526" s="338"/>
      <c r="BH526" s="338"/>
      <c r="BI526" s="338"/>
    </row>
    <row r="527" spans="1:61" s="348" customFormat="1" hidden="1">
      <c r="A527" s="338"/>
      <c r="B527" s="1"/>
      <c r="C527" s="204"/>
      <c r="D527" s="204"/>
      <c r="E527" s="204"/>
      <c r="F527" s="204"/>
      <c r="G527" s="204"/>
      <c r="H527" s="12"/>
      <c r="I527" s="14"/>
      <c r="K527" s="357"/>
      <c r="M527" s="338"/>
      <c r="N527" s="338"/>
      <c r="O527" s="338"/>
      <c r="P527" s="338"/>
      <c r="Q527" s="338"/>
      <c r="R527" s="338"/>
      <c r="S527" s="338"/>
      <c r="T527" s="338"/>
      <c r="U527" s="338"/>
      <c r="V527" s="338"/>
      <c r="W527" s="338"/>
      <c r="X527" s="338"/>
      <c r="Y527" s="338"/>
      <c r="Z527" s="338"/>
      <c r="AA527" s="338"/>
      <c r="AB527" s="338"/>
      <c r="AC527" s="338"/>
      <c r="AD527" s="338"/>
      <c r="AE527" s="338"/>
      <c r="AF527" s="338"/>
      <c r="AG527" s="338"/>
      <c r="AH527" s="338"/>
      <c r="AI527" s="338"/>
      <c r="AJ527" s="338"/>
      <c r="AK527" s="338"/>
      <c r="AL527" s="338"/>
      <c r="AM527" s="338"/>
      <c r="AN527" s="338"/>
      <c r="AO527" s="338"/>
      <c r="AP527" s="338"/>
      <c r="AQ527" s="338"/>
      <c r="AR527" s="338"/>
      <c r="AS527" s="338"/>
      <c r="AT527" s="338"/>
      <c r="AU527" s="338"/>
      <c r="AV527" s="338"/>
      <c r="AW527" s="338"/>
      <c r="AX527" s="338"/>
      <c r="AY527" s="338"/>
      <c r="AZ527" s="338"/>
      <c r="BA527" s="338"/>
      <c r="BB527" s="338"/>
      <c r="BC527" s="338"/>
      <c r="BD527" s="338"/>
      <c r="BE527" s="338"/>
      <c r="BF527" s="338"/>
      <c r="BG527" s="338"/>
      <c r="BH527" s="338"/>
      <c r="BI527" s="338"/>
    </row>
    <row r="528" spans="1:61" s="348" customFormat="1" hidden="1">
      <c r="A528" s="338"/>
      <c r="B528" s="1"/>
      <c r="C528" s="11"/>
      <c r="D528" s="11"/>
      <c r="E528" s="11"/>
      <c r="F528" s="11"/>
      <c r="G528" s="11"/>
      <c r="H528" s="12"/>
      <c r="I528" s="14"/>
      <c r="K528" s="357"/>
      <c r="M528" s="338"/>
      <c r="N528" s="338"/>
      <c r="O528" s="338"/>
      <c r="P528" s="338"/>
      <c r="Q528" s="338"/>
      <c r="R528" s="338"/>
      <c r="S528" s="338"/>
      <c r="T528" s="338"/>
      <c r="U528" s="338"/>
      <c r="V528" s="338"/>
      <c r="W528" s="338"/>
      <c r="X528" s="338"/>
      <c r="Y528" s="338"/>
      <c r="Z528" s="338"/>
      <c r="AA528" s="338"/>
      <c r="AB528" s="338"/>
      <c r="AC528" s="338"/>
      <c r="AD528" s="338"/>
      <c r="AE528" s="338"/>
      <c r="AF528" s="338"/>
      <c r="AG528" s="338"/>
      <c r="AH528" s="338"/>
      <c r="AI528" s="338"/>
      <c r="AJ528" s="338"/>
      <c r="AK528" s="338"/>
      <c r="AL528" s="338"/>
      <c r="AM528" s="338"/>
      <c r="AN528" s="338"/>
      <c r="AO528" s="338"/>
      <c r="AP528" s="338"/>
      <c r="AQ528" s="338"/>
      <c r="AR528" s="338"/>
      <c r="AS528" s="338"/>
      <c r="AT528" s="338"/>
      <c r="AU528" s="338"/>
      <c r="AV528" s="338"/>
      <c r="AW528" s="338"/>
      <c r="AX528" s="338"/>
      <c r="AY528" s="338"/>
      <c r="AZ528" s="338"/>
      <c r="BA528" s="338"/>
      <c r="BB528" s="338"/>
      <c r="BC528" s="338"/>
      <c r="BD528" s="338"/>
      <c r="BE528" s="338"/>
      <c r="BF528" s="338"/>
      <c r="BG528" s="338"/>
      <c r="BH528" s="338"/>
      <c r="BI528" s="338"/>
    </row>
    <row r="529" spans="1:61" s="348" customFormat="1" hidden="1">
      <c r="A529" s="338"/>
      <c r="B529" s="1"/>
      <c r="C529" s="204"/>
      <c r="D529" s="204"/>
      <c r="E529" s="204"/>
      <c r="F529" s="204"/>
      <c r="G529" s="204"/>
      <c r="H529" s="12"/>
      <c r="I529" s="14"/>
      <c r="K529" s="357"/>
      <c r="M529" s="338"/>
      <c r="N529" s="338"/>
      <c r="O529" s="338"/>
      <c r="P529" s="338"/>
      <c r="Q529" s="338"/>
      <c r="R529" s="338"/>
      <c r="S529" s="338"/>
      <c r="T529" s="338"/>
      <c r="U529" s="338"/>
      <c r="V529" s="338"/>
      <c r="W529" s="338"/>
      <c r="X529" s="338"/>
      <c r="Y529" s="338"/>
      <c r="Z529" s="338"/>
      <c r="AA529" s="338"/>
      <c r="AB529" s="338"/>
      <c r="AC529" s="338"/>
      <c r="AD529" s="338"/>
      <c r="AE529" s="338"/>
      <c r="AF529" s="338"/>
      <c r="AG529" s="338"/>
      <c r="AH529" s="338"/>
      <c r="AI529" s="338"/>
      <c r="AJ529" s="338"/>
      <c r="AK529" s="338"/>
      <c r="AL529" s="338"/>
      <c r="AM529" s="338"/>
      <c r="AN529" s="338"/>
      <c r="AO529" s="338"/>
      <c r="AP529" s="338"/>
      <c r="AQ529" s="338"/>
      <c r="AR529" s="338"/>
      <c r="AS529" s="338"/>
      <c r="AT529" s="338"/>
      <c r="AU529" s="338"/>
      <c r="AV529" s="338"/>
      <c r="AW529" s="338"/>
      <c r="AX529" s="338"/>
      <c r="AY529" s="338"/>
      <c r="AZ529" s="338"/>
      <c r="BA529" s="338"/>
      <c r="BB529" s="338"/>
      <c r="BC529" s="338"/>
      <c r="BD529" s="338"/>
      <c r="BE529" s="338"/>
      <c r="BF529" s="338"/>
      <c r="BG529" s="338"/>
      <c r="BH529" s="338"/>
      <c r="BI529" s="338"/>
    </row>
    <row r="530" spans="1:61" s="348" customFormat="1" hidden="1">
      <c r="A530" s="338"/>
      <c r="B530" s="1"/>
      <c r="C530" s="11"/>
      <c r="D530" s="11"/>
      <c r="E530" s="11"/>
      <c r="F530" s="11"/>
      <c r="G530" s="11"/>
      <c r="H530" s="12"/>
      <c r="I530" s="14"/>
      <c r="K530" s="357"/>
      <c r="M530" s="338"/>
      <c r="N530" s="338"/>
      <c r="O530" s="338"/>
      <c r="P530" s="338"/>
      <c r="Q530" s="338"/>
      <c r="R530" s="338"/>
      <c r="S530" s="338"/>
      <c r="T530" s="338"/>
      <c r="U530" s="338"/>
      <c r="V530" s="338"/>
      <c r="W530" s="338"/>
      <c r="X530" s="338"/>
      <c r="Y530" s="338"/>
      <c r="Z530" s="338"/>
      <c r="AA530" s="338"/>
      <c r="AB530" s="338"/>
      <c r="AC530" s="338"/>
      <c r="AD530" s="338"/>
      <c r="AE530" s="338"/>
      <c r="AF530" s="338"/>
      <c r="AG530" s="338"/>
      <c r="AH530" s="338"/>
      <c r="AI530" s="338"/>
      <c r="AJ530" s="338"/>
      <c r="AK530" s="338"/>
      <c r="AL530" s="338"/>
      <c r="AM530" s="338"/>
      <c r="AN530" s="338"/>
      <c r="AO530" s="338"/>
      <c r="AP530" s="338"/>
      <c r="AQ530" s="338"/>
      <c r="AR530" s="338"/>
      <c r="AS530" s="338"/>
      <c r="AT530" s="338"/>
      <c r="AU530" s="338"/>
      <c r="AV530" s="338"/>
      <c r="AW530" s="338"/>
      <c r="AX530" s="338"/>
      <c r="AY530" s="338"/>
      <c r="AZ530" s="338"/>
      <c r="BA530" s="338"/>
      <c r="BB530" s="338"/>
      <c r="BC530" s="338"/>
      <c r="BD530" s="338"/>
      <c r="BE530" s="338"/>
      <c r="BF530" s="338"/>
      <c r="BG530" s="338"/>
      <c r="BH530" s="338"/>
      <c r="BI530" s="338"/>
    </row>
    <row r="531" spans="1:61" s="348" customFormat="1" hidden="1">
      <c r="A531" s="338"/>
      <c r="B531" s="1"/>
      <c r="C531" s="204"/>
      <c r="D531" s="204"/>
      <c r="E531" s="11"/>
      <c r="F531" s="11"/>
      <c r="G531" s="11"/>
      <c r="H531" s="12"/>
      <c r="I531" s="14"/>
      <c r="K531" s="357"/>
      <c r="M531" s="338"/>
      <c r="N531" s="338"/>
      <c r="O531" s="338"/>
      <c r="P531" s="338"/>
      <c r="Q531" s="338"/>
      <c r="R531" s="338"/>
      <c r="S531" s="338"/>
      <c r="T531" s="338"/>
      <c r="U531" s="338"/>
      <c r="V531" s="338"/>
      <c r="W531" s="338"/>
      <c r="X531" s="338"/>
      <c r="Y531" s="338"/>
      <c r="Z531" s="338"/>
      <c r="AA531" s="338"/>
      <c r="AB531" s="338"/>
      <c r="AC531" s="338"/>
      <c r="AD531" s="338"/>
      <c r="AE531" s="338"/>
      <c r="AF531" s="338"/>
      <c r="AG531" s="338"/>
      <c r="AH531" s="338"/>
      <c r="AI531" s="338"/>
      <c r="AJ531" s="338"/>
      <c r="AK531" s="338"/>
      <c r="AL531" s="338"/>
      <c r="AM531" s="338"/>
      <c r="AN531" s="338"/>
      <c r="AO531" s="338"/>
      <c r="AP531" s="338"/>
      <c r="AQ531" s="338"/>
      <c r="AR531" s="338"/>
      <c r="AS531" s="338"/>
      <c r="AT531" s="338"/>
      <c r="AU531" s="338"/>
      <c r="AV531" s="338"/>
      <c r="AW531" s="338"/>
      <c r="AX531" s="338"/>
      <c r="AY531" s="338"/>
      <c r="AZ531" s="338"/>
      <c r="BA531" s="338"/>
      <c r="BB531" s="338"/>
      <c r="BC531" s="338"/>
      <c r="BD531" s="338"/>
      <c r="BE531" s="338"/>
      <c r="BF531" s="338"/>
      <c r="BG531" s="338"/>
      <c r="BH531" s="338"/>
      <c r="BI531" s="338"/>
    </row>
    <row r="532" spans="1:61" s="348" customFormat="1" hidden="1">
      <c r="A532" s="338"/>
      <c r="B532" s="1"/>
      <c r="C532" s="11"/>
      <c r="D532" s="11"/>
      <c r="E532" s="11"/>
      <c r="F532" s="11"/>
      <c r="G532" s="11"/>
      <c r="H532" s="12"/>
      <c r="I532" s="14"/>
      <c r="K532" s="357"/>
      <c r="M532" s="338"/>
      <c r="N532" s="338"/>
      <c r="O532" s="338"/>
      <c r="P532" s="338"/>
      <c r="Q532" s="338"/>
      <c r="R532" s="338"/>
      <c r="S532" s="338"/>
      <c r="T532" s="338"/>
      <c r="U532" s="338"/>
      <c r="V532" s="338"/>
      <c r="W532" s="338"/>
      <c r="X532" s="338"/>
      <c r="Y532" s="338"/>
      <c r="Z532" s="338"/>
      <c r="AA532" s="338"/>
      <c r="AB532" s="338"/>
      <c r="AC532" s="338"/>
      <c r="AD532" s="338"/>
      <c r="AE532" s="338"/>
      <c r="AF532" s="338"/>
      <c r="AG532" s="338"/>
      <c r="AH532" s="338"/>
      <c r="AI532" s="338"/>
      <c r="AJ532" s="338"/>
      <c r="AK532" s="338"/>
      <c r="AL532" s="338"/>
      <c r="AM532" s="338"/>
      <c r="AN532" s="338"/>
      <c r="AO532" s="338"/>
      <c r="AP532" s="338"/>
      <c r="AQ532" s="338"/>
      <c r="AR532" s="338"/>
      <c r="AS532" s="338"/>
      <c r="AT532" s="338"/>
      <c r="AU532" s="338"/>
      <c r="AV532" s="338"/>
      <c r="AW532" s="338"/>
      <c r="AX532" s="338"/>
      <c r="AY532" s="338"/>
      <c r="AZ532" s="338"/>
      <c r="BA532" s="338"/>
      <c r="BB532" s="338"/>
      <c r="BC532" s="338"/>
      <c r="BD532" s="338"/>
      <c r="BE532" s="338"/>
      <c r="BF532" s="338"/>
      <c r="BG532" s="338"/>
      <c r="BH532" s="338"/>
      <c r="BI532" s="338"/>
    </row>
    <row r="533" spans="1:61" s="348" customFormat="1" hidden="1">
      <c r="A533" s="338"/>
      <c r="B533" s="1"/>
      <c r="C533" s="204"/>
      <c r="D533" s="11"/>
      <c r="E533" s="11"/>
      <c r="F533" s="11"/>
      <c r="G533" s="11"/>
      <c r="H533" s="12"/>
      <c r="I533" s="14"/>
      <c r="K533" s="357"/>
      <c r="M533" s="338"/>
      <c r="N533" s="338"/>
      <c r="O533" s="338"/>
      <c r="P533" s="338"/>
      <c r="Q533" s="338"/>
      <c r="R533" s="338"/>
      <c r="S533" s="338"/>
      <c r="T533" s="338"/>
      <c r="U533" s="338"/>
      <c r="V533" s="338"/>
      <c r="W533" s="338"/>
      <c r="X533" s="338"/>
      <c r="Y533" s="338"/>
      <c r="Z533" s="338"/>
      <c r="AA533" s="338"/>
      <c r="AB533" s="338"/>
      <c r="AC533" s="338"/>
      <c r="AD533" s="338"/>
      <c r="AE533" s="338"/>
      <c r="AF533" s="338"/>
      <c r="AG533" s="338"/>
      <c r="AH533" s="338"/>
      <c r="AI533" s="338"/>
      <c r="AJ533" s="338"/>
      <c r="AK533" s="338"/>
      <c r="AL533" s="338"/>
      <c r="AM533" s="338"/>
      <c r="AN533" s="338"/>
      <c r="AO533" s="338"/>
      <c r="AP533" s="338"/>
      <c r="AQ533" s="338"/>
      <c r="AR533" s="338"/>
      <c r="AS533" s="338"/>
      <c r="AT533" s="338"/>
      <c r="AU533" s="338"/>
      <c r="AV533" s="338"/>
      <c r="AW533" s="338"/>
      <c r="AX533" s="338"/>
      <c r="AY533" s="338"/>
      <c r="AZ533" s="338"/>
      <c r="BA533" s="338"/>
      <c r="BB533" s="338"/>
      <c r="BC533" s="338"/>
      <c r="BD533" s="338"/>
      <c r="BE533" s="338"/>
      <c r="BF533" s="338"/>
      <c r="BG533" s="338"/>
      <c r="BH533" s="338"/>
      <c r="BI533" s="338"/>
    </row>
    <row r="534" spans="1:61" s="348" customFormat="1" hidden="1">
      <c r="A534" s="338"/>
      <c r="B534" s="1"/>
      <c r="C534" s="11"/>
      <c r="D534" s="11"/>
      <c r="E534" s="11"/>
      <c r="F534" s="11"/>
      <c r="G534" s="11"/>
      <c r="H534" s="12"/>
      <c r="I534" s="14"/>
      <c r="K534" s="357"/>
      <c r="M534" s="338"/>
      <c r="N534" s="338"/>
      <c r="O534" s="338"/>
      <c r="P534" s="338"/>
      <c r="Q534" s="338"/>
      <c r="R534" s="338"/>
      <c r="S534" s="338"/>
      <c r="T534" s="338"/>
      <c r="U534" s="338"/>
      <c r="V534" s="338"/>
      <c r="W534" s="338"/>
      <c r="X534" s="338"/>
      <c r="Y534" s="338"/>
      <c r="Z534" s="338"/>
      <c r="AA534" s="338"/>
      <c r="AB534" s="338"/>
      <c r="AC534" s="338"/>
      <c r="AD534" s="338"/>
      <c r="AE534" s="338"/>
      <c r="AF534" s="338"/>
      <c r="AG534" s="338"/>
      <c r="AH534" s="338"/>
      <c r="AI534" s="338"/>
      <c r="AJ534" s="338"/>
      <c r="AK534" s="338"/>
      <c r="AL534" s="338"/>
      <c r="AM534" s="338"/>
      <c r="AN534" s="338"/>
      <c r="AO534" s="338"/>
      <c r="AP534" s="338"/>
      <c r="AQ534" s="338"/>
      <c r="AR534" s="338"/>
      <c r="AS534" s="338"/>
      <c r="AT534" s="338"/>
      <c r="AU534" s="338"/>
      <c r="AV534" s="338"/>
      <c r="AW534" s="338"/>
      <c r="AX534" s="338"/>
      <c r="AY534" s="338"/>
      <c r="AZ534" s="338"/>
      <c r="BA534" s="338"/>
      <c r="BB534" s="338"/>
      <c r="BC534" s="338"/>
      <c r="BD534" s="338"/>
      <c r="BE534" s="338"/>
      <c r="BF534" s="338"/>
      <c r="BG534" s="338"/>
      <c r="BH534" s="338"/>
      <c r="BI534" s="338"/>
    </row>
    <row r="535" spans="1:61" s="348" customFormat="1" hidden="1">
      <c r="A535" s="338"/>
      <c r="B535" s="1"/>
      <c r="C535" s="204"/>
      <c r="D535" s="11"/>
      <c r="E535" s="11"/>
      <c r="F535" s="11"/>
      <c r="G535" s="11"/>
      <c r="H535" s="12"/>
      <c r="I535" s="14"/>
      <c r="K535" s="357"/>
      <c r="M535" s="338"/>
      <c r="N535" s="338"/>
      <c r="O535" s="338"/>
      <c r="P535" s="338"/>
      <c r="Q535" s="338"/>
      <c r="R535" s="338"/>
      <c r="S535" s="338"/>
      <c r="T535" s="338"/>
      <c r="U535" s="338"/>
      <c r="V535" s="338"/>
      <c r="W535" s="338"/>
      <c r="X535" s="338"/>
      <c r="Y535" s="338"/>
      <c r="Z535" s="338"/>
      <c r="AA535" s="338"/>
      <c r="AB535" s="338"/>
      <c r="AC535" s="338"/>
      <c r="AD535" s="338"/>
      <c r="AE535" s="338"/>
      <c r="AF535" s="338"/>
      <c r="AG535" s="338"/>
      <c r="AH535" s="338"/>
      <c r="AI535" s="338"/>
      <c r="AJ535" s="338"/>
      <c r="AK535" s="338"/>
      <c r="AL535" s="338"/>
      <c r="AM535" s="338"/>
      <c r="AN535" s="338"/>
      <c r="AO535" s="338"/>
      <c r="AP535" s="338"/>
      <c r="AQ535" s="338"/>
      <c r="AR535" s="338"/>
      <c r="AS535" s="338"/>
      <c r="AT535" s="338"/>
      <c r="AU535" s="338"/>
      <c r="AV535" s="338"/>
      <c r="AW535" s="338"/>
      <c r="AX535" s="338"/>
      <c r="AY535" s="338"/>
      <c r="AZ535" s="338"/>
      <c r="BA535" s="338"/>
      <c r="BB535" s="338"/>
      <c r="BC535" s="338"/>
      <c r="BD535" s="338"/>
      <c r="BE535" s="338"/>
      <c r="BF535" s="338"/>
      <c r="BG535" s="338"/>
      <c r="BH535" s="338"/>
      <c r="BI535" s="338"/>
    </row>
    <row r="536" spans="1:61" s="348" customFormat="1" hidden="1">
      <c r="A536" s="338"/>
      <c r="B536" s="1"/>
      <c r="C536" s="11"/>
      <c r="D536" s="11"/>
      <c r="E536" s="11"/>
      <c r="F536" s="11"/>
      <c r="G536" s="11"/>
      <c r="H536" s="12"/>
      <c r="I536" s="14"/>
      <c r="K536" s="357"/>
      <c r="M536" s="338"/>
      <c r="N536" s="338"/>
      <c r="O536" s="338"/>
      <c r="P536" s="338"/>
      <c r="Q536" s="338"/>
      <c r="R536" s="338"/>
      <c r="S536" s="338"/>
      <c r="T536" s="338"/>
      <c r="U536" s="338"/>
      <c r="V536" s="338"/>
      <c r="W536" s="338"/>
      <c r="X536" s="338"/>
      <c r="Y536" s="338"/>
      <c r="Z536" s="338"/>
      <c r="AA536" s="338"/>
      <c r="AB536" s="338"/>
      <c r="AC536" s="338"/>
      <c r="AD536" s="338"/>
      <c r="AE536" s="338"/>
      <c r="AF536" s="338"/>
      <c r="AG536" s="338"/>
      <c r="AH536" s="338"/>
      <c r="AI536" s="338"/>
      <c r="AJ536" s="338"/>
      <c r="AK536" s="338"/>
      <c r="AL536" s="338"/>
      <c r="AM536" s="338"/>
      <c r="AN536" s="338"/>
      <c r="AO536" s="338"/>
      <c r="AP536" s="338"/>
      <c r="AQ536" s="338"/>
      <c r="AR536" s="338"/>
      <c r="AS536" s="338"/>
      <c r="AT536" s="338"/>
      <c r="AU536" s="338"/>
      <c r="AV536" s="338"/>
      <c r="AW536" s="338"/>
      <c r="AX536" s="338"/>
      <c r="AY536" s="338"/>
      <c r="AZ536" s="338"/>
      <c r="BA536" s="338"/>
      <c r="BB536" s="338"/>
      <c r="BC536" s="338"/>
      <c r="BD536" s="338"/>
      <c r="BE536" s="338"/>
      <c r="BF536" s="338"/>
      <c r="BG536" s="338"/>
      <c r="BH536" s="338"/>
      <c r="BI536" s="338"/>
    </row>
    <row r="537" spans="1:61" s="348" customFormat="1" hidden="1">
      <c r="A537" s="338"/>
      <c r="B537" s="1"/>
      <c r="C537" s="204"/>
      <c r="D537" s="204"/>
      <c r="E537" s="11"/>
      <c r="F537" s="11"/>
      <c r="G537" s="11"/>
      <c r="H537" s="12"/>
      <c r="I537" s="14"/>
      <c r="K537" s="357"/>
      <c r="M537" s="338"/>
      <c r="N537" s="338"/>
      <c r="O537" s="338"/>
      <c r="P537" s="338"/>
      <c r="Q537" s="338"/>
      <c r="R537" s="338"/>
      <c r="S537" s="338"/>
      <c r="T537" s="338"/>
      <c r="U537" s="338"/>
      <c r="V537" s="338"/>
      <c r="W537" s="338"/>
      <c r="X537" s="338"/>
      <c r="Y537" s="338"/>
      <c r="Z537" s="338"/>
      <c r="AA537" s="338"/>
      <c r="AB537" s="338"/>
      <c r="AC537" s="338"/>
      <c r="AD537" s="338"/>
      <c r="AE537" s="338"/>
      <c r="AF537" s="338"/>
      <c r="AG537" s="338"/>
      <c r="AH537" s="338"/>
      <c r="AI537" s="338"/>
      <c r="AJ537" s="338"/>
      <c r="AK537" s="338"/>
      <c r="AL537" s="338"/>
      <c r="AM537" s="338"/>
      <c r="AN537" s="338"/>
      <c r="AO537" s="338"/>
      <c r="AP537" s="338"/>
      <c r="AQ537" s="338"/>
      <c r="AR537" s="338"/>
      <c r="AS537" s="338"/>
      <c r="AT537" s="338"/>
      <c r="AU537" s="338"/>
      <c r="AV537" s="338"/>
      <c r="AW537" s="338"/>
      <c r="AX537" s="338"/>
      <c r="AY537" s="338"/>
      <c r="AZ537" s="338"/>
      <c r="BA537" s="338"/>
      <c r="BB537" s="338"/>
      <c r="BC537" s="338"/>
      <c r="BD537" s="338"/>
      <c r="BE537" s="338"/>
      <c r="BF537" s="338"/>
      <c r="BG537" s="338"/>
      <c r="BH537" s="338"/>
      <c r="BI537" s="338"/>
    </row>
    <row r="538" spans="1:61" s="348" customFormat="1" hidden="1">
      <c r="A538" s="338"/>
      <c r="B538" s="1"/>
      <c r="C538" s="11"/>
      <c r="D538" s="11"/>
      <c r="E538" s="11"/>
      <c r="F538" s="11"/>
      <c r="G538" s="11"/>
      <c r="H538" s="12"/>
      <c r="I538" s="14"/>
      <c r="K538" s="357"/>
      <c r="M538" s="338"/>
      <c r="N538" s="338"/>
      <c r="O538" s="338"/>
      <c r="P538" s="338"/>
      <c r="Q538" s="338"/>
      <c r="R538" s="338"/>
      <c r="S538" s="338"/>
      <c r="T538" s="338"/>
      <c r="U538" s="338"/>
      <c r="V538" s="338"/>
      <c r="W538" s="338"/>
      <c r="X538" s="338"/>
      <c r="Y538" s="338"/>
      <c r="Z538" s="338"/>
      <c r="AA538" s="338"/>
      <c r="AB538" s="338"/>
      <c r="AC538" s="338"/>
      <c r="AD538" s="338"/>
      <c r="AE538" s="338"/>
      <c r="AF538" s="338"/>
      <c r="AG538" s="338"/>
      <c r="AH538" s="338"/>
      <c r="AI538" s="338"/>
      <c r="AJ538" s="338"/>
      <c r="AK538" s="338"/>
      <c r="AL538" s="338"/>
      <c r="AM538" s="338"/>
      <c r="AN538" s="338"/>
      <c r="AO538" s="338"/>
      <c r="AP538" s="338"/>
      <c r="AQ538" s="338"/>
      <c r="AR538" s="338"/>
      <c r="AS538" s="338"/>
      <c r="AT538" s="338"/>
      <c r="AU538" s="338"/>
      <c r="AV538" s="338"/>
      <c r="AW538" s="338"/>
      <c r="AX538" s="338"/>
      <c r="AY538" s="338"/>
      <c r="AZ538" s="338"/>
      <c r="BA538" s="338"/>
      <c r="BB538" s="338"/>
      <c r="BC538" s="338"/>
      <c r="BD538" s="338"/>
      <c r="BE538" s="338"/>
      <c r="BF538" s="338"/>
      <c r="BG538" s="338"/>
      <c r="BH538" s="338"/>
      <c r="BI538" s="338"/>
    </row>
    <row r="539" spans="1:61" s="348" customFormat="1" hidden="1">
      <c r="A539" s="338"/>
      <c r="B539" s="1"/>
      <c r="C539" s="204"/>
      <c r="D539" s="11"/>
      <c r="E539" s="11"/>
      <c r="F539" s="11"/>
      <c r="G539" s="11"/>
      <c r="H539" s="12"/>
      <c r="I539" s="14"/>
      <c r="K539" s="357"/>
      <c r="M539" s="338"/>
      <c r="N539" s="338"/>
      <c r="O539" s="338"/>
      <c r="P539" s="338"/>
      <c r="Q539" s="338"/>
      <c r="R539" s="338"/>
      <c r="S539" s="338"/>
      <c r="T539" s="338"/>
      <c r="U539" s="338"/>
      <c r="V539" s="338"/>
      <c r="W539" s="338"/>
      <c r="X539" s="338"/>
      <c r="Y539" s="338"/>
      <c r="Z539" s="338"/>
      <c r="AA539" s="338"/>
      <c r="AB539" s="338"/>
      <c r="AC539" s="338"/>
      <c r="AD539" s="338"/>
      <c r="AE539" s="338"/>
      <c r="AF539" s="338"/>
      <c r="AG539" s="338"/>
      <c r="AH539" s="338"/>
      <c r="AI539" s="338"/>
      <c r="AJ539" s="338"/>
      <c r="AK539" s="338"/>
      <c r="AL539" s="338"/>
      <c r="AM539" s="338"/>
      <c r="AN539" s="338"/>
      <c r="AO539" s="338"/>
      <c r="AP539" s="338"/>
      <c r="AQ539" s="338"/>
      <c r="AR539" s="338"/>
      <c r="AS539" s="338"/>
      <c r="AT539" s="338"/>
      <c r="AU539" s="338"/>
      <c r="AV539" s="338"/>
      <c r="AW539" s="338"/>
      <c r="AX539" s="338"/>
      <c r="AY539" s="338"/>
      <c r="AZ539" s="338"/>
      <c r="BA539" s="338"/>
      <c r="BB539" s="338"/>
      <c r="BC539" s="338"/>
      <c r="BD539" s="338"/>
      <c r="BE539" s="338"/>
      <c r="BF539" s="338"/>
      <c r="BG539" s="338"/>
      <c r="BH539" s="338"/>
      <c r="BI539" s="338"/>
    </row>
    <row r="540" spans="1:61" s="348" customFormat="1" hidden="1">
      <c r="A540" s="338"/>
      <c r="B540" s="1"/>
      <c r="C540" s="11"/>
      <c r="D540" s="11"/>
      <c r="E540" s="11"/>
      <c r="F540" s="11"/>
      <c r="G540" s="11"/>
      <c r="H540" s="12"/>
      <c r="I540" s="14"/>
      <c r="K540" s="357"/>
      <c r="M540" s="338"/>
      <c r="N540" s="338"/>
      <c r="O540" s="338"/>
      <c r="P540" s="338"/>
      <c r="Q540" s="338"/>
      <c r="R540" s="338"/>
      <c r="S540" s="338"/>
      <c r="T540" s="338"/>
      <c r="U540" s="338"/>
      <c r="V540" s="338"/>
      <c r="W540" s="338"/>
      <c r="X540" s="338"/>
      <c r="Y540" s="338"/>
      <c r="Z540" s="338"/>
      <c r="AA540" s="338"/>
      <c r="AB540" s="338"/>
      <c r="AC540" s="338"/>
      <c r="AD540" s="338"/>
      <c r="AE540" s="338"/>
      <c r="AF540" s="338"/>
      <c r="AG540" s="338"/>
      <c r="AH540" s="338"/>
      <c r="AI540" s="338"/>
      <c r="AJ540" s="338"/>
      <c r="AK540" s="338"/>
      <c r="AL540" s="338"/>
      <c r="AM540" s="338"/>
      <c r="AN540" s="338"/>
      <c r="AO540" s="338"/>
      <c r="AP540" s="338"/>
      <c r="AQ540" s="338"/>
      <c r="AR540" s="338"/>
      <c r="AS540" s="338"/>
      <c r="AT540" s="338"/>
      <c r="AU540" s="338"/>
      <c r="AV540" s="338"/>
      <c r="AW540" s="338"/>
      <c r="AX540" s="338"/>
      <c r="AY540" s="338"/>
      <c r="AZ540" s="338"/>
      <c r="BA540" s="338"/>
      <c r="BB540" s="338"/>
      <c r="BC540" s="338"/>
      <c r="BD540" s="338"/>
      <c r="BE540" s="338"/>
      <c r="BF540" s="338"/>
      <c r="BG540" s="338"/>
      <c r="BH540" s="338"/>
      <c r="BI540" s="338"/>
    </row>
    <row r="541" spans="1:61" s="348" customFormat="1" hidden="1">
      <c r="A541" s="338"/>
      <c r="B541" s="1"/>
      <c r="C541" s="204"/>
      <c r="D541" s="204"/>
      <c r="E541" s="204"/>
      <c r="F541" s="204"/>
      <c r="G541" s="204"/>
      <c r="H541" s="12"/>
      <c r="I541" s="14"/>
      <c r="K541" s="357"/>
      <c r="M541" s="338"/>
      <c r="N541" s="338"/>
      <c r="O541" s="338"/>
      <c r="P541" s="338"/>
      <c r="Q541" s="338"/>
      <c r="R541" s="338"/>
      <c r="S541" s="338"/>
      <c r="T541" s="338"/>
      <c r="U541" s="338"/>
      <c r="V541" s="338"/>
      <c r="W541" s="338"/>
      <c r="X541" s="338"/>
      <c r="Y541" s="338"/>
      <c r="Z541" s="338"/>
      <c r="AA541" s="338"/>
      <c r="AB541" s="338"/>
      <c r="AC541" s="338"/>
      <c r="AD541" s="338"/>
      <c r="AE541" s="338"/>
      <c r="AF541" s="338"/>
      <c r="AG541" s="338"/>
      <c r="AH541" s="338"/>
      <c r="AI541" s="338"/>
      <c r="AJ541" s="338"/>
      <c r="AK541" s="338"/>
      <c r="AL541" s="338"/>
      <c r="AM541" s="338"/>
      <c r="AN541" s="338"/>
      <c r="AO541" s="338"/>
      <c r="AP541" s="338"/>
      <c r="AQ541" s="338"/>
      <c r="AR541" s="338"/>
      <c r="AS541" s="338"/>
      <c r="AT541" s="338"/>
      <c r="AU541" s="338"/>
      <c r="AV541" s="338"/>
      <c r="AW541" s="338"/>
      <c r="AX541" s="338"/>
      <c r="AY541" s="338"/>
      <c r="AZ541" s="338"/>
      <c r="BA541" s="338"/>
      <c r="BB541" s="338"/>
      <c r="BC541" s="338"/>
      <c r="BD541" s="338"/>
      <c r="BE541" s="338"/>
      <c r="BF541" s="338"/>
      <c r="BG541" s="338"/>
      <c r="BH541" s="338"/>
      <c r="BI541" s="338"/>
    </row>
    <row r="542" spans="1:61" s="348" customFormat="1" hidden="1">
      <c r="A542" s="338"/>
      <c r="B542" s="1"/>
      <c r="C542" s="11"/>
      <c r="D542" s="11"/>
      <c r="E542" s="11"/>
      <c r="F542" s="11"/>
      <c r="G542" s="11"/>
      <c r="H542" s="12"/>
      <c r="I542" s="14"/>
      <c r="K542" s="357"/>
      <c r="M542" s="338"/>
      <c r="N542" s="338"/>
      <c r="O542" s="338"/>
      <c r="P542" s="338"/>
      <c r="Q542" s="338"/>
      <c r="R542" s="338"/>
      <c r="S542" s="338"/>
      <c r="T542" s="338"/>
      <c r="U542" s="338"/>
      <c r="V542" s="338"/>
      <c r="W542" s="338"/>
      <c r="X542" s="338"/>
      <c r="Y542" s="338"/>
      <c r="Z542" s="338"/>
      <c r="AA542" s="338"/>
      <c r="AB542" s="338"/>
      <c r="AC542" s="338"/>
      <c r="AD542" s="338"/>
      <c r="AE542" s="338"/>
      <c r="AF542" s="338"/>
      <c r="AG542" s="338"/>
      <c r="AH542" s="338"/>
      <c r="AI542" s="338"/>
      <c r="AJ542" s="338"/>
      <c r="AK542" s="338"/>
      <c r="AL542" s="338"/>
      <c r="AM542" s="338"/>
      <c r="AN542" s="338"/>
      <c r="AO542" s="338"/>
      <c r="AP542" s="338"/>
      <c r="AQ542" s="338"/>
      <c r="AR542" s="338"/>
      <c r="AS542" s="338"/>
      <c r="AT542" s="338"/>
      <c r="AU542" s="338"/>
      <c r="AV542" s="338"/>
      <c r="AW542" s="338"/>
      <c r="AX542" s="338"/>
      <c r="AY542" s="338"/>
      <c r="AZ542" s="338"/>
      <c r="BA542" s="338"/>
      <c r="BB542" s="338"/>
      <c r="BC542" s="338"/>
      <c r="BD542" s="338"/>
      <c r="BE542" s="338"/>
      <c r="BF542" s="338"/>
      <c r="BG542" s="338"/>
      <c r="BH542" s="338"/>
      <c r="BI542" s="338"/>
    </row>
    <row r="543" spans="1:61" s="348" customFormat="1" hidden="1">
      <c r="A543" s="338"/>
      <c r="B543" s="1"/>
      <c r="C543" s="204"/>
      <c r="D543" s="204"/>
      <c r="E543" s="204"/>
      <c r="F543" s="204"/>
      <c r="G543" s="204"/>
      <c r="H543" s="12"/>
      <c r="I543" s="14"/>
      <c r="K543" s="357"/>
      <c r="M543" s="338"/>
      <c r="N543" s="338"/>
      <c r="O543" s="338"/>
      <c r="P543" s="338"/>
      <c r="Q543" s="338"/>
      <c r="R543" s="338"/>
      <c r="S543" s="338"/>
      <c r="T543" s="338"/>
      <c r="U543" s="338"/>
      <c r="V543" s="338"/>
      <c r="W543" s="338"/>
      <c r="X543" s="338"/>
      <c r="Y543" s="338"/>
      <c r="Z543" s="338"/>
      <c r="AA543" s="338"/>
      <c r="AB543" s="338"/>
      <c r="AC543" s="338"/>
      <c r="AD543" s="338"/>
      <c r="AE543" s="338"/>
      <c r="AF543" s="338"/>
      <c r="AG543" s="338"/>
      <c r="AH543" s="338"/>
      <c r="AI543" s="338"/>
      <c r="AJ543" s="338"/>
      <c r="AK543" s="338"/>
      <c r="AL543" s="338"/>
      <c r="AM543" s="338"/>
      <c r="AN543" s="338"/>
      <c r="AO543" s="338"/>
      <c r="AP543" s="338"/>
      <c r="AQ543" s="338"/>
      <c r="AR543" s="338"/>
      <c r="AS543" s="338"/>
      <c r="AT543" s="338"/>
      <c r="AU543" s="338"/>
      <c r="AV543" s="338"/>
      <c r="AW543" s="338"/>
      <c r="AX543" s="338"/>
      <c r="AY543" s="338"/>
      <c r="AZ543" s="338"/>
      <c r="BA543" s="338"/>
      <c r="BB543" s="338"/>
      <c r="BC543" s="338"/>
      <c r="BD543" s="338"/>
      <c r="BE543" s="338"/>
      <c r="BF543" s="338"/>
      <c r="BG543" s="338"/>
      <c r="BH543" s="338"/>
      <c r="BI543" s="338"/>
    </row>
    <row r="544" spans="1:61" s="348" customFormat="1" hidden="1">
      <c r="A544" s="338"/>
      <c r="B544" s="1"/>
      <c r="C544" s="11"/>
      <c r="D544" s="11"/>
      <c r="E544" s="11"/>
      <c r="F544" s="11"/>
      <c r="G544" s="11"/>
      <c r="H544" s="12"/>
      <c r="I544" s="14"/>
      <c r="K544" s="357"/>
      <c r="M544" s="338"/>
      <c r="N544" s="338"/>
      <c r="O544" s="338"/>
      <c r="P544" s="338"/>
      <c r="Q544" s="338"/>
      <c r="R544" s="338"/>
      <c r="S544" s="338"/>
      <c r="T544" s="338"/>
      <c r="U544" s="338"/>
      <c r="V544" s="338"/>
      <c r="W544" s="338"/>
      <c r="X544" s="338"/>
      <c r="Y544" s="338"/>
      <c r="Z544" s="338"/>
      <c r="AA544" s="338"/>
      <c r="AB544" s="338"/>
      <c r="AC544" s="338"/>
      <c r="AD544" s="338"/>
      <c r="AE544" s="338"/>
      <c r="AF544" s="338"/>
      <c r="AG544" s="338"/>
      <c r="AH544" s="338"/>
      <c r="AI544" s="338"/>
      <c r="AJ544" s="338"/>
      <c r="AK544" s="338"/>
      <c r="AL544" s="338"/>
      <c r="AM544" s="338"/>
      <c r="AN544" s="338"/>
      <c r="AO544" s="338"/>
      <c r="AP544" s="338"/>
      <c r="AQ544" s="338"/>
      <c r="AR544" s="338"/>
      <c r="AS544" s="338"/>
      <c r="AT544" s="338"/>
      <c r="AU544" s="338"/>
      <c r="AV544" s="338"/>
      <c r="AW544" s="338"/>
      <c r="AX544" s="338"/>
      <c r="AY544" s="338"/>
      <c r="AZ544" s="338"/>
      <c r="BA544" s="338"/>
      <c r="BB544" s="338"/>
      <c r="BC544" s="338"/>
      <c r="BD544" s="338"/>
      <c r="BE544" s="338"/>
      <c r="BF544" s="338"/>
      <c r="BG544" s="338"/>
      <c r="BH544" s="338"/>
      <c r="BI544" s="338"/>
    </row>
    <row r="545" spans="1:61" s="348" customFormat="1" hidden="1">
      <c r="A545" s="338"/>
      <c r="B545" s="1"/>
      <c r="C545" s="204"/>
      <c r="D545" s="11"/>
      <c r="E545" s="11"/>
      <c r="F545" s="11"/>
      <c r="G545" s="11"/>
      <c r="H545" s="12"/>
      <c r="I545" s="14"/>
      <c r="K545" s="357"/>
      <c r="M545" s="338"/>
      <c r="N545" s="338"/>
      <c r="O545" s="338"/>
      <c r="P545" s="338"/>
      <c r="Q545" s="338"/>
      <c r="R545" s="338"/>
      <c r="S545" s="338"/>
      <c r="T545" s="338"/>
      <c r="U545" s="338"/>
      <c r="V545" s="338"/>
      <c r="W545" s="338"/>
      <c r="X545" s="338"/>
      <c r="Y545" s="338"/>
      <c r="Z545" s="338"/>
      <c r="AA545" s="338"/>
      <c r="AB545" s="338"/>
      <c r="AC545" s="338"/>
      <c r="AD545" s="338"/>
      <c r="AE545" s="338"/>
      <c r="AF545" s="338"/>
      <c r="AG545" s="338"/>
      <c r="AH545" s="338"/>
      <c r="AI545" s="338"/>
      <c r="AJ545" s="338"/>
      <c r="AK545" s="338"/>
      <c r="AL545" s="338"/>
      <c r="AM545" s="338"/>
      <c r="AN545" s="338"/>
      <c r="AO545" s="338"/>
      <c r="AP545" s="338"/>
      <c r="AQ545" s="338"/>
      <c r="AR545" s="338"/>
      <c r="AS545" s="338"/>
      <c r="AT545" s="338"/>
      <c r="AU545" s="338"/>
      <c r="AV545" s="338"/>
      <c r="AW545" s="338"/>
      <c r="AX545" s="338"/>
      <c r="AY545" s="338"/>
      <c r="AZ545" s="338"/>
      <c r="BA545" s="338"/>
      <c r="BB545" s="338"/>
      <c r="BC545" s="338"/>
      <c r="BD545" s="338"/>
      <c r="BE545" s="338"/>
      <c r="BF545" s="338"/>
      <c r="BG545" s="338"/>
      <c r="BH545" s="338"/>
      <c r="BI545" s="338"/>
    </row>
    <row r="546" spans="1:61" s="348" customFormat="1" hidden="1">
      <c r="A546" s="338"/>
      <c r="B546" s="1"/>
      <c r="C546" s="11"/>
      <c r="D546" s="11"/>
      <c r="E546" s="11"/>
      <c r="F546" s="11"/>
      <c r="G546" s="11"/>
      <c r="H546" s="12"/>
      <c r="I546" s="14"/>
      <c r="K546" s="357"/>
      <c r="M546" s="338"/>
      <c r="N546" s="338"/>
      <c r="O546" s="338"/>
      <c r="P546" s="338"/>
      <c r="Q546" s="338"/>
      <c r="R546" s="338"/>
      <c r="S546" s="338"/>
      <c r="T546" s="338"/>
      <c r="U546" s="338"/>
      <c r="V546" s="338"/>
      <c r="W546" s="338"/>
      <c r="X546" s="338"/>
      <c r="Y546" s="338"/>
      <c r="Z546" s="338"/>
      <c r="AA546" s="338"/>
      <c r="AB546" s="338"/>
      <c r="AC546" s="338"/>
      <c r="AD546" s="338"/>
      <c r="AE546" s="338"/>
      <c r="AF546" s="338"/>
      <c r="AG546" s="338"/>
      <c r="AH546" s="338"/>
      <c r="AI546" s="338"/>
      <c r="AJ546" s="338"/>
      <c r="AK546" s="338"/>
      <c r="AL546" s="338"/>
      <c r="AM546" s="338"/>
      <c r="AN546" s="338"/>
      <c r="AO546" s="338"/>
      <c r="AP546" s="338"/>
      <c r="AQ546" s="338"/>
      <c r="AR546" s="338"/>
      <c r="AS546" s="338"/>
      <c r="AT546" s="338"/>
      <c r="AU546" s="338"/>
      <c r="AV546" s="338"/>
      <c r="AW546" s="338"/>
      <c r="AX546" s="338"/>
      <c r="AY546" s="338"/>
      <c r="AZ546" s="338"/>
      <c r="BA546" s="338"/>
      <c r="BB546" s="338"/>
      <c r="BC546" s="338"/>
      <c r="BD546" s="338"/>
      <c r="BE546" s="338"/>
      <c r="BF546" s="338"/>
      <c r="BG546" s="338"/>
      <c r="BH546" s="338"/>
      <c r="BI546" s="338"/>
    </row>
    <row r="547" spans="1:61" s="348" customFormat="1" hidden="1">
      <c r="A547" s="338"/>
      <c r="B547" s="1"/>
      <c r="C547" s="204"/>
      <c r="D547" s="11"/>
      <c r="E547" s="11"/>
      <c r="F547" s="11"/>
      <c r="G547" s="11"/>
      <c r="H547" s="12"/>
      <c r="I547" s="14"/>
      <c r="K547" s="357"/>
      <c r="M547" s="338"/>
      <c r="N547" s="338"/>
      <c r="O547" s="338"/>
      <c r="P547" s="338"/>
      <c r="Q547" s="338"/>
      <c r="R547" s="338"/>
      <c r="S547" s="338"/>
      <c r="T547" s="338"/>
      <c r="U547" s="338"/>
      <c r="V547" s="338"/>
      <c r="W547" s="338"/>
      <c r="X547" s="338"/>
      <c r="Y547" s="338"/>
      <c r="Z547" s="338"/>
      <c r="AA547" s="338"/>
      <c r="AB547" s="338"/>
      <c r="AC547" s="338"/>
      <c r="AD547" s="338"/>
      <c r="AE547" s="338"/>
      <c r="AF547" s="338"/>
      <c r="AG547" s="338"/>
      <c r="AH547" s="338"/>
      <c r="AI547" s="338"/>
      <c r="AJ547" s="338"/>
      <c r="AK547" s="338"/>
      <c r="AL547" s="338"/>
      <c r="AM547" s="338"/>
      <c r="AN547" s="338"/>
      <c r="AO547" s="338"/>
      <c r="AP547" s="338"/>
      <c r="AQ547" s="338"/>
      <c r="AR547" s="338"/>
      <c r="AS547" s="338"/>
      <c r="AT547" s="338"/>
      <c r="AU547" s="338"/>
      <c r="AV547" s="338"/>
      <c r="AW547" s="338"/>
      <c r="AX547" s="338"/>
      <c r="AY547" s="338"/>
      <c r="AZ547" s="338"/>
      <c r="BA547" s="338"/>
      <c r="BB547" s="338"/>
      <c r="BC547" s="338"/>
      <c r="BD547" s="338"/>
      <c r="BE547" s="338"/>
      <c r="BF547" s="338"/>
      <c r="BG547" s="338"/>
      <c r="BH547" s="338"/>
      <c r="BI547" s="338"/>
    </row>
    <row r="548" spans="1:61" s="348" customFormat="1" hidden="1">
      <c r="A548" s="338"/>
      <c r="B548" s="1"/>
      <c r="C548" s="11"/>
      <c r="D548" s="11"/>
      <c r="E548" s="11"/>
      <c r="F548" s="11"/>
      <c r="G548" s="11"/>
      <c r="H548" s="12"/>
      <c r="I548" s="14"/>
      <c r="K548" s="357"/>
      <c r="M548" s="338"/>
      <c r="N548" s="338"/>
      <c r="O548" s="338"/>
      <c r="P548" s="338"/>
      <c r="Q548" s="338"/>
      <c r="R548" s="338"/>
      <c r="S548" s="338"/>
      <c r="T548" s="338"/>
      <c r="U548" s="338"/>
      <c r="V548" s="338"/>
      <c r="W548" s="338"/>
      <c r="X548" s="338"/>
      <c r="Y548" s="338"/>
      <c r="Z548" s="338"/>
      <c r="AA548" s="338"/>
      <c r="AB548" s="338"/>
      <c r="AC548" s="338"/>
      <c r="AD548" s="338"/>
      <c r="AE548" s="338"/>
      <c r="AF548" s="338"/>
      <c r="AG548" s="338"/>
      <c r="AH548" s="338"/>
      <c r="AI548" s="338"/>
      <c r="AJ548" s="338"/>
      <c r="AK548" s="338"/>
      <c r="AL548" s="338"/>
      <c r="AM548" s="338"/>
      <c r="AN548" s="338"/>
      <c r="AO548" s="338"/>
      <c r="AP548" s="338"/>
      <c r="AQ548" s="338"/>
      <c r="AR548" s="338"/>
      <c r="AS548" s="338"/>
      <c r="AT548" s="338"/>
      <c r="AU548" s="338"/>
      <c r="AV548" s="338"/>
      <c r="AW548" s="338"/>
      <c r="AX548" s="338"/>
      <c r="AY548" s="338"/>
      <c r="AZ548" s="338"/>
      <c r="BA548" s="338"/>
      <c r="BB548" s="338"/>
      <c r="BC548" s="338"/>
      <c r="BD548" s="338"/>
      <c r="BE548" s="338"/>
      <c r="BF548" s="338"/>
      <c r="BG548" s="338"/>
      <c r="BH548" s="338"/>
      <c r="BI548" s="338"/>
    </row>
    <row r="549" spans="1:61" s="348" customFormat="1" hidden="1">
      <c r="A549" s="338"/>
      <c r="B549" s="1"/>
      <c r="C549" s="204"/>
      <c r="D549" s="11"/>
      <c r="E549" s="11"/>
      <c r="F549" s="11"/>
      <c r="G549" s="11"/>
      <c r="H549" s="12"/>
      <c r="I549" s="14"/>
      <c r="K549" s="357"/>
      <c r="M549" s="338"/>
      <c r="N549" s="338"/>
      <c r="O549" s="338"/>
      <c r="P549" s="338"/>
      <c r="Q549" s="338"/>
      <c r="R549" s="338"/>
      <c r="S549" s="338"/>
      <c r="T549" s="338"/>
      <c r="U549" s="338"/>
      <c r="V549" s="338"/>
      <c r="W549" s="338"/>
      <c r="X549" s="338"/>
      <c r="Y549" s="338"/>
      <c r="Z549" s="338"/>
      <c r="AA549" s="338"/>
      <c r="AB549" s="338"/>
      <c r="AC549" s="338"/>
      <c r="AD549" s="338"/>
      <c r="AE549" s="338"/>
      <c r="AF549" s="338"/>
      <c r="AG549" s="338"/>
      <c r="AH549" s="338"/>
      <c r="AI549" s="338"/>
      <c r="AJ549" s="338"/>
      <c r="AK549" s="338"/>
      <c r="AL549" s="338"/>
      <c r="AM549" s="338"/>
      <c r="AN549" s="338"/>
      <c r="AO549" s="338"/>
      <c r="AP549" s="338"/>
      <c r="AQ549" s="338"/>
      <c r="AR549" s="338"/>
      <c r="AS549" s="338"/>
      <c r="AT549" s="338"/>
      <c r="AU549" s="338"/>
      <c r="AV549" s="338"/>
      <c r="AW549" s="338"/>
      <c r="AX549" s="338"/>
      <c r="AY549" s="338"/>
      <c r="AZ549" s="338"/>
      <c r="BA549" s="338"/>
      <c r="BB549" s="338"/>
      <c r="BC549" s="338"/>
      <c r="BD549" s="338"/>
      <c r="BE549" s="338"/>
      <c r="BF549" s="338"/>
      <c r="BG549" s="338"/>
      <c r="BH549" s="338"/>
      <c r="BI549" s="338"/>
    </row>
    <row r="550" spans="1:61" s="348" customFormat="1" hidden="1">
      <c r="A550" s="338"/>
      <c r="B550" s="1"/>
      <c r="C550" s="11"/>
      <c r="D550" s="11"/>
      <c r="E550" s="11"/>
      <c r="F550" s="11"/>
      <c r="G550" s="11"/>
      <c r="H550" s="12"/>
      <c r="I550" s="14"/>
      <c r="K550" s="357"/>
      <c r="M550" s="338"/>
      <c r="N550" s="338"/>
      <c r="O550" s="338"/>
      <c r="P550" s="338"/>
      <c r="Q550" s="338"/>
      <c r="R550" s="338"/>
      <c r="S550" s="338"/>
      <c r="T550" s="338"/>
      <c r="U550" s="338"/>
      <c r="V550" s="338"/>
      <c r="W550" s="338"/>
      <c r="X550" s="338"/>
      <c r="Y550" s="338"/>
      <c r="Z550" s="338"/>
      <c r="AA550" s="338"/>
      <c r="AB550" s="338"/>
      <c r="AC550" s="338"/>
      <c r="AD550" s="338"/>
      <c r="AE550" s="338"/>
      <c r="AF550" s="338"/>
      <c r="AG550" s="338"/>
      <c r="AH550" s="338"/>
      <c r="AI550" s="338"/>
      <c r="AJ550" s="338"/>
      <c r="AK550" s="338"/>
      <c r="AL550" s="338"/>
      <c r="AM550" s="338"/>
      <c r="AN550" s="338"/>
      <c r="AO550" s="338"/>
      <c r="AP550" s="338"/>
      <c r="AQ550" s="338"/>
      <c r="AR550" s="338"/>
      <c r="AS550" s="338"/>
      <c r="AT550" s="338"/>
      <c r="AU550" s="338"/>
      <c r="AV550" s="338"/>
      <c r="AW550" s="338"/>
      <c r="AX550" s="338"/>
      <c r="AY550" s="338"/>
      <c r="AZ550" s="338"/>
      <c r="BA550" s="338"/>
      <c r="BB550" s="338"/>
      <c r="BC550" s="338"/>
      <c r="BD550" s="338"/>
      <c r="BE550" s="338"/>
      <c r="BF550" s="338"/>
      <c r="BG550" s="338"/>
      <c r="BH550" s="338"/>
      <c r="BI550" s="338"/>
    </row>
    <row r="551" spans="1:61" s="348" customFormat="1" hidden="1">
      <c r="A551" s="338"/>
      <c r="B551" s="1"/>
      <c r="C551" s="204"/>
      <c r="D551" s="204"/>
      <c r="E551" s="11"/>
      <c r="F551" s="11"/>
      <c r="G551" s="11"/>
      <c r="H551" s="12"/>
      <c r="I551" s="14"/>
      <c r="K551" s="357"/>
      <c r="M551" s="338"/>
      <c r="N551" s="338"/>
      <c r="O551" s="338"/>
      <c r="P551" s="338"/>
      <c r="Q551" s="338"/>
      <c r="R551" s="338"/>
      <c r="S551" s="338"/>
      <c r="T551" s="338"/>
      <c r="U551" s="338"/>
      <c r="V551" s="338"/>
      <c r="W551" s="338"/>
      <c r="X551" s="338"/>
      <c r="Y551" s="338"/>
      <c r="Z551" s="338"/>
      <c r="AA551" s="338"/>
      <c r="AB551" s="338"/>
      <c r="AC551" s="338"/>
      <c r="AD551" s="338"/>
      <c r="AE551" s="338"/>
      <c r="AF551" s="338"/>
      <c r="AG551" s="338"/>
      <c r="AH551" s="338"/>
      <c r="AI551" s="338"/>
      <c r="AJ551" s="338"/>
      <c r="AK551" s="338"/>
      <c r="AL551" s="338"/>
      <c r="AM551" s="338"/>
      <c r="AN551" s="338"/>
      <c r="AO551" s="338"/>
      <c r="AP551" s="338"/>
      <c r="AQ551" s="338"/>
      <c r="AR551" s="338"/>
      <c r="AS551" s="338"/>
      <c r="AT551" s="338"/>
      <c r="AU551" s="338"/>
      <c r="AV551" s="338"/>
      <c r="AW551" s="338"/>
      <c r="AX551" s="338"/>
      <c r="AY551" s="338"/>
      <c r="AZ551" s="338"/>
      <c r="BA551" s="338"/>
      <c r="BB551" s="338"/>
      <c r="BC551" s="338"/>
      <c r="BD551" s="338"/>
      <c r="BE551" s="338"/>
      <c r="BF551" s="338"/>
      <c r="BG551" s="338"/>
      <c r="BH551" s="338"/>
      <c r="BI551" s="338"/>
    </row>
    <row r="552" spans="1:61" s="348" customFormat="1" hidden="1">
      <c r="A552" s="338"/>
      <c r="B552" s="1"/>
      <c r="C552" s="11"/>
      <c r="D552" s="11"/>
      <c r="E552" s="11"/>
      <c r="F552" s="11"/>
      <c r="G552" s="11"/>
      <c r="H552" s="12"/>
      <c r="I552" s="14"/>
      <c r="K552" s="357"/>
      <c r="M552" s="338"/>
      <c r="N552" s="338"/>
      <c r="O552" s="338"/>
      <c r="P552" s="338"/>
      <c r="Q552" s="338"/>
      <c r="R552" s="338"/>
      <c r="S552" s="338"/>
      <c r="T552" s="338"/>
      <c r="U552" s="338"/>
      <c r="V552" s="338"/>
      <c r="W552" s="338"/>
      <c r="X552" s="338"/>
      <c r="Y552" s="338"/>
      <c r="Z552" s="338"/>
      <c r="AA552" s="338"/>
      <c r="AB552" s="338"/>
      <c r="AC552" s="338"/>
      <c r="AD552" s="338"/>
      <c r="AE552" s="338"/>
      <c r="AF552" s="338"/>
      <c r="AG552" s="338"/>
      <c r="AH552" s="338"/>
      <c r="AI552" s="338"/>
      <c r="AJ552" s="338"/>
      <c r="AK552" s="338"/>
      <c r="AL552" s="338"/>
      <c r="AM552" s="338"/>
      <c r="AN552" s="338"/>
      <c r="AO552" s="338"/>
      <c r="AP552" s="338"/>
      <c r="AQ552" s="338"/>
      <c r="AR552" s="338"/>
      <c r="AS552" s="338"/>
      <c r="AT552" s="338"/>
      <c r="AU552" s="338"/>
      <c r="AV552" s="338"/>
      <c r="AW552" s="338"/>
      <c r="AX552" s="338"/>
      <c r="AY552" s="338"/>
      <c r="AZ552" s="338"/>
      <c r="BA552" s="338"/>
      <c r="BB552" s="338"/>
      <c r="BC552" s="338"/>
      <c r="BD552" s="338"/>
      <c r="BE552" s="338"/>
      <c r="BF552" s="338"/>
      <c r="BG552" s="338"/>
      <c r="BH552" s="338"/>
      <c r="BI552" s="338"/>
    </row>
    <row r="553" spans="1:61" s="348" customFormat="1" hidden="1">
      <c r="A553" s="338"/>
      <c r="B553" s="14"/>
      <c r="C553" s="204"/>
      <c r="D553" s="204"/>
      <c r="E553" s="114"/>
      <c r="F553" s="114"/>
      <c r="G553" s="114"/>
      <c r="H553" s="102"/>
      <c r="I553" s="14"/>
      <c r="K553" s="357"/>
      <c r="M553" s="338"/>
      <c r="N553" s="338"/>
      <c r="O553" s="338"/>
      <c r="P553" s="338"/>
      <c r="Q553" s="338"/>
      <c r="R553" s="338"/>
      <c r="S553" s="338"/>
      <c r="T553" s="338"/>
      <c r="U553" s="338"/>
      <c r="V553" s="338"/>
      <c r="W553" s="338"/>
      <c r="X553" s="338"/>
      <c r="Y553" s="338"/>
      <c r="Z553" s="338"/>
      <c r="AA553" s="338"/>
      <c r="AB553" s="338"/>
      <c r="AC553" s="338"/>
      <c r="AD553" s="338"/>
      <c r="AE553" s="338"/>
      <c r="AF553" s="338"/>
      <c r="AG553" s="338"/>
      <c r="AH553" s="338"/>
      <c r="AI553" s="338"/>
      <c r="AJ553" s="338"/>
      <c r="AK553" s="338"/>
      <c r="AL553" s="338"/>
      <c r="AM553" s="338"/>
      <c r="AN553" s="338"/>
      <c r="AO553" s="338"/>
      <c r="AP553" s="338"/>
      <c r="AQ553" s="338"/>
      <c r="AR553" s="338"/>
      <c r="AS553" s="338"/>
      <c r="AT553" s="338"/>
      <c r="AU553" s="338"/>
      <c r="AV553" s="338"/>
      <c r="AW553" s="338"/>
      <c r="AX553" s="338"/>
      <c r="AY553" s="338"/>
      <c r="AZ553" s="338"/>
      <c r="BA553" s="338"/>
      <c r="BB553" s="338"/>
      <c r="BC553" s="338"/>
      <c r="BD553" s="338"/>
      <c r="BE553" s="338"/>
      <c r="BF553" s="338"/>
      <c r="BG553" s="338"/>
      <c r="BH553" s="338"/>
      <c r="BI553" s="338"/>
    </row>
    <row r="554" spans="1:61" s="348" customFormat="1" hidden="1">
      <c r="A554" s="338"/>
      <c r="B554" s="1"/>
      <c r="C554" s="11"/>
      <c r="D554" s="11"/>
      <c r="E554" s="11"/>
      <c r="F554" s="11"/>
      <c r="G554" s="11"/>
      <c r="H554" s="12"/>
      <c r="I554" s="14"/>
      <c r="K554" s="357"/>
      <c r="M554" s="338"/>
      <c r="N554" s="338"/>
      <c r="O554" s="338"/>
      <c r="P554" s="338"/>
      <c r="Q554" s="338"/>
      <c r="R554" s="338"/>
      <c r="S554" s="338"/>
      <c r="T554" s="338"/>
      <c r="U554" s="338"/>
      <c r="V554" s="338"/>
      <c r="W554" s="338"/>
      <c r="X554" s="338"/>
      <c r="Y554" s="338"/>
      <c r="Z554" s="338"/>
      <c r="AA554" s="338"/>
      <c r="AB554" s="338"/>
      <c r="AC554" s="338"/>
      <c r="AD554" s="338"/>
      <c r="AE554" s="338"/>
      <c r="AF554" s="338"/>
      <c r="AG554" s="338"/>
      <c r="AH554" s="338"/>
      <c r="AI554" s="338"/>
      <c r="AJ554" s="338"/>
      <c r="AK554" s="338"/>
      <c r="AL554" s="338"/>
      <c r="AM554" s="338"/>
      <c r="AN554" s="338"/>
      <c r="AO554" s="338"/>
      <c r="AP554" s="338"/>
      <c r="AQ554" s="338"/>
      <c r="AR554" s="338"/>
      <c r="AS554" s="338"/>
      <c r="AT554" s="338"/>
      <c r="AU554" s="338"/>
      <c r="AV554" s="338"/>
      <c r="AW554" s="338"/>
      <c r="AX554" s="338"/>
      <c r="AY554" s="338"/>
      <c r="AZ554" s="338"/>
      <c r="BA554" s="338"/>
      <c r="BB554" s="338"/>
      <c r="BC554" s="338"/>
      <c r="BD554" s="338"/>
      <c r="BE554" s="338"/>
      <c r="BF554" s="338"/>
      <c r="BG554" s="338"/>
      <c r="BH554" s="338"/>
      <c r="BI554" s="338"/>
    </row>
    <row r="555" spans="1:61" s="348" customFormat="1" hidden="1">
      <c r="A555" s="338"/>
      <c r="B555" s="14"/>
      <c r="C555" s="204"/>
      <c r="D555" s="204"/>
      <c r="E555" s="114"/>
      <c r="F555" s="114"/>
      <c r="G555" s="114"/>
      <c r="H555" s="102"/>
      <c r="I555" s="14"/>
      <c r="K555" s="357"/>
      <c r="M555" s="338"/>
      <c r="N555" s="338"/>
      <c r="O555" s="338"/>
      <c r="P555" s="338"/>
      <c r="Q555" s="338"/>
      <c r="R555" s="338"/>
      <c r="S555" s="338"/>
      <c r="T555" s="338"/>
      <c r="U555" s="338"/>
      <c r="V555" s="338"/>
      <c r="W555" s="338"/>
      <c r="X555" s="338"/>
      <c r="Y555" s="338"/>
      <c r="Z555" s="338"/>
      <c r="AA555" s="338"/>
      <c r="AB555" s="338"/>
      <c r="AC555" s="338"/>
      <c r="AD555" s="338"/>
      <c r="AE555" s="338"/>
      <c r="AF555" s="338"/>
      <c r="AG555" s="338"/>
      <c r="AH555" s="338"/>
      <c r="AI555" s="338"/>
      <c r="AJ555" s="338"/>
      <c r="AK555" s="338"/>
      <c r="AL555" s="338"/>
      <c r="AM555" s="338"/>
      <c r="AN555" s="338"/>
      <c r="AO555" s="338"/>
      <c r="AP555" s="338"/>
      <c r="AQ555" s="338"/>
      <c r="AR555" s="338"/>
      <c r="AS555" s="338"/>
      <c r="AT555" s="338"/>
      <c r="AU555" s="338"/>
      <c r="AV555" s="338"/>
      <c r="AW555" s="338"/>
      <c r="AX555" s="338"/>
      <c r="AY555" s="338"/>
      <c r="AZ555" s="338"/>
      <c r="BA555" s="338"/>
      <c r="BB555" s="338"/>
      <c r="BC555" s="338"/>
      <c r="BD555" s="338"/>
      <c r="BE555" s="338"/>
      <c r="BF555" s="338"/>
      <c r="BG555" s="338"/>
      <c r="BH555" s="338"/>
      <c r="BI555" s="338"/>
    </row>
    <row r="556" spans="1:61" s="348" customFormat="1" hidden="1">
      <c r="A556" s="338"/>
      <c r="B556" s="1"/>
      <c r="C556" s="11"/>
      <c r="D556" s="11"/>
      <c r="E556" s="11"/>
      <c r="F556" s="11"/>
      <c r="G556" s="11"/>
      <c r="H556" s="12"/>
      <c r="I556" s="14"/>
      <c r="K556" s="357"/>
      <c r="M556" s="338"/>
      <c r="N556" s="338"/>
      <c r="O556" s="338"/>
      <c r="P556" s="338"/>
      <c r="Q556" s="338"/>
      <c r="R556" s="338"/>
      <c r="S556" s="338"/>
      <c r="T556" s="338"/>
      <c r="U556" s="338"/>
      <c r="V556" s="338"/>
      <c r="W556" s="338"/>
      <c r="X556" s="338"/>
      <c r="Y556" s="338"/>
      <c r="Z556" s="338"/>
      <c r="AA556" s="338"/>
      <c r="AB556" s="338"/>
      <c r="AC556" s="338"/>
      <c r="AD556" s="338"/>
      <c r="AE556" s="338"/>
      <c r="AF556" s="338"/>
      <c r="AG556" s="338"/>
      <c r="AH556" s="338"/>
      <c r="AI556" s="338"/>
      <c r="AJ556" s="338"/>
      <c r="AK556" s="338"/>
      <c r="AL556" s="338"/>
      <c r="AM556" s="338"/>
      <c r="AN556" s="338"/>
      <c r="AO556" s="338"/>
      <c r="AP556" s="338"/>
      <c r="AQ556" s="338"/>
      <c r="AR556" s="338"/>
      <c r="AS556" s="338"/>
      <c r="AT556" s="338"/>
      <c r="AU556" s="338"/>
      <c r="AV556" s="338"/>
      <c r="AW556" s="338"/>
      <c r="AX556" s="338"/>
      <c r="AY556" s="338"/>
      <c r="AZ556" s="338"/>
      <c r="BA556" s="338"/>
      <c r="BB556" s="338"/>
      <c r="BC556" s="338"/>
      <c r="BD556" s="338"/>
      <c r="BE556" s="338"/>
      <c r="BF556" s="338"/>
      <c r="BG556" s="338"/>
      <c r="BH556" s="338"/>
      <c r="BI556" s="338"/>
    </row>
    <row r="557" spans="1:61" s="348" customFormat="1" hidden="1">
      <c r="A557" s="338"/>
      <c r="B557" s="1"/>
      <c r="C557" s="204"/>
      <c r="D557" s="11"/>
      <c r="E557" s="11"/>
      <c r="F557" s="11"/>
      <c r="G557" s="11"/>
      <c r="H557" s="12"/>
      <c r="I557" s="14"/>
      <c r="K557" s="357"/>
      <c r="M557" s="338"/>
      <c r="N557" s="338"/>
      <c r="O557" s="338"/>
      <c r="P557" s="338"/>
      <c r="Q557" s="338"/>
      <c r="R557" s="338"/>
      <c r="S557" s="338"/>
      <c r="T557" s="338"/>
      <c r="U557" s="338"/>
      <c r="V557" s="338"/>
      <c r="W557" s="338"/>
      <c r="X557" s="338"/>
      <c r="Y557" s="338"/>
      <c r="Z557" s="338"/>
      <c r="AA557" s="338"/>
      <c r="AB557" s="338"/>
      <c r="AC557" s="338"/>
      <c r="AD557" s="338"/>
      <c r="AE557" s="338"/>
      <c r="AF557" s="338"/>
      <c r="AG557" s="338"/>
      <c r="AH557" s="338"/>
      <c r="AI557" s="338"/>
      <c r="AJ557" s="338"/>
      <c r="AK557" s="338"/>
      <c r="AL557" s="338"/>
      <c r="AM557" s="338"/>
      <c r="AN557" s="338"/>
      <c r="AO557" s="338"/>
      <c r="AP557" s="338"/>
      <c r="AQ557" s="338"/>
      <c r="AR557" s="338"/>
      <c r="AS557" s="338"/>
      <c r="AT557" s="338"/>
      <c r="AU557" s="338"/>
      <c r="AV557" s="338"/>
      <c r="AW557" s="338"/>
      <c r="AX557" s="338"/>
      <c r="AY557" s="338"/>
      <c r="AZ557" s="338"/>
      <c r="BA557" s="338"/>
      <c r="BB557" s="338"/>
      <c r="BC557" s="338"/>
      <c r="BD557" s="338"/>
      <c r="BE557" s="338"/>
      <c r="BF557" s="338"/>
      <c r="BG557" s="338"/>
      <c r="BH557" s="338"/>
      <c r="BI557" s="338"/>
    </row>
    <row r="558" spans="1:61" s="348" customFormat="1" hidden="1">
      <c r="A558" s="338"/>
      <c r="B558" s="1"/>
      <c r="C558" s="11"/>
      <c r="D558" s="11"/>
      <c r="E558" s="11"/>
      <c r="F558" s="11"/>
      <c r="G558" s="11"/>
      <c r="H558" s="12"/>
      <c r="I558" s="14"/>
      <c r="K558" s="357"/>
      <c r="M558" s="338"/>
      <c r="N558" s="338"/>
      <c r="O558" s="338"/>
      <c r="P558" s="338"/>
      <c r="Q558" s="338"/>
      <c r="R558" s="338"/>
      <c r="S558" s="338"/>
      <c r="T558" s="338"/>
      <c r="U558" s="338"/>
      <c r="V558" s="338"/>
      <c r="W558" s="338"/>
      <c r="X558" s="338"/>
      <c r="Y558" s="338"/>
      <c r="Z558" s="338"/>
      <c r="AA558" s="338"/>
      <c r="AB558" s="338"/>
      <c r="AC558" s="338"/>
      <c r="AD558" s="338"/>
      <c r="AE558" s="338"/>
      <c r="AF558" s="338"/>
      <c r="AG558" s="338"/>
      <c r="AH558" s="338"/>
      <c r="AI558" s="338"/>
      <c r="AJ558" s="338"/>
      <c r="AK558" s="338"/>
      <c r="AL558" s="338"/>
      <c r="AM558" s="338"/>
      <c r="AN558" s="338"/>
      <c r="AO558" s="338"/>
      <c r="AP558" s="338"/>
      <c r="AQ558" s="338"/>
      <c r="AR558" s="338"/>
      <c r="AS558" s="338"/>
      <c r="AT558" s="338"/>
      <c r="AU558" s="338"/>
      <c r="AV558" s="338"/>
      <c r="AW558" s="338"/>
      <c r="AX558" s="338"/>
      <c r="AY558" s="338"/>
      <c r="AZ558" s="338"/>
      <c r="BA558" s="338"/>
      <c r="BB558" s="338"/>
      <c r="BC558" s="338"/>
      <c r="BD558" s="338"/>
      <c r="BE558" s="338"/>
      <c r="BF558" s="338"/>
      <c r="BG558" s="338"/>
      <c r="BH558" s="338"/>
      <c r="BI558" s="338"/>
    </row>
    <row r="559" spans="1:61" s="348" customFormat="1" hidden="1">
      <c r="A559" s="338"/>
      <c r="B559" s="1"/>
      <c r="C559" s="204"/>
      <c r="D559" s="11"/>
      <c r="E559" s="14"/>
      <c r="F559" s="14"/>
      <c r="G559" s="14"/>
      <c r="H559" s="102"/>
      <c r="I559" s="14"/>
      <c r="K559" s="357"/>
      <c r="M559" s="338"/>
      <c r="N559" s="338"/>
      <c r="O559" s="338"/>
      <c r="P559" s="338"/>
      <c r="Q559" s="338"/>
      <c r="R559" s="338"/>
      <c r="S559" s="338"/>
      <c r="T559" s="338"/>
      <c r="U559" s="338"/>
      <c r="V559" s="338"/>
      <c r="W559" s="338"/>
      <c r="X559" s="338"/>
      <c r="Y559" s="338"/>
      <c r="Z559" s="338"/>
      <c r="AA559" s="338"/>
      <c r="AB559" s="338"/>
      <c r="AC559" s="338"/>
      <c r="AD559" s="338"/>
      <c r="AE559" s="338"/>
      <c r="AF559" s="338"/>
      <c r="AG559" s="338"/>
      <c r="AH559" s="338"/>
      <c r="AI559" s="338"/>
      <c r="AJ559" s="338"/>
      <c r="AK559" s="338"/>
      <c r="AL559" s="338"/>
      <c r="AM559" s="338"/>
      <c r="AN559" s="338"/>
      <c r="AO559" s="338"/>
      <c r="AP559" s="338"/>
      <c r="AQ559" s="338"/>
      <c r="AR559" s="338"/>
      <c r="AS559" s="338"/>
      <c r="AT559" s="338"/>
      <c r="AU559" s="338"/>
      <c r="AV559" s="338"/>
      <c r="AW559" s="338"/>
      <c r="AX559" s="338"/>
      <c r="AY559" s="338"/>
      <c r="AZ559" s="338"/>
      <c r="BA559" s="338"/>
      <c r="BB559" s="338"/>
      <c r="BC559" s="338"/>
      <c r="BD559" s="338"/>
      <c r="BE559" s="338"/>
      <c r="BF559" s="338"/>
      <c r="BG559" s="338"/>
      <c r="BH559" s="338"/>
      <c r="BI559" s="338"/>
    </row>
    <row r="560" spans="1:61" s="348" customFormat="1" hidden="1">
      <c r="A560" s="338"/>
      <c r="B560" s="1"/>
      <c r="C560" s="11"/>
      <c r="D560" s="11"/>
      <c r="E560" s="14"/>
      <c r="F560" s="14"/>
      <c r="G560" s="14"/>
      <c r="H560" s="12"/>
      <c r="I560" s="14"/>
      <c r="K560" s="357"/>
      <c r="M560" s="338"/>
      <c r="N560" s="338"/>
      <c r="O560" s="338"/>
      <c r="P560" s="338"/>
      <c r="Q560" s="338"/>
      <c r="R560" s="338"/>
      <c r="S560" s="338"/>
      <c r="T560" s="338"/>
      <c r="U560" s="338"/>
      <c r="V560" s="338"/>
      <c r="W560" s="338"/>
      <c r="X560" s="338"/>
      <c r="Y560" s="338"/>
      <c r="Z560" s="338"/>
      <c r="AA560" s="338"/>
      <c r="AB560" s="338"/>
      <c r="AC560" s="338"/>
      <c r="AD560" s="338"/>
      <c r="AE560" s="338"/>
      <c r="AF560" s="338"/>
      <c r="AG560" s="338"/>
      <c r="AH560" s="338"/>
      <c r="AI560" s="338"/>
      <c r="AJ560" s="338"/>
      <c r="AK560" s="338"/>
      <c r="AL560" s="338"/>
      <c r="AM560" s="338"/>
      <c r="AN560" s="338"/>
      <c r="AO560" s="338"/>
      <c r="AP560" s="338"/>
      <c r="AQ560" s="338"/>
      <c r="AR560" s="338"/>
      <c r="AS560" s="338"/>
      <c r="AT560" s="338"/>
      <c r="AU560" s="338"/>
      <c r="AV560" s="338"/>
      <c r="AW560" s="338"/>
      <c r="AX560" s="338"/>
      <c r="AY560" s="338"/>
      <c r="AZ560" s="338"/>
      <c r="BA560" s="338"/>
      <c r="BB560" s="338"/>
      <c r="BC560" s="338"/>
      <c r="BD560" s="338"/>
      <c r="BE560" s="338"/>
      <c r="BF560" s="338"/>
      <c r="BG560" s="338"/>
      <c r="BH560" s="338"/>
      <c r="BI560" s="338"/>
    </row>
    <row r="561" spans="1:61" s="348" customFormat="1" hidden="1">
      <c r="A561" s="338"/>
      <c r="B561" s="1"/>
      <c r="C561" s="204"/>
      <c r="D561" s="11"/>
      <c r="E561" s="14"/>
      <c r="F561" s="14"/>
      <c r="G561" s="14"/>
      <c r="H561" s="102"/>
      <c r="I561" s="14"/>
      <c r="K561" s="357"/>
      <c r="M561" s="338"/>
      <c r="N561" s="338"/>
      <c r="O561" s="338"/>
      <c r="P561" s="338"/>
      <c r="Q561" s="338"/>
      <c r="R561" s="338"/>
      <c r="S561" s="338"/>
      <c r="T561" s="338"/>
      <c r="U561" s="338"/>
      <c r="V561" s="338"/>
      <c r="W561" s="338"/>
      <c r="X561" s="338"/>
      <c r="Y561" s="338"/>
      <c r="Z561" s="338"/>
      <c r="AA561" s="338"/>
      <c r="AB561" s="338"/>
      <c r="AC561" s="338"/>
      <c r="AD561" s="338"/>
      <c r="AE561" s="338"/>
      <c r="AF561" s="338"/>
      <c r="AG561" s="338"/>
      <c r="AH561" s="338"/>
      <c r="AI561" s="338"/>
      <c r="AJ561" s="338"/>
      <c r="AK561" s="338"/>
      <c r="AL561" s="338"/>
      <c r="AM561" s="338"/>
      <c r="AN561" s="338"/>
      <c r="AO561" s="338"/>
      <c r="AP561" s="338"/>
      <c r="AQ561" s="338"/>
      <c r="AR561" s="338"/>
      <c r="AS561" s="338"/>
      <c r="AT561" s="338"/>
      <c r="AU561" s="338"/>
      <c r="AV561" s="338"/>
      <c r="AW561" s="338"/>
      <c r="AX561" s="338"/>
      <c r="AY561" s="338"/>
      <c r="AZ561" s="338"/>
      <c r="BA561" s="338"/>
      <c r="BB561" s="338"/>
      <c r="BC561" s="338"/>
      <c r="BD561" s="338"/>
      <c r="BE561" s="338"/>
      <c r="BF561" s="338"/>
      <c r="BG561" s="338"/>
      <c r="BH561" s="338"/>
      <c r="BI561" s="338"/>
    </row>
    <row r="562" spans="1:61" s="348" customFormat="1" hidden="1">
      <c r="A562" s="338"/>
      <c r="B562" s="1"/>
      <c r="C562" s="11"/>
      <c r="D562" s="11"/>
      <c r="E562" s="14"/>
      <c r="F562" s="14"/>
      <c r="G562" s="14"/>
      <c r="H562" s="12"/>
      <c r="I562" s="14"/>
      <c r="K562" s="357"/>
      <c r="M562" s="338"/>
      <c r="N562" s="338"/>
      <c r="O562" s="338"/>
      <c r="P562" s="338"/>
      <c r="Q562" s="338"/>
      <c r="R562" s="338"/>
      <c r="S562" s="338"/>
      <c r="T562" s="338"/>
      <c r="U562" s="338"/>
      <c r="V562" s="338"/>
      <c r="W562" s="338"/>
      <c r="X562" s="338"/>
      <c r="Y562" s="338"/>
      <c r="Z562" s="338"/>
      <c r="AA562" s="338"/>
      <c r="AB562" s="338"/>
      <c r="AC562" s="338"/>
      <c r="AD562" s="338"/>
      <c r="AE562" s="338"/>
      <c r="AF562" s="338"/>
      <c r="AG562" s="338"/>
      <c r="AH562" s="338"/>
      <c r="AI562" s="338"/>
      <c r="AJ562" s="338"/>
      <c r="AK562" s="338"/>
      <c r="AL562" s="338"/>
      <c r="AM562" s="338"/>
      <c r="AN562" s="338"/>
      <c r="AO562" s="338"/>
      <c r="AP562" s="338"/>
      <c r="AQ562" s="338"/>
      <c r="AR562" s="338"/>
      <c r="AS562" s="338"/>
      <c r="AT562" s="338"/>
      <c r="AU562" s="338"/>
      <c r="AV562" s="338"/>
      <c r="AW562" s="338"/>
      <c r="AX562" s="338"/>
      <c r="AY562" s="338"/>
      <c r="AZ562" s="338"/>
      <c r="BA562" s="338"/>
      <c r="BB562" s="338"/>
      <c r="BC562" s="338"/>
      <c r="BD562" s="338"/>
      <c r="BE562" s="338"/>
      <c r="BF562" s="338"/>
      <c r="BG562" s="338"/>
      <c r="BH562" s="338"/>
      <c r="BI562" s="338"/>
    </row>
    <row r="563" spans="1:61" s="348" customFormat="1" hidden="1">
      <c r="A563" s="338"/>
      <c r="B563" s="14"/>
      <c r="C563" s="204"/>
      <c r="D563" s="195"/>
      <c r="E563" s="114"/>
      <c r="F563" s="114"/>
      <c r="G563" s="114"/>
      <c r="H563" s="102"/>
      <c r="I563" s="14"/>
      <c r="K563" s="357"/>
      <c r="M563" s="338"/>
      <c r="N563" s="338"/>
      <c r="O563" s="338"/>
      <c r="P563" s="338"/>
      <c r="Q563" s="338"/>
      <c r="R563" s="338"/>
      <c r="S563" s="338"/>
      <c r="T563" s="338"/>
      <c r="U563" s="338"/>
      <c r="V563" s="338"/>
      <c r="W563" s="338"/>
      <c r="X563" s="338"/>
      <c r="Y563" s="338"/>
      <c r="Z563" s="338"/>
      <c r="AA563" s="338"/>
      <c r="AB563" s="338"/>
      <c r="AC563" s="338"/>
      <c r="AD563" s="338"/>
      <c r="AE563" s="338"/>
      <c r="AF563" s="338"/>
      <c r="AG563" s="338"/>
      <c r="AH563" s="338"/>
      <c r="AI563" s="338"/>
      <c r="AJ563" s="338"/>
      <c r="AK563" s="338"/>
      <c r="AL563" s="338"/>
      <c r="AM563" s="338"/>
      <c r="AN563" s="338"/>
      <c r="AO563" s="338"/>
      <c r="AP563" s="338"/>
      <c r="AQ563" s="338"/>
      <c r="AR563" s="338"/>
      <c r="AS563" s="338"/>
      <c r="AT563" s="338"/>
      <c r="AU563" s="338"/>
      <c r="AV563" s="338"/>
      <c r="AW563" s="338"/>
      <c r="AX563" s="338"/>
      <c r="AY563" s="338"/>
      <c r="AZ563" s="338"/>
      <c r="BA563" s="338"/>
      <c r="BB563" s="338"/>
      <c r="BC563" s="338"/>
      <c r="BD563" s="338"/>
      <c r="BE563" s="338"/>
      <c r="BF563" s="338"/>
      <c r="BG563" s="338"/>
      <c r="BH563" s="338"/>
      <c r="BI563" s="338"/>
    </row>
    <row r="564" spans="1:61" s="348" customFormat="1" hidden="1">
      <c r="A564" s="338"/>
      <c r="B564" s="14"/>
      <c r="C564" s="11"/>
      <c r="D564" s="11"/>
      <c r="E564" s="11"/>
      <c r="F564" s="11"/>
      <c r="G564" s="11"/>
      <c r="H564" s="12"/>
      <c r="I564" s="14"/>
      <c r="K564" s="357"/>
      <c r="M564" s="338"/>
      <c r="N564" s="338"/>
      <c r="O564" s="338"/>
      <c r="P564" s="338"/>
      <c r="Q564" s="338"/>
      <c r="R564" s="338"/>
      <c r="S564" s="338"/>
      <c r="T564" s="338"/>
      <c r="U564" s="338"/>
      <c r="V564" s="338"/>
      <c r="W564" s="338"/>
      <c r="X564" s="338"/>
      <c r="Y564" s="338"/>
      <c r="Z564" s="338"/>
      <c r="AA564" s="338"/>
      <c r="AB564" s="338"/>
      <c r="AC564" s="338"/>
      <c r="AD564" s="338"/>
      <c r="AE564" s="338"/>
      <c r="AF564" s="338"/>
      <c r="AG564" s="338"/>
      <c r="AH564" s="338"/>
      <c r="AI564" s="338"/>
      <c r="AJ564" s="338"/>
      <c r="AK564" s="338"/>
      <c r="AL564" s="338"/>
      <c r="AM564" s="338"/>
      <c r="AN564" s="338"/>
      <c r="AO564" s="338"/>
      <c r="AP564" s="338"/>
      <c r="AQ564" s="338"/>
      <c r="AR564" s="338"/>
      <c r="AS564" s="338"/>
      <c r="AT564" s="338"/>
      <c r="AU564" s="338"/>
      <c r="AV564" s="338"/>
      <c r="AW564" s="338"/>
      <c r="AX564" s="338"/>
      <c r="AY564" s="338"/>
      <c r="AZ564" s="338"/>
      <c r="BA564" s="338"/>
      <c r="BB564" s="338"/>
      <c r="BC564" s="338"/>
      <c r="BD564" s="338"/>
      <c r="BE564" s="338"/>
      <c r="BF564" s="338"/>
      <c r="BG564" s="338"/>
      <c r="BH564" s="338"/>
      <c r="BI564" s="338"/>
    </row>
    <row r="565" spans="1:61" s="348" customFormat="1" hidden="1">
      <c r="A565" s="338"/>
      <c r="B565" s="14"/>
      <c r="C565" s="204"/>
      <c r="D565" s="195"/>
      <c r="E565" s="114"/>
      <c r="F565" s="114"/>
      <c r="G565" s="114"/>
      <c r="H565" s="102"/>
      <c r="I565" s="14"/>
      <c r="K565" s="357"/>
      <c r="M565" s="338"/>
      <c r="N565" s="338"/>
      <c r="O565" s="338"/>
      <c r="P565" s="338"/>
      <c r="Q565" s="338"/>
      <c r="R565" s="338"/>
      <c r="S565" s="338"/>
      <c r="T565" s="338"/>
      <c r="U565" s="338"/>
      <c r="V565" s="338"/>
      <c r="W565" s="338"/>
      <c r="X565" s="338"/>
      <c r="Y565" s="338"/>
      <c r="Z565" s="338"/>
      <c r="AA565" s="338"/>
      <c r="AB565" s="338"/>
      <c r="AC565" s="338"/>
      <c r="AD565" s="338"/>
      <c r="AE565" s="338"/>
      <c r="AF565" s="338"/>
      <c r="AG565" s="338"/>
      <c r="AH565" s="338"/>
      <c r="AI565" s="338"/>
      <c r="AJ565" s="338"/>
      <c r="AK565" s="338"/>
      <c r="AL565" s="338"/>
      <c r="AM565" s="338"/>
      <c r="AN565" s="338"/>
      <c r="AO565" s="338"/>
      <c r="AP565" s="338"/>
      <c r="AQ565" s="338"/>
      <c r="AR565" s="338"/>
      <c r="AS565" s="338"/>
      <c r="AT565" s="338"/>
      <c r="AU565" s="338"/>
      <c r="AV565" s="338"/>
      <c r="AW565" s="338"/>
      <c r="AX565" s="338"/>
      <c r="AY565" s="338"/>
      <c r="AZ565" s="338"/>
      <c r="BA565" s="338"/>
      <c r="BB565" s="338"/>
      <c r="BC565" s="338"/>
      <c r="BD565" s="338"/>
      <c r="BE565" s="338"/>
      <c r="BF565" s="338"/>
      <c r="BG565" s="338"/>
      <c r="BH565" s="338"/>
      <c r="BI565" s="338"/>
    </row>
    <row r="566" spans="1:61" s="348" customFormat="1" hidden="1">
      <c r="A566" s="338"/>
      <c r="B566" s="14"/>
      <c r="C566" s="11"/>
      <c r="D566" s="11"/>
      <c r="E566" s="11"/>
      <c r="F566" s="11"/>
      <c r="G566" s="11"/>
      <c r="H566" s="12"/>
      <c r="I566" s="14"/>
      <c r="K566" s="357"/>
      <c r="M566" s="338"/>
      <c r="N566" s="338"/>
      <c r="O566" s="338"/>
      <c r="P566" s="338"/>
      <c r="Q566" s="338"/>
      <c r="R566" s="338"/>
      <c r="S566" s="338"/>
      <c r="T566" s="338"/>
      <c r="U566" s="338"/>
      <c r="V566" s="338"/>
      <c r="W566" s="338"/>
      <c r="X566" s="338"/>
      <c r="Y566" s="338"/>
      <c r="Z566" s="338"/>
      <c r="AA566" s="338"/>
      <c r="AB566" s="338"/>
      <c r="AC566" s="338"/>
      <c r="AD566" s="338"/>
      <c r="AE566" s="338"/>
      <c r="AF566" s="338"/>
      <c r="AG566" s="338"/>
      <c r="AH566" s="338"/>
      <c r="AI566" s="338"/>
      <c r="AJ566" s="338"/>
      <c r="AK566" s="338"/>
      <c r="AL566" s="338"/>
      <c r="AM566" s="338"/>
      <c r="AN566" s="338"/>
      <c r="AO566" s="338"/>
      <c r="AP566" s="338"/>
      <c r="AQ566" s="338"/>
      <c r="AR566" s="338"/>
      <c r="AS566" s="338"/>
      <c r="AT566" s="338"/>
      <c r="AU566" s="338"/>
      <c r="AV566" s="338"/>
      <c r="AW566" s="338"/>
      <c r="AX566" s="338"/>
      <c r="AY566" s="338"/>
      <c r="AZ566" s="338"/>
      <c r="BA566" s="338"/>
      <c r="BB566" s="338"/>
      <c r="BC566" s="338"/>
      <c r="BD566" s="338"/>
      <c r="BE566" s="338"/>
      <c r="BF566" s="338"/>
      <c r="BG566" s="338"/>
      <c r="BH566" s="338"/>
      <c r="BI566" s="338"/>
    </row>
    <row r="567" spans="1:61" s="348" customFormat="1" hidden="1">
      <c r="A567" s="338"/>
      <c r="B567" s="14"/>
      <c r="C567" s="204"/>
      <c r="D567" s="11"/>
      <c r="E567" s="11"/>
      <c r="F567" s="11"/>
      <c r="G567" s="11"/>
      <c r="H567" s="12"/>
      <c r="I567" s="14"/>
      <c r="K567" s="357"/>
      <c r="M567" s="338"/>
      <c r="N567" s="338"/>
      <c r="O567" s="338"/>
      <c r="P567" s="338"/>
      <c r="Q567" s="338"/>
      <c r="R567" s="338"/>
      <c r="S567" s="338"/>
      <c r="T567" s="338"/>
      <c r="U567" s="338"/>
      <c r="V567" s="338"/>
      <c r="W567" s="338"/>
      <c r="X567" s="338"/>
      <c r="Y567" s="338"/>
      <c r="Z567" s="338"/>
      <c r="AA567" s="338"/>
      <c r="AB567" s="338"/>
      <c r="AC567" s="338"/>
      <c r="AD567" s="338"/>
      <c r="AE567" s="338"/>
      <c r="AF567" s="338"/>
      <c r="AG567" s="338"/>
      <c r="AH567" s="338"/>
      <c r="AI567" s="338"/>
      <c r="AJ567" s="338"/>
      <c r="AK567" s="338"/>
      <c r="AL567" s="338"/>
      <c r="AM567" s="338"/>
      <c r="AN567" s="338"/>
      <c r="AO567" s="338"/>
      <c r="AP567" s="338"/>
      <c r="AQ567" s="338"/>
      <c r="AR567" s="338"/>
      <c r="AS567" s="338"/>
      <c r="AT567" s="338"/>
      <c r="AU567" s="338"/>
      <c r="AV567" s="338"/>
      <c r="AW567" s="338"/>
      <c r="AX567" s="338"/>
      <c r="AY567" s="338"/>
      <c r="AZ567" s="338"/>
      <c r="BA567" s="338"/>
      <c r="BB567" s="338"/>
      <c r="BC567" s="338"/>
      <c r="BD567" s="338"/>
      <c r="BE567" s="338"/>
      <c r="BF567" s="338"/>
      <c r="BG567" s="338"/>
      <c r="BH567" s="338"/>
      <c r="BI567" s="338"/>
    </row>
    <row r="568" spans="1:61" s="348" customFormat="1" hidden="1">
      <c r="A568" s="338"/>
      <c r="B568" s="14"/>
      <c r="C568" s="11"/>
      <c r="D568" s="11"/>
      <c r="E568" s="11"/>
      <c r="F568" s="11"/>
      <c r="G568" s="11"/>
      <c r="H568" s="12"/>
      <c r="I568" s="14"/>
      <c r="K568" s="357"/>
      <c r="M568" s="338"/>
      <c r="N568" s="338"/>
      <c r="O568" s="338"/>
      <c r="P568" s="338"/>
      <c r="Q568" s="338"/>
      <c r="R568" s="338"/>
      <c r="S568" s="338"/>
      <c r="T568" s="338"/>
      <c r="U568" s="338"/>
      <c r="V568" s="338"/>
      <c r="W568" s="338"/>
      <c r="X568" s="338"/>
      <c r="Y568" s="338"/>
      <c r="Z568" s="338"/>
      <c r="AA568" s="338"/>
      <c r="AB568" s="338"/>
      <c r="AC568" s="338"/>
      <c r="AD568" s="338"/>
      <c r="AE568" s="338"/>
      <c r="AF568" s="338"/>
      <c r="AG568" s="338"/>
      <c r="AH568" s="338"/>
      <c r="AI568" s="338"/>
      <c r="AJ568" s="338"/>
      <c r="AK568" s="338"/>
      <c r="AL568" s="338"/>
      <c r="AM568" s="338"/>
      <c r="AN568" s="338"/>
      <c r="AO568" s="338"/>
      <c r="AP568" s="338"/>
      <c r="AQ568" s="338"/>
      <c r="AR568" s="338"/>
      <c r="AS568" s="338"/>
      <c r="AT568" s="338"/>
      <c r="AU568" s="338"/>
      <c r="AV568" s="338"/>
      <c r="AW568" s="338"/>
      <c r="AX568" s="338"/>
      <c r="AY568" s="338"/>
      <c r="AZ568" s="338"/>
      <c r="BA568" s="338"/>
      <c r="BB568" s="338"/>
      <c r="BC568" s="338"/>
      <c r="BD568" s="338"/>
      <c r="BE568" s="338"/>
      <c r="BF568" s="338"/>
      <c r="BG568" s="338"/>
      <c r="BH568" s="338"/>
      <c r="BI568" s="338"/>
    </row>
    <row r="569" spans="1:61" s="348" customFormat="1" hidden="1">
      <c r="A569" s="338"/>
      <c r="B569" s="14"/>
      <c r="C569" s="204"/>
      <c r="D569" s="195"/>
      <c r="E569" s="114"/>
      <c r="F569" s="114"/>
      <c r="G569" s="114"/>
      <c r="H569" s="102"/>
      <c r="I569" s="14"/>
      <c r="K569" s="357"/>
      <c r="M569" s="338"/>
      <c r="N569" s="338"/>
      <c r="O569" s="338"/>
      <c r="P569" s="338"/>
      <c r="Q569" s="338"/>
      <c r="R569" s="338"/>
      <c r="S569" s="338"/>
      <c r="T569" s="338"/>
      <c r="U569" s="338"/>
      <c r="V569" s="338"/>
      <c r="W569" s="338"/>
      <c r="X569" s="338"/>
      <c r="Y569" s="338"/>
      <c r="Z569" s="338"/>
      <c r="AA569" s="338"/>
      <c r="AB569" s="338"/>
      <c r="AC569" s="338"/>
      <c r="AD569" s="338"/>
      <c r="AE569" s="338"/>
      <c r="AF569" s="338"/>
      <c r="AG569" s="338"/>
      <c r="AH569" s="338"/>
      <c r="AI569" s="338"/>
      <c r="AJ569" s="338"/>
      <c r="AK569" s="338"/>
      <c r="AL569" s="338"/>
      <c r="AM569" s="338"/>
      <c r="AN569" s="338"/>
      <c r="AO569" s="338"/>
      <c r="AP569" s="338"/>
      <c r="AQ569" s="338"/>
      <c r="AR569" s="338"/>
      <c r="AS569" s="338"/>
      <c r="AT569" s="338"/>
      <c r="AU569" s="338"/>
      <c r="AV569" s="338"/>
      <c r="AW569" s="338"/>
      <c r="AX569" s="338"/>
      <c r="AY569" s="338"/>
      <c r="AZ569" s="338"/>
      <c r="BA569" s="338"/>
      <c r="BB569" s="338"/>
      <c r="BC569" s="338"/>
      <c r="BD569" s="338"/>
      <c r="BE569" s="338"/>
      <c r="BF569" s="338"/>
      <c r="BG569" s="338"/>
      <c r="BH569" s="338"/>
      <c r="BI569" s="338"/>
    </row>
    <row r="570" spans="1:61" s="348" customFormat="1" hidden="1">
      <c r="A570" s="338"/>
      <c r="B570" s="14"/>
      <c r="C570" s="11"/>
      <c r="D570" s="11"/>
      <c r="E570" s="11"/>
      <c r="F570" s="11"/>
      <c r="G570" s="11"/>
      <c r="H570" s="12"/>
      <c r="I570" s="14"/>
      <c r="K570" s="357"/>
      <c r="M570" s="338"/>
      <c r="N570" s="338"/>
      <c r="O570" s="338"/>
      <c r="P570" s="338"/>
      <c r="Q570" s="338"/>
      <c r="R570" s="338"/>
      <c r="S570" s="338"/>
      <c r="T570" s="338"/>
      <c r="U570" s="338"/>
      <c r="V570" s="338"/>
      <c r="W570" s="338"/>
      <c r="X570" s="338"/>
      <c r="Y570" s="338"/>
      <c r="Z570" s="338"/>
      <c r="AA570" s="338"/>
      <c r="AB570" s="338"/>
      <c r="AC570" s="338"/>
      <c r="AD570" s="338"/>
      <c r="AE570" s="338"/>
      <c r="AF570" s="338"/>
      <c r="AG570" s="338"/>
      <c r="AH570" s="338"/>
      <c r="AI570" s="338"/>
      <c r="AJ570" s="338"/>
      <c r="AK570" s="338"/>
      <c r="AL570" s="338"/>
      <c r="AM570" s="338"/>
      <c r="AN570" s="338"/>
      <c r="AO570" s="338"/>
      <c r="AP570" s="338"/>
      <c r="AQ570" s="338"/>
      <c r="AR570" s="338"/>
      <c r="AS570" s="338"/>
      <c r="AT570" s="338"/>
      <c r="AU570" s="338"/>
      <c r="AV570" s="338"/>
      <c r="AW570" s="338"/>
      <c r="AX570" s="338"/>
      <c r="AY570" s="338"/>
      <c r="AZ570" s="338"/>
      <c r="BA570" s="338"/>
      <c r="BB570" s="338"/>
      <c r="BC570" s="338"/>
      <c r="BD570" s="338"/>
      <c r="BE570" s="338"/>
      <c r="BF570" s="338"/>
      <c r="BG570" s="338"/>
      <c r="BH570" s="338"/>
      <c r="BI570" s="338"/>
    </row>
    <row r="571" spans="1:61" s="348" customFormat="1" hidden="1">
      <c r="A571" s="338"/>
      <c r="B571" s="14"/>
      <c r="C571" s="204"/>
      <c r="D571" s="204"/>
      <c r="E571" s="204"/>
      <c r="F571" s="204"/>
      <c r="G571" s="204"/>
      <c r="H571" s="12"/>
      <c r="I571" s="14"/>
      <c r="K571" s="357"/>
      <c r="M571" s="338"/>
      <c r="N571" s="338"/>
      <c r="O571" s="338"/>
      <c r="P571" s="338"/>
      <c r="Q571" s="338"/>
      <c r="R571" s="338"/>
      <c r="S571" s="338"/>
      <c r="T571" s="338"/>
      <c r="U571" s="338"/>
      <c r="V571" s="338"/>
      <c r="W571" s="338"/>
      <c r="X571" s="338"/>
      <c r="Y571" s="338"/>
      <c r="Z571" s="338"/>
      <c r="AA571" s="338"/>
      <c r="AB571" s="338"/>
      <c r="AC571" s="338"/>
      <c r="AD571" s="338"/>
      <c r="AE571" s="338"/>
      <c r="AF571" s="338"/>
      <c r="AG571" s="338"/>
      <c r="AH571" s="338"/>
      <c r="AI571" s="338"/>
      <c r="AJ571" s="338"/>
      <c r="AK571" s="338"/>
      <c r="AL571" s="338"/>
      <c r="AM571" s="338"/>
      <c r="AN571" s="338"/>
      <c r="AO571" s="338"/>
      <c r="AP571" s="338"/>
      <c r="AQ571" s="338"/>
      <c r="AR571" s="338"/>
      <c r="AS571" s="338"/>
      <c r="AT571" s="338"/>
      <c r="AU571" s="338"/>
      <c r="AV571" s="338"/>
      <c r="AW571" s="338"/>
      <c r="AX571" s="338"/>
      <c r="AY571" s="338"/>
      <c r="AZ571" s="338"/>
      <c r="BA571" s="338"/>
      <c r="BB571" s="338"/>
      <c r="BC571" s="338"/>
      <c r="BD571" s="338"/>
      <c r="BE571" s="338"/>
      <c r="BF571" s="338"/>
      <c r="BG571" s="338"/>
      <c r="BH571" s="338"/>
      <c r="BI571" s="338"/>
    </row>
    <row r="572" spans="1:61" s="348" customFormat="1" hidden="1">
      <c r="A572" s="338"/>
      <c r="B572" s="1"/>
      <c r="C572" s="11"/>
      <c r="D572" s="11"/>
      <c r="E572" s="11"/>
      <c r="F572" s="11"/>
      <c r="G572" s="11"/>
      <c r="H572" s="12"/>
      <c r="I572" s="14"/>
      <c r="K572" s="357"/>
      <c r="M572" s="338"/>
      <c r="N572" s="338"/>
      <c r="O572" s="338"/>
      <c r="P572" s="338"/>
      <c r="Q572" s="338"/>
      <c r="R572" s="338"/>
      <c r="S572" s="338"/>
      <c r="T572" s="338"/>
      <c r="U572" s="338"/>
      <c r="V572" s="338"/>
      <c r="W572" s="338"/>
      <c r="X572" s="338"/>
      <c r="Y572" s="338"/>
      <c r="Z572" s="338"/>
      <c r="AA572" s="338"/>
      <c r="AB572" s="338"/>
      <c r="AC572" s="338"/>
      <c r="AD572" s="338"/>
      <c r="AE572" s="338"/>
      <c r="AF572" s="338"/>
      <c r="AG572" s="338"/>
      <c r="AH572" s="338"/>
      <c r="AI572" s="338"/>
      <c r="AJ572" s="338"/>
      <c r="AK572" s="338"/>
      <c r="AL572" s="338"/>
      <c r="AM572" s="338"/>
      <c r="AN572" s="338"/>
      <c r="AO572" s="338"/>
      <c r="AP572" s="338"/>
      <c r="AQ572" s="338"/>
      <c r="AR572" s="338"/>
      <c r="AS572" s="338"/>
      <c r="AT572" s="338"/>
      <c r="AU572" s="338"/>
      <c r="AV572" s="338"/>
      <c r="AW572" s="338"/>
      <c r="AX572" s="338"/>
      <c r="AY572" s="338"/>
      <c r="AZ572" s="338"/>
      <c r="BA572" s="338"/>
      <c r="BB572" s="338"/>
      <c r="BC572" s="338"/>
      <c r="BD572" s="338"/>
      <c r="BE572" s="338"/>
      <c r="BF572" s="338"/>
      <c r="BG572" s="338"/>
      <c r="BH572" s="338"/>
      <c r="BI572" s="338"/>
    </row>
    <row r="573" spans="1:61" s="348" customFormat="1" hidden="1">
      <c r="A573" s="338"/>
      <c r="B573" s="1"/>
      <c r="C573" s="204"/>
      <c r="D573" s="204"/>
      <c r="E573" s="204"/>
      <c r="F573" s="204"/>
      <c r="G573" s="204"/>
      <c r="H573" s="12"/>
      <c r="I573" s="14"/>
      <c r="K573" s="357"/>
      <c r="M573" s="338"/>
      <c r="N573" s="338"/>
      <c r="O573" s="338"/>
      <c r="P573" s="338"/>
      <c r="Q573" s="338"/>
      <c r="R573" s="338"/>
      <c r="S573" s="338"/>
      <c r="T573" s="338"/>
      <c r="U573" s="338"/>
      <c r="V573" s="338"/>
      <c r="W573" s="338"/>
      <c r="X573" s="338"/>
      <c r="Y573" s="338"/>
      <c r="Z573" s="338"/>
      <c r="AA573" s="338"/>
      <c r="AB573" s="338"/>
      <c r="AC573" s="338"/>
      <c r="AD573" s="338"/>
      <c r="AE573" s="338"/>
      <c r="AF573" s="338"/>
      <c r="AG573" s="338"/>
      <c r="AH573" s="338"/>
      <c r="AI573" s="338"/>
      <c r="AJ573" s="338"/>
      <c r="AK573" s="338"/>
      <c r="AL573" s="338"/>
      <c r="AM573" s="338"/>
      <c r="AN573" s="338"/>
      <c r="AO573" s="338"/>
      <c r="AP573" s="338"/>
      <c r="AQ573" s="338"/>
      <c r="AR573" s="338"/>
      <c r="AS573" s="338"/>
      <c r="AT573" s="338"/>
      <c r="AU573" s="338"/>
      <c r="AV573" s="338"/>
      <c r="AW573" s="338"/>
      <c r="AX573" s="338"/>
      <c r="AY573" s="338"/>
      <c r="AZ573" s="338"/>
      <c r="BA573" s="338"/>
      <c r="BB573" s="338"/>
      <c r="BC573" s="338"/>
      <c r="BD573" s="338"/>
      <c r="BE573" s="338"/>
      <c r="BF573" s="338"/>
      <c r="BG573" s="338"/>
      <c r="BH573" s="338"/>
      <c r="BI573" s="338"/>
    </row>
    <row r="574" spans="1:61" s="348" customFormat="1" hidden="1">
      <c r="A574" s="338"/>
      <c r="B574" s="1"/>
      <c r="C574" s="11"/>
      <c r="D574" s="11"/>
      <c r="E574" s="11"/>
      <c r="F574" s="11"/>
      <c r="G574" s="11"/>
      <c r="H574" s="12"/>
      <c r="I574" s="14"/>
      <c r="K574" s="357"/>
      <c r="M574" s="338"/>
      <c r="N574" s="338"/>
      <c r="O574" s="338"/>
      <c r="P574" s="338"/>
      <c r="Q574" s="338"/>
      <c r="R574" s="338"/>
      <c r="S574" s="338"/>
      <c r="T574" s="338"/>
      <c r="U574" s="338"/>
      <c r="V574" s="338"/>
      <c r="W574" s="338"/>
      <c r="X574" s="338"/>
      <c r="Y574" s="338"/>
      <c r="Z574" s="338"/>
      <c r="AA574" s="338"/>
      <c r="AB574" s="338"/>
      <c r="AC574" s="338"/>
      <c r="AD574" s="338"/>
      <c r="AE574" s="338"/>
      <c r="AF574" s="338"/>
      <c r="AG574" s="338"/>
      <c r="AH574" s="338"/>
      <c r="AI574" s="338"/>
      <c r="AJ574" s="338"/>
      <c r="AK574" s="338"/>
      <c r="AL574" s="338"/>
      <c r="AM574" s="338"/>
      <c r="AN574" s="338"/>
      <c r="AO574" s="338"/>
      <c r="AP574" s="338"/>
      <c r="AQ574" s="338"/>
      <c r="AR574" s="338"/>
      <c r="AS574" s="338"/>
      <c r="AT574" s="338"/>
      <c r="AU574" s="338"/>
      <c r="AV574" s="338"/>
      <c r="AW574" s="338"/>
      <c r="AX574" s="338"/>
      <c r="AY574" s="338"/>
      <c r="AZ574" s="338"/>
      <c r="BA574" s="338"/>
      <c r="BB574" s="338"/>
      <c r="BC574" s="338"/>
      <c r="BD574" s="338"/>
      <c r="BE574" s="338"/>
      <c r="BF574" s="338"/>
      <c r="BG574" s="338"/>
      <c r="BH574" s="338"/>
      <c r="BI574" s="338"/>
    </row>
    <row r="575" spans="1:61" s="348" customFormat="1" hidden="1">
      <c r="A575" s="338"/>
      <c r="B575" s="14"/>
      <c r="C575" s="204"/>
      <c r="D575" s="204"/>
      <c r="E575" s="114"/>
      <c r="F575" s="114"/>
      <c r="G575" s="114"/>
      <c r="H575" s="12"/>
      <c r="I575" s="14"/>
      <c r="K575" s="357"/>
      <c r="M575" s="338"/>
      <c r="N575" s="338"/>
      <c r="O575" s="338"/>
      <c r="P575" s="338"/>
      <c r="Q575" s="338"/>
      <c r="R575" s="338"/>
      <c r="S575" s="338"/>
      <c r="T575" s="338"/>
      <c r="U575" s="338"/>
      <c r="V575" s="338"/>
      <c r="W575" s="338"/>
      <c r="X575" s="338"/>
      <c r="Y575" s="338"/>
      <c r="Z575" s="338"/>
      <c r="AA575" s="338"/>
      <c r="AB575" s="338"/>
      <c r="AC575" s="338"/>
      <c r="AD575" s="338"/>
      <c r="AE575" s="338"/>
      <c r="AF575" s="338"/>
      <c r="AG575" s="338"/>
      <c r="AH575" s="338"/>
      <c r="AI575" s="338"/>
      <c r="AJ575" s="338"/>
      <c r="AK575" s="338"/>
      <c r="AL575" s="338"/>
      <c r="AM575" s="338"/>
      <c r="AN575" s="338"/>
      <c r="AO575" s="338"/>
      <c r="AP575" s="338"/>
      <c r="AQ575" s="338"/>
      <c r="AR575" s="338"/>
      <c r="AS575" s="338"/>
      <c r="AT575" s="338"/>
      <c r="AU575" s="338"/>
      <c r="AV575" s="338"/>
      <c r="AW575" s="338"/>
      <c r="AX575" s="338"/>
      <c r="AY575" s="338"/>
      <c r="AZ575" s="338"/>
      <c r="BA575" s="338"/>
      <c r="BB575" s="338"/>
      <c r="BC575" s="338"/>
      <c r="BD575" s="338"/>
      <c r="BE575" s="338"/>
      <c r="BF575" s="338"/>
      <c r="BG575" s="338"/>
      <c r="BH575" s="338"/>
      <c r="BI575" s="338"/>
    </row>
    <row r="576" spans="1:61" s="348" customFormat="1" hidden="1">
      <c r="A576" s="338"/>
      <c r="B576" s="1"/>
      <c r="C576" s="11"/>
      <c r="D576" s="11"/>
      <c r="E576" s="11"/>
      <c r="F576" s="11"/>
      <c r="G576" s="11"/>
      <c r="H576" s="12"/>
      <c r="I576" s="14"/>
      <c r="K576" s="357"/>
      <c r="M576" s="338"/>
      <c r="N576" s="338"/>
      <c r="O576" s="338"/>
      <c r="P576" s="338"/>
      <c r="Q576" s="338"/>
      <c r="R576" s="338"/>
      <c r="S576" s="338"/>
      <c r="T576" s="338"/>
      <c r="U576" s="338"/>
      <c r="V576" s="338"/>
      <c r="W576" s="338"/>
      <c r="X576" s="338"/>
      <c r="Y576" s="338"/>
      <c r="Z576" s="338"/>
      <c r="AA576" s="338"/>
      <c r="AB576" s="338"/>
      <c r="AC576" s="338"/>
      <c r="AD576" s="338"/>
      <c r="AE576" s="338"/>
      <c r="AF576" s="338"/>
      <c r="AG576" s="338"/>
      <c r="AH576" s="338"/>
      <c r="AI576" s="338"/>
      <c r="AJ576" s="338"/>
      <c r="AK576" s="338"/>
      <c r="AL576" s="338"/>
      <c r="AM576" s="338"/>
      <c r="AN576" s="338"/>
      <c r="AO576" s="338"/>
      <c r="AP576" s="338"/>
      <c r="AQ576" s="338"/>
      <c r="AR576" s="338"/>
      <c r="AS576" s="338"/>
      <c r="AT576" s="338"/>
      <c r="AU576" s="338"/>
      <c r="AV576" s="338"/>
      <c r="AW576" s="338"/>
      <c r="AX576" s="338"/>
      <c r="AY576" s="338"/>
      <c r="AZ576" s="338"/>
      <c r="BA576" s="338"/>
      <c r="BB576" s="338"/>
      <c r="BC576" s="338"/>
      <c r="BD576" s="338"/>
      <c r="BE576" s="338"/>
      <c r="BF576" s="338"/>
      <c r="BG576" s="338"/>
      <c r="BH576" s="338"/>
      <c r="BI576" s="338"/>
    </row>
    <row r="577" spans="1:61" s="348" customFormat="1" hidden="1">
      <c r="A577" s="338"/>
      <c r="B577" s="14"/>
      <c r="C577" s="204"/>
      <c r="D577" s="204"/>
      <c r="E577" s="114"/>
      <c r="F577" s="114"/>
      <c r="G577" s="114"/>
      <c r="H577" s="12"/>
      <c r="I577" s="14"/>
      <c r="K577" s="357"/>
      <c r="M577" s="338"/>
      <c r="N577" s="338"/>
      <c r="O577" s="338"/>
      <c r="P577" s="338"/>
      <c r="Q577" s="338"/>
      <c r="R577" s="338"/>
      <c r="S577" s="338"/>
      <c r="T577" s="338"/>
      <c r="U577" s="338"/>
      <c r="V577" s="338"/>
      <c r="W577" s="338"/>
      <c r="X577" s="338"/>
      <c r="Y577" s="338"/>
      <c r="Z577" s="338"/>
      <c r="AA577" s="338"/>
      <c r="AB577" s="338"/>
      <c r="AC577" s="338"/>
      <c r="AD577" s="338"/>
      <c r="AE577" s="338"/>
      <c r="AF577" s="338"/>
      <c r="AG577" s="338"/>
      <c r="AH577" s="338"/>
      <c r="AI577" s="338"/>
      <c r="AJ577" s="338"/>
      <c r="AK577" s="338"/>
      <c r="AL577" s="338"/>
      <c r="AM577" s="338"/>
      <c r="AN577" s="338"/>
      <c r="AO577" s="338"/>
      <c r="AP577" s="338"/>
      <c r="AQ577" s="338"/>
      <c r="AR577" s="338"/>
      <c r="AS577" s="338"/>
      <c r="AT577" s="338"/>
      <c r="AU577" s="338"/>
      <c r="AV577" s="338"/>
      <c r="AW577" s="338"/>
      <c r="AX577" s="338"/>
      <c r="AY577" s="338"/>
      <c r="AZ577" s="338"/>
      <c r="BA577" s="338"/>
      <c r="BB577" s="338"/>
      <c r="BC577" s="338"/>
      <c r="BD577" s="338"/>
      <c r="BE577" s="338"/>
      <c r="BF577" s="338"/>
      <c r="BG577" s="338"/>
      <c r="BH577" s="338"/>
      <c r="BI577" s="338"/>
    </row>
    <row r="578" spans="1:61" s="348" customFormat="1" hidden="1">
      <c r="A578" s="338"/>
      <c r="B578" s="14"/>
      <c r="C578" s="11"/>
      <c r="D578" s="11"/>
      <c r="E578" s="11"/>
      <c r="F578" s="11"/>
      <c r="G578" s="11"/>
      <c r="H578" s="12"/>
      <c r="I578" s="14"/>
      <c r="K578" s="357"/>
      <c r="M578" s="338"/>
      <c r="N578" s="338"/>
      <c r="O578" s="338"/>
      <c r="P578" s="338"/>
      <c r="Q578" s="338"/>
      <c r="R578" s="338"/>
      <c r="S578" s="338"/>
      <c r="T578" s="338"/>
      <c r="U578" s="338"/>
      <c r="V578" s="338"/>
      <c r="W578" s="338"/>
      <c r="X578" s="338"/>
      <c r="Y578" s="338"/>
      <c r="Z578" s="338"/>
      <c r="AA578" s="338"/>
      <c r="AB578" s="338"/>
      <c r="AC578" s="338"/>
      <c r="AD578" s="338"/>
      <c r="AE578" s="338"/>
      <c r="AF578" s="338"/>
      <c r="AG578" s="338"/>
      <c r="AH578" s="338"/>
      <c r="AI578" s="338"/>
      <c r="AJ578" s="338"/>
      <c r="AK578" s="338"/>
      <c r="AL578" s="338"/>
      <c r="AM578" s="338"/>
      <c r="AN578" s="338"/>
      <c r="AO578" s="338"/>
      <c r="AP578" s="338"/>
      <c r="AQ578" s="338"/>
      <c r="AR578" s="338"/>
      <c r="AS578" s="338"/>
      <c r="AT578" s="338"/>
      <c r="AU578" s="338"/>
      <c r="AV578" s="338"/>
      <c r="AW578" s="338"/>
      <c r="AX578" s="338"/>
      <c r="AY578" s="338"/>
      <c r="AZ578" s="338"/>
      <c r="BA578" s="338"/>
      <c r="BB578" s="338"/>
      <c r="BC578" s="338"/>
      <c r="BD578" s="338"/>
      <c r="BE578" s="338"/>
      <c r="BF578" s="338"/>
      <c r="BG578" s="338"/>
      <c r="BH578" s="338"/>
      <c r="BI578" s="338"/>
    </row>
    <row r="579" spans="1:61" s="348" customFormat="1" hidden="1">
      <c r="A579" s="338"/>
      <c r="B579" s="14"/>
      <c r="C579" s="204"/>
      <c r="D579" s="204"/>
      <c r="E579" s="14"/>
      <c r="F579" s="14"/>
      <c r="G579" s="14"/>
      <c r="H579" s="12"/>
      <c r="I579" s="14"/>
      <c r="K579" s="357"/>
      <c r="M579" s="338"/>
      <c r="N579" s="338"/>
      <c r="O579" s="338"/>
      <c r="P579" s="338"/>
      <c r="Q579" s="338"/>
      <c r="R579" s="338"/>
      <c r="S579" s="338"/>
      <c r="T579" s="338"/>
      <c r="U579" s="338"/>
      <c r="V579" s="338"/>
      <c r="W579" s="338"/>
      <c r="X579" s="338"/>
      <c r="Y579" s="338"/>
      <c r="Z579" s="338"/>
      <c r="AA579" s="338"/>
      <c r="AB579" s="338"/>
      <c r="AC579" s="338"/>
      <c r="AD579" s="338"/>
      <c r="AE579" s="338"/>
      <c r="AF579" s="338"/>
      <c r="AG579" s="338"/>
      <c r="AH579" s="338"/>
      <c r="AI579" s="338"/>
      <c r="AJ579" s="338"/>
      <c r="AK579" s="338"/>
      <c r="AL579" s="338"/>
      <c r="AM579" s="338"/>
      <c r="AN579" s="338"/>
      <c r="AO579" s="338"/>
      <c r="AP579" s="338"/>
      <c r="AQ579" s="338"/>
      <c r="AR579" s="338"/>
      <c r="AS579" s="338"/>
      <c r="AT579" s="338"/>
      <c r="AU579" s="338"/>
      <c r="AV579" s="338"/>
      <c r="AW579" s="338"/>
      <c r="AX579" s="338"/>
      <c r="AY579" s="338"/>
      <c r="AZ579" s="338"/>
      <c r="BA579" s="338"/>
      <c r="BB579" s="338"/>
      <c r="BC579" s="338"/>
      <c r="BD579" s="338"/>
      <c r="BE579" s="338"/>
      <c r="BF579" s="338"/>
      <c r="BG579" s="338"/>
      <c r="BH579" s="338"/>
      <c r="BI579" s="338"/>
    </row>
    <row r="580" spans="1:61" s="348" customFormat="1" hidden="1">
      <c r="A580" s="338"/>
      <c r="B580" s="14"/>
      <c r="C580" s="11"/>
      <c r="D580" s="11"/>
      <c r="E580" s="14"/>
      <c r="F580" s="14"/>
      <c r="G580" s="14"/>
      <c r="H580" s="12"/>
      <c r="I580" s="14"/>
      <c r="K580" s="357"/>
      <c r="M580" s="338"/>
      <c r="N580" s="338"/>
      <c r="O580" s="338"/>
      <c r="P580" s="338"/>
      <c r="Q580" s="338"/>
      <c r="R580" s="338"/>
      <c r="S580" s="338"/>
      <c r="T580" s="338"/>
      <c r="U580" s="338"/>
      <c r="V580" s="338"/>
      <c r="W580" s="338"/>
      <c r="X580" s="338"/>
      <c r="Y580" s="338"/>
      <c r="Z580" s="338"/>
      <c r="AA580" s="338"/>
      <c r="AB580" s="338"/>
      <c r="AC580" s="338"/>
      <c r="AD580" s="338"/>
      <c r="AE580" s="338"/>
      <c r="AF580" s="338"/>
      <c r="AG580" s="338"/>
      <c r="AH580" s="338"/>
      <c r="AI580" s="338"/>
      <c r="AJ580" s="338"/>
      <c r="AK580" s="338"/>
      <c r="AL580" s="338"/>
      <c r="AM580" s="338"/>
      <c r="AN580" s="338"/>
      <c r="AO580" s="338"/>
      <c r="AP580" s="338"/>
      <c r="AQ580" s="338"/>
      <c r="AR580" s="338"/>
      <c r="AS580" s="338"/>
      <c r="AT580" s="338"/>
      <c r="AU580" s="338"/>
      <c r="AV580" s="338"/>
      <c r="AW580" s="338"/>
      <c r="AX580" s="338"/>
      <c r="AY580" s="338"/>
      <c r="AZ580" s="338"/>
      <c r="BA580" s="338"/>
      <c r="BB580" s="338"/>
      <c r="BC580" s="338"/>
      <c r="BD580" s="338"/>
      <c r="BE580" s="338"/>
      <c r="BF580" s="338"/>
      <c r="BG580" s="338"/>
      <c r="BH580" s="338"/>
      <c r="BI580" s="338"/>
    </row>
    <row r="581" spans="1:61" s="348" customFormat="1" hidden="1">
      <c r="A581" s="338"/>
      <c r="B581" s="14"/>
      <c r="C581" s="204"/>
      <c r="D581" s="11"/>
      <c r="E581" s="14"/>
      <c r="F581" s="14"/>
      <c r="G581" s="14"/>
      <c r="H581" s="12"/>
      <c r="I581" s="14"/>
      <c r="K581" s="357"/>
      <c r="M581" s="338"/>
      <c r="N581" s="338"/>
      <c r="O581" s="338"/>
      <c r="P581" s="338"/>
      <c r="Q581" s="338"/>
      <c r="R581" s="338"/>
      <c r="S581" s="338"/>
      <c r="T581" s="338"/>
      <c r="U581" s="338"/>
      <c r="V581" s="338"/>
      <c r="W581" s="338"/>
      <c r="X581" s="338"/>
      <c r="Y581" s="338"/>
      <c r="Z581" s="338"/>
      <c r="AA581" s="338"/>
      <c r="AB581" s="338"/>
      <c r="AC581" s="338"/>
      <c r="AD581" s="338"/>
      <c r="AE581" s="338"/>
      <c r="AF581" s="338"/>
      <c r="AG581" s="338"/>
      <c r="AH581" s="338"/>
      <c r="AI581" s="338"/>
      <c r="AJ581" s="338"/>
      <c r="AK581" s="338"/>
      <c r="AL581" s="338"/>
      <c r="AM581" s="338"/>
      <c r="AN581" s="338"/>
      <c r="AO581" s="338"/>
      <c r="AP581" s="338"/>
      <c r="AQ581" s="338"/>
      <c r="AR581" s="338"/>
      <c r="AS581" s="338"/>
      <c r="AT581" s="338"/>
      <c r="AU581" s="338"/>
      <c r="AV581" s="338"/>
      <c r="AW581" s="338"/>
      <c r="AX581" s="338"/>
      <c r="AY581" s="338"/>
      <c r="AZ581" s="338"/>
      <c r="BA581" s="338"/>
      <c r="BB581" s="338"/>
      <c r="BC581" s="338"/>
      <c r="BD581" s="338"/>
      <c r="BE581" s="338"/>
      <c r="BF581" s="338"/>
      <c r="BG581" s="338"/>
      <c r="BH581" s="338"/>
      <c r="BI581" s="338"/>
    </row>
    <row r="582" spans="1:61" s="348" customFormat="1" hidden="1">
      <c r="A582" s="338"/>
      <c r="B582" s="14"/>
      <c r="C582" s="11"/>
      <c r="D582" s="11"/>
      <c r="E582" s="14"/>
      <c r="F582" s="14"/>
      <c r="G582" s="14"/>
      <c r="H582" s="12"/>
      <c r="I582" s="14"/>
      <c r="K582" s="357"/>
      <c r="M582" s="338"/>
      <c r="N582" s="338"/>
      <c r="O582" s="338"/>
      <c r="P582" s="338"/>
      <c r="Q582" s="338"/>
      <c r="R582" s="338"/>
      <c r="S582" s="338"/>
      <c r="T582" s="338"/>
      <c r="U582" s="338"/>
      <c r="V582" s="338"/>
      <c r="W582" s="338"/>
      <c r="X582" s="338"/>
      <c r="Y582" s="338"/>
      <c r="Z582" s="338"/>
      <c r="AA582" s="338"/>
      <c r="AB582" s="338"/>
      <c r="AC582" s="338"/>
      <c r="AD582" s="338"/>
      <c r="AE582" s="338"/>
      <c r="AF582" s="338"/>
      <c r="AG582" s="338"/>
      <c r="AH582" s="338"/>
      <c r="AI582" s="338"/>
      <c r="AJ582" s="338"/>
      <c r="AK582" s="338"/>
      <c r="AL582" s="338"/>
      <c r="AM582" s="338"/>
      <c r="AN582" s="338"/>
      <c r="AO582" s="338"/>
      <c r="AP582" s="338"/>
      <c r="AQ582" s="338"/>
      <c r="AR582" s="338"/>
      <c r="AS582" s="338"/>
      <c r="AT582" s="338"/>
      <c r="AU582" s="338"/>
      <c r="AV582" s="338"/>
      <c r="AW582" s="338"/>
      <c r="AX582" s="338"/>
      <c r="AY582" s="338"/>
      <c r="AZ582" s="338"/>
      <c r="BA582" s="338"/>
      <c r="BB582" s="338"/>
      <c r="BC582" s="338"/>
      <c r="BD582" s="338"/>
      <c r="BE582" s="338"/>
      <c r="BF582" s="338"/>
      <c r="BG582" s="338"/>
      <c r="BH582" s="338"/>
      <c r="BI582" s="338"/>
    </row>
    <row r="583" spans="1:61" s="348" customFormat="1" hidden="1">
      <c r="A583" s="338"/>
      <c r="B583" s="14"/>
      <c r="C583" s="204"/>
      <c r="D583" s="11"/>
      <c r="E583" s="14"/>
      <c r="F583" s="14"/>
      <c r="G583" s="14"/>
      <c r="H583" s="12"/>
      <c r="I583" s="14"/>
      <c r="K583" s="357"/>
      <c r="M583" s="338"/>
      <c r="N583" s="338"/>
      <c r="O583" s="338"/>
      <c r="P583" s="338"/>
      <c r="Q583" s="338"/>
      <c r="R583" s="338"/>
      <c r="S583" s="338"/>
      <c r="T583" s="338"/>
      <c r="U583" s="338"/>
      <c r="V583" s="338"/>
      <c r="W583" s="338"/>
      <c r="X583" s="338"/>
      <c r="Y583" s="338"/>
      <c r="Z583" s="338"/>
      <c r="AA583" s="338"/>
      <c r="AB583" s="338"/>
      <c r="AC583" s="338"/>
      <c r="AD583" s="338"/>
      <c r="AE583" s="338"/>
      <c r="AF583" s="338"/>
      <c r="AG583" s="338"/>
      <c r="AH583" s="338"/>
      <c r="AI583" s="338"/>
      <c r="AJ583" s="338"/>
      <c r="AK583" s="338"/>
      <c r="AL583" s="338"/>
      <c r="AM583" s="338"/>
      <c r="AN583" s="338"/>
      <c r="AO583" s="338"/>
      <c r="AP583" s="338"/>
      <c r="AQ583" s="338"/>
      <c r="AR583" s="338"/>
      <c r="AS583" s="338"/>
      <c r="AT583" s="338"/>
      <c r="AU583" s="338"/>
      <c r="AV583" s="338"/>
      <c r="AW583" s="338"/>
      <c r="AX583" s="338"/>
      <c r="AY583" s="338"/>
      <c r="AZ583" s="338"/>
      <c r="BA583" s="338"/>
      <c r="BB583" s="338"/>
      <c r="BC583" s="338"/>
      <c r="BD583" s="338"/>
      <c r="BE583" s="338"/>
      <c r="BF583" s="338"/>
      <c r="BG583" s="338"/>
      <c r="BH583" s="338"/>
      <c r="BI583" s="338"/>
    </row>
    <row r="584" spans="1:61" s="348" customFormat="1" hidden="1">
      <c r="A584" s="338"/>
      <c r="B584" s="1"/>
      <c r="C584" s="11"/>
      <c r="D584" s="11"/>
      <c r="E584" s="14"/>
      <c r="F584" s="14"/>
      <c r="G584" s="14"/>
      <c r="H584" s="12"/>
      <c r="I584" s="14"/>
      <c r="K584" s="357"/>
      <c r="M584" s="338"/>
      <c r="N584" s="338"/>
      <c r="O584" s="338"/>
      <c r="P584" s="338"/>
      <c r="Q584" s="338"/>
      <c r="R584" s="338"/>
      <c r="S584" s="338"/>
      <c r="T584" s="338"/>
      <c r="U584" s="338"/>
      <c r="V584" s="338"/>
      <c r="W584" s="338"/>
      <c r="X584" s="338"/>
      <c r="Y584" s="338"/>
      <c r="Z584" s="338"/>
      <c r="AA584" s="338"/>
      <c r="AB584" s="338"/>
      <c r="AC584" s="338"/>
      <c r="AD584" s="338"/>
      <c r="AE584" s="338"/>
      <c r="AF584" s="338"/>
      <c r="AG584" s="338"/>
      <c r="AH584" s="338"/>
      <c r="AI584" s="338"/>
      <c r="AJ584" s="338"/>
      <c r="AK584" s="338"/>
      <c r="AL584" s="338"/>
      <c r="AM584" s="338"/>
      <c r="AN584" s="338"/>
      <c r="AO584" s="338"/>
      <c r="AP584" s="338"/>
      <c r="AQ584" s="338"/>
      <c r="AR584" s="338"/>
      <c r="AS584" s="338"/>
      <c r="AT584" s="338"/>
      <c r="AU584" s="338"/>
      <c r="AV584" s="338"/>
      <c r="AW584" s="338"/>
      <c r="AX584" s="338"/>
      <c r="AY584" s="338"/>
      <c r="AZ584" s="338"/>
      <c r="BA584" s="338"/>
      <c r="BB584" s="338"/>
      <c r="BC584" s="338"/>
      <c r="BD584" s="338"/>
      <c r="BE584" s="338"/>
      <c r="BF584" s="338"/>
      <c r="BG584" s="338"/>
      <c r="BH584" s="338"/>
      <c r="BI584" s="338"/>
    </row>
    <row r="585" spans="1:61" s="348" customFormat="1" hidden="1">
      <c r="A585" s="338"/>
      <c r="B585" s="14"/>
      <c r="C585" s="204"/>
      <c r="D585" s="204"/>
      <c r="E585" s="14"/>
      <c r="F585" s="14"/>
      <c r="G585" s="14"/>
      <c r="H585" s="12"/>
      <c r="I585" s="14"/>
      <c r="K585" s="357"/>
      <c r="M585" s="338"/>
      <c r="N585" s="338"/>
      <c r="O585" s="338"/>
      <c r="P585" s="338"/>
      <c r="Q585" s="338"/>
      <c r="R585" s="338"/>
      <c r="S585" s="338"/>
      <c r="T585" s="338"/>
      <c r="U585" s="338"/>
      <c r="V585" s="338"/>
      <c r="W585" s="338"/>
      <c r="X585" s="338"/>
      <c r="Y585" s="338"/>
      <c r="Z585" s="338"/>
      <c r="AA585" s="338"/>
      <c r="AB585" s="338"/>
      <c r="AC585" s="338"/>
      <c r="AD585" s="338"/>
      <c r="AE585" s="338"/>
      <c r="AF585" s="338"/>
      <c r="AG585" s="338"/>
      <c r="AH585" s="338"/>
      <c r="AI585" s="338"/>
      <c r="AJ585" s="338"/>
      <c r="AK585" s="338"/>
      <c r="AL585" s="338"/>
      <c r="AM585" s="338"/>
      <c r="AN585" s="338"/>
      <c r="AO585" s="338"/>
      <c r="AP585" s="338"/>
      <c r="AQ585" s="338"/>
      <c r="AR585" s="338"/>
      <c r="AS585" s="338"/>
      <c r="AT585" s="338"/>
      <c r="AU585" s="338"/>
      <c r="AV585" s="338"/>
      <c r="AW585" s="338"/>
      <c r="AX585" s="338"/>
      <c r="AY585" s="338"/>
      <c r="AZ585" s="338"/>
      <c r="BA585" s="338"/>
      <c r="BB585" s="338"/>
      <c r="BC585" s="338"/>
      <c r="BD585" s="338"/>
      <c r="BE585" s="338"/>
      <c r="BF585" s="338"/>
      <c r="BG585" s="338"/>
      <c r="BH585" s="338"/>
      <c r="BI585" s="338"/>
    </row>
    <row r="586" spans="1:61" s="348" customFormat="1" hidden="1">
      <c r="A586" s="338"/>
      <c r="B586" s="1"/>
      <c r="C586" s="11"/>
      <c r="D586" s="11"/>
      <c r="E586" s="14"/>
      <c r="F586" s="14"/>
      <c r="G586" s="14"/>
      <c r="H586" s="12"/>
      <c r="I586" s="14"/>
      <c r="K586" s="357"/>
      <c r="M586" s="338"/>
      <c r="N586" s="338"/>
      <c r="O586" s="338"/>
      <c r="P586" s="338"/>
      <c r="Q586" s="338"/>
      <c r="R586" s="338"/>
      <c r="S586" s="338"/>
      <c r="T586" s="338"/>
      <c r="U586" s="338"/>
      <c r="V586" s="338"/>
      <c r="W586" s="338"/>
      <c r="X586" s="338"/>
      <c r="Y586" s="338"/>
      <c r="Z586" s="338"/>
      <c r="AA586" s="338"/>
      <c r="AB586" s="338"/>
      <c r="AC586" s="338"/>
      <c r="AD586" s="338"/>
      <c r="AE586" s="338"/>
      <c r="AF586" s="338"/>
      <c r="AG586" s="338"/>
      <c r="AH586" s="338"/>
      <c r="AI586" s="338"/>
      <c r="AJ586" s="338"/>
      <c r="AK586" s="338"/>
      <c r="AL586" s="338"/>
      <c r="AM586" s="338"/>
      <c r="AN586" s="338"/>
      <c r="AO586" s="338"/>
      <c r="AP586" s="338"/>
      <c r="AQ586" s="338"/>
      <c r="AR586" s="338"/>
      <c r="AS586" s="338"/>
      <c r="AT586" s="338"/>
      <c r="AU586" s="338"/>
      <c r="AV586" s="338"/>
      <c r="AW586" s="338"/>
      <c r="AX586" s="338"/>
      <c r="AY586" s="338"/>
      <c r="AZ586" s="338"/>
      <c r="BA586" s="338"/>
      <c r="BB586" s="338"/>
      <c r="BC586" s="338"/>
      <c r="BD586" s="338"/>
      <c r="BE586" s="338"/>
      <c r="BF586" s="338"/>
      <c r="BG586" s="338"/>
      <c r="BH586" s="338"/>
      <c r="BI586" s="338"/>
    </row>
    <row r="587" spans="1:61" s="348" customFormat="1" hidden="1">
      <c r="A587" s="338"/>
      <c r="B587" s="1"/>
      <c r="C587" s="114"/>
      <c r="D587" s="204"/>
      <c r="E587" s="114"/>
      <c r="F587" s="114"/>
      <c r="G587" s="114"/>
      <c r="H587" s="12"/>
      <c r="I587" s="14"/>
      <c r="K587" s="357"/>
      <c r="M587" s="338"/>
      <c r="N587" s="338"/>
      <c r="O587" s="338"/>
      <c r="P587" s="338"/>
      <c r="Q587" s="338"/>
      <c r="R587" s="338"/>
      <c r="S587" s="338"/>
      <c r="T587" s="338"/>
      <c r="U587" s="338"/>
      <c r="V587" s="338"/>
      <c r="W587" s="338"/>
      <c r="X587" s="338"/>
      <c r="Y587" s="338"/>
      <c r="Z587" s="338"/>
      <c r="AA587" s="338"/>
      <c r="AB587" s="338"/>
      <c r="AC587" s="338"/>
      <c r="AD587" s="338"/>
      <c r="AE587" s="338"/>
      <c r="AF587" s="338"/>
      <c r="AG587" s="338"/>
      <c r="AH587" s="338"/>
      <c r="AI587" s="338"/>
      <c r="AJ587" s="338"/>
      <c r="AK587" s="338"/>
      <c r="AL587" s="338"/>
      <c r="AM587" s="338"/>
      <c r="AN587" s="338"/>
      <c r="AO587" s="338"/>
      <c r="AP587" s="338"/>
      <c r="AQ587" s="338"/>
      <c r="AR587" s="338"/>
      <c r="AS587" s="338"/>
      <c r="AT587" s="338"/>
      <c r="AU587" s="338"/>
      <c r="AV587" s="338"/>
      <c r="AW587" s="338"/>
      <c r="AX587" s="338"/>
      <c r="AY587" s="338"/>
      <c r="AZ587" s="338"/>
      <c r="BA587" s="338"/>
      <c r="BB587" s="338"/>
      <c r="BC587" s="338"/>
      <c r="BD587" s="338"/>
      <c r="BE587" s="338"/>
      <c r="BF587" s="338"/>
      <c r="BG587" s="338"/>
      <c r="BH587" s="338"/>
      <c r="BI587" s="338"/>
    </row>
    <row r="588" spans="1:61" s="348" customFormat="1" hidden="1">
      <c r="A588" s="338"/>
      <c r="B588" s="1"/>
      <c r="C588" s="11"/>
      <c r="D588" s="11"/>
      <c r="E588" s="11"/>
      <c r="F588" s="11"/>
      <c r="G588" s="11"/>
      <c r="H588" s="12"/>
      <c r="I588" s="14"/>
      <c r="K588" s="357"/>
      <c r="M588" s="338"/>
      <c r="N588" s="338"/>
      <c r="O588" s="338"/>
      <c r="P588" s="338"/>
      <c r="Q588" s="338"/>
      <c r="R588" s="338"/>
      <c r="S588" s="338"/>
      <c r="T588" s="338"/>
      <c r="U588" s="338"/>
      <c r="V588" s="338"/>
      <c r="W588" s="338"/>
      <c r="X588" s="338"/>
      <c r="Y588" s="338"/>
      <c r="Z588" s="338"/>
      <c r="AA588" s="338"/>
      <c r="AB588" s="338"/>
      <c r="AC588" s="338"/>
      <c r="AD588" s="338"/>
      <c r="AE588" s="338"/>
      <c r="AF588" s="338"/>
      <c r="AG588" s="338"/>
      <c r="AH588" s="338"/>
      <c r="AI588" s="338"/>
      <c r="AJ588" s="338"/>
      <c r="AK588" s="338"/>
      <c r="AL588" s="338"/>
      <c r="AM588" s="338"/>
      <c r="AN588" s="338"/>
      <c r="AO588" s="338"/>
      <c r="AP588" s="338"/>
      <c r="AQ588" s="338"/>
      <c r="AR588" s="338"/>
      <c r="AS588" s="338"/>
      <c r="AT588" s="338"/>
      <c r="AU588" s="338"/>
      <c r="AV588" s="338"/>
      <c r="AW588" s="338"/>
      <c r="AX588" s="338"/>
      <c r="AY588" s="338"/>
      <c r="AZ588" s="338"/>
      <c r="BA588" s="338"/>
      <c r="BB588" s="338"/>
      <c r="BC588" s="338"/>
      <c r="BD588" s="338"/>
      <c r="BE588" s="338"/>
      <c r="BF588" s="338"/>
      <c r="BG588" s="338"/>
      <c r="BH588" s="338"/>
      <c r="BI588" s="338"/>
    </row>
    <row r="589" spans="1:61" s="348" customFormat="1" hidden="1">
      <c r="A589" s="338"/>
      <c r="B589" s="1"/>
      <c r="C589" s="204"/>
      <c r="D589" s="11"/>
      <c r="E589" s="14"/>
      <c r="F589" s="14"/>
      <c r="G589" s="14"/>
      <c r="H589" s="12"/>
      <c r="I589" s="14"/>
      <c r="K589" s="357"/>
      <c r="M589" s="338"/>
      <c r="N589" s="338"/>
      <c r="O589" s="338"/>
      <c r="P589" s="338"/>
      <c r="Q589" s="338"/>
      <c r="R589" s="338"/>
      <c r="S589" s="338"/>
      <c r="T589" s="338"/>
      <c r="U589" s="338"/>
      <c r="V589" s="338"/>
      <c r="W589" s="338"/>
      <c r="X589" s="338"/>
      <c r="Y589" s="338"/>
      <c r="Z589" s="338"/>
      <c r="AA589" s="338"/>
      <c r="AB589" s="338"/>
      <c r="AC589" s="338"/>
      <c r="AD589" s="338"/>
      <c r="AE589" s="338"/>
      <c r="AF589" s="338"/>
      <c r="AG589" s="338"/>
      <c r="AH589" s="338"/>
      <c r="AI589" s="338"/>
      <c r="AJ589" s="338"/>
      <c r="AK589" s="338"/>
      <c r="AL589" s="338"/>
      <c r="AM589" s="338"/>
      <c r="AN589" s="338"/>
      <c r="AO589" s="338"/>
      <c r="AP589" s="338"/>
      <c r="AQ589" s="338"/>
      <c r="AR589" s="338"/>
      <c r="AS589" s="338"/>
      <c r="AT589" s="338"/>
      <c r="AU589" s="338"/>
      <c r="AV589" s="338"/>
      <c r="AW589" s="338"/>
      <c r="AX589" s="338"/>
      <c r="AY589" s="338"/>
      <c r="AZ589" s="338"/>
      <c r="BA589" s="338"/>
      <c r="BB589" s="338"/>
      <c r="BC589" s="338"/>
      <c r="BD589" s="338"/>
      <c r="BE589" s="338"/>
      <c r="BF589" s="338"/>
      <c r="BG589" s="338"/>
      <c r="BH589" s="338"/>
      <c r="BI589" s="338"/>
    </row>
    <row r="590" spans="1:61" s="348" customFormat="1" hidden="1">
      <c r="A590" s="338"/>
      <c r="B590" s="1"/>
      <c r="C590" s="11"/>
      <c r="D590" s="11"/>
      <c r="E590" s="14"/>
      <c r="F590" s="14"/>
      <c r="G590" s="14"/>
      <c r="H590" s="12"/>
      <c r="I590" s="14"/>
      <c r="K590" s="357"/>
      <c r="M590" s="338"/>
      <c r="N590" s="338"/>
      <c r="O590" s="338"/>
      <c r="P590" s="338"/>
      <c r="Q590" s="338"/>
      <c r="R590" s="338"/>
      <c r="S590" s="338"/>
      <c r="T590" s="338"/>
      <c r="U590" s="338"/>
      <c r="V590" s="338"/>
      <c r="W590" s="338"/>
      <c r="X590" s="338"/>
      <c r="Y590" s="338"/>
      <c r="Z590" s="338"/>
      <c r="AA590" s="338"/>
      <c r="AB590" s="338"/>
      <c r="AC590" s="338"/>
      <c r="AD590" s="338"/>
      <c r="AE590" s="338"/>
      <c r="AF590" s="338"/>
      <c r="AG590" s="338"/>
      <c r="AH590" s="338"/>
      <c r="AI590" s="338"/>
      <c r="AJ590" s="338"/>
      <c r="AK590" s="338"/>
      <c r="AL590" s="338"/>
      <c r="AM590" s="338"/>
      <c r="AN590" s="338"/>
      <c r="AO590" s="338"/>
      <c r="AP590" s="338"/>
      <c r="AQ590" s="338"/>
      <c r="AR590" s="338"/>
      <c r="AS590" s="338"/>
      <c r="AT590" s="338"/>
      <c r="AU590" s="338"/>
      <c r="AV590" s="338"/>
      <c r="AW590" s="338"/>
      <c r="AX590" s="338"/>
      <c r="AY590" s="338"/>
      <c r="AZ590" s="338"/>
      <c r="BA590" s="338"/>
      <c r="BB590" s="338"/>
      <c r="BC590" s="338"/>
      <c r="BD590" s="338"/>
      <c r="BE590" s="338"/>
      <c r="BF590" s="338"/>
      <c r="BG590" s="338"/>
      <c r="BH590" s="338"/>
      <c r="BI590" s="338"/>
    </row>
    <row r="591" spans="1:61" s="348" customFormat="1" hidden="1">
      <c r="A591" s="338"/>
      <c r="B591" s="1"/>
      <c r="C591" s="204"/>
      <c r="D591" s="11"/>
      <c r="E591" s="14"/>
      <c r="F591" s="14"/>
      <c r="G591" s="14"/>
      <c r="H591" s="12"/>
      <c r="I591" s="14"/>
      <c r="K591" s="357"/>
      <c r="M591" s="338"/>
      <c r="N591" s="338"/>
      <c r="O591" s="338"/>
      <c r="P591" s="338"/>
      <c r="Q591" s="338"/>
      <c r="R591" s="338"/>
      <c r="S591" s="338"/>
      <c r="T591" s="338"/>
      <c r="U591" s="338"/>
      <c r="V591" s="338"/>
      <c r="W591" s="338"/>
      <c r="X591" s="338"/>
      <c r="Y591" s="338"/>
      <c r="Z591" s="338"/>
      <c r="AA591" s="338"/>
      <c r="AB591" s="338"/>
      <c r="AC591" s="338"/>
      <c r="AD591" s="338"/>
      <c r="AE591" s="338"/>
      <c r="AF591" s="338"/>
      <c r="AG591" s="338"/>
      <c r="AH591" s="338"/>
      <c r="AI591" s="338"/>
      <c r="AJ591" s="338"/>
      <c r="AK591" s="338"/>
      <c r="AL591" s="338"/>
      <c r="AM591" s="338"/>
      <c r="AN591" s="338"/>
      <c r="AO591" s="338"/>
      <c r="AP591" s="338"/>
      <c r="AQ591" s="338"/>
      <c r="AR591" s="338"/>
      <c r="AS591" s="338"/>
      <c r="AT591" s="338"/>
      <c r="AU591" s="338"/>
      <c r="AV591" s="338"/>
      <c r="AW591" s="338"/>
      <c r="AX591" s="338"/>
      <c r="AY591" s="338"/>
      <c r="AZ591" s="338"/>
      <c r="BA591" s="338"/>
      <c r="BB591" s="338"/>
      <c r="BC591" s="338"/>
      <c r="BD591" s="338"/>
      <c r="BE591" s="338"/>
      <c r="BF591" s="338"/>
      <c r="BG591" s="338"/>
      <c r="BH591" s="338"/>
      <c r="BI591" s="338"/>
    </row>
    <row r="592" spans="1:61" s="348" customFormat="1" hidden="1">
      <c r="A592" s="338"/>
      <c r="B592" s="1"/>
      <c r="C592" s="11"/>
      <c r="D592" s="11"/>
      <c r="E592" s="14"/>
      <c r="F592" s="14"/>
      <c r="G592" s="14"/>
      <c r="H592" s="12"/>
      <c r="I592" s="14"/>
      <c r="K592" s="357"/>
      <c r="M592" s="338"/>
      <c r="N592" s="338"/>
      <c r="O592" s="338"/>
      <c r="P592" s="338"/>
      <c r="Q592" s="338"/>
      <c r="R592" s="338"/>
      <c r="S592" s="338"/>
      <c r="T592" s="338"/>
      <c r="U592" s="338"/>
      <c r="V592" s="338"/>
      <c r="W592" s="338"/>
      <c r="X592" s="338"/>
      <c r="Y592" s="338"/>
      <c r="Z592" s="338"/>
      <c r="AA592" s="338"/>
      <c r="AB592" s="338"/>
      <c r="AC592" s="338"/>
      <c r="AD592" s="338"/>
      <c r="AE592" s="338"/>
      <c r="AF592" s="338"/>
      <c r="AG592" s="338"/>
      <c r="AH592" s="338"/>
      <c r="AI592" s="338"/>
      <c r="AJ592" s="338"/>
      <c r="AK592" s="338"/>
      <c r="AL592" s="338"/>
      <c r="AM592" s="338"/>
      <c r="AN592" s="338"/>
      <c r="AO592" s="338"/>
      <c r="AP592" s="338"/>
      <c r="AQ592" s="338"/>
      <c r="AR592" s="338"/>
      <c r="AS592" s="338"/>
      <c r="AT592" s="338"/>
      <c r="AU592" s="338"/>
      <c r="AV592" s="338"/>
      <c r="AW592" s="338"/>
      <c r="AX592" s="338"/>
      <c r="AY592" s="338"/>
      <c r="AZ592" s="338"/>
      <c r="BA592" s="338"/>
      <c r="BB592" s="338"/>
      <c r="BC592" s="338"/>
      <c r="BD592" s="338"/>
      <c r="BE592" s="338"/>
      <c r="BF592" s="338"/>
      <c r="BG592" s="338"/>
      <c r="BH592" s="338"/>
      <c r="BI592" s="338"/>
    </row>
    <row r="593" spans="1:61" s="348" customFormat="1" hidden="1">
      <c r="A593" s="338"/>
      <c r="B593" s="1"/>
      <c r="C593" s="204"/>
      <c r="D593" s="11"/>
      <c r="E593" s="14"/>
      <c r="F593" s="14"/>
      <c r="G593" s="14"/>
      <c r="H593" s="12"/>
      <c r="I593" s="14"/>
      <c r="K593" s="357"/>
      <c r="M593" s="338"/>
      <c r="N593" s="338"/>
      <c r="O593" s="338"/>
      <c r="P593" s="338"/>
      <c r="Q593" s="338"/>
      <c r="R593" s="338"/>
      <c r="S593" s="338"/>
      <c r="T593" s="338"/>
      <c r="U593" s="338"/>
      <c r="V593" s="338"/>
      <c r="W593" s="338"/>
      <c r="X593" s="338"/>
      <c r="Y593" s="338"/>
      <c r="Z593" s="338"/>
      <c r="AA593" s="338"/>
      <c r="AB593" s="338"/>
      <c r="AC593" s="338"/>
      <c r="AD593" s="338"/>
      <c r="AE593" s="338"/>
      <c r="AF593" s="338"/>
      <c r="AG593" s="338"/>
      <c r="AH593" s="338"/>
      <c r="AI593" s="338"/>
      <c r="AJ593" s="338"/>
      <c r="AK593" s="338"/>
      <c r="AL593" s="338"/>
      <c r="AM593" s="338"/>
      <c r="AN593" s="338"/>
      <c r="AO593" s="338"/>
      <c r="AP593" s="338"/>
      <c r="AQ593" s="338"/>
      <c r="AR593" s="338"/>
      <c r="AS593" s="338"/>
      <c r="AT593" s="338"/>
      <c r="AU593" s="338"/>
      <c r="AV593" s="338"/>
      <c r="AW593" s="338"/>
      <c r="AX593" s="338"/>
      <c r="AY593" s="338"/>
      <c r="AZ593" s="338"/>
      <c r="BA593" s="338"/>
      <c r="BB593" s="338"/>
      <c r="BC593" s="338"/>
      <c r="BD593" s="338"/>
      <c r="BE593" s="338"/>
      <c r="BF593" s="338"/>
      <c r="BG593" s="338"/>
      <c r="BH593" s="338"/>
      <c r="BI593" s="338"/>
    </row>
    <row r="594" spans="1:61" s="348" customFormat="1" hidden="1">
      <c r="A594" s="338"/>
      <c r="B594" s="1"/>
      <c r="C594" s="11"/>
      <c r="D594" s="11"/>
      <c r="E594" s="14"/>
      <c r="F594" s="14"/>
      <c r="G594" s="14"/>
      <c r="H594" s="12"/>
      <c r="I594" s="14"/>
      <c r="K594" s="357"/>
      <c r="M594" s="338"/>
      <c r="N594" s="338"/>
      <c r="O594" s="338"/>
      <c r="P594" s="338"/>
      <c r="Q594" s="338"/>
      <c r="R594" s="338"/>
      <c r="S594" s="338"/>
      <c r="T594" s="338"/>
      <c r="U594" s="338"/>
      <c r="V594" s="338"/>
      <c r="W594" s="338"/>
      <c r="X594" s="338"/>
      <c r="Y594" s="338"/>
      <c r="Z594" s="338"/>
      <c r="AA594" s="338"/>
      <c r="AB594" s="338"/>
      <c r="AC594" s="338"/>
      <c r="AD594" s="338"/>
      <c r="AE594" s="338"/>
      <c r="AF594" s="338"/>
      <c r="AG594" s="338"/>
      <c r="AH594" s="338"/>
      <c r="AI594" s="338"/>
      <c r="AJ594" s="338"/>
      <c r="AK594" s="338"/>
      <c r="AL594" s="338"/>
      <c r="AM594" s="338"/>
      <c r="AN594" s="338"/>
      <c r="AO594" s="338"/>
      <c r="AP594" s="338"/>
      <c r="AQ594" s="338"/>
      <c r="AR594" s="338"/>
      <c r="AS594" s="338"/>
      <c r="AT594" s="338"/>
      <c r="AU594" s="338"/>
      <c r="AV594" s="338"/>
      <c r="AW594" s="338"/>
      <c r="AX594" s="338"/>
      <c r="AY594" s="338"/>
      <c r="AZ594" s="338"/>
      <c r="BA594" s="338"/>
      <c r="BB594" s="338"/>
      <c r="BC594" s="338"/>
      <c r="BD594" s="338"/>
      <c r="BE594" s="338"/>
      <c r="BF594" s="338"/>
      <c r="BG594" s="338"/>
      <c r="BH594" s="338"/>
      <c r="BI594" s="338"/>
    </row>
    <row r="595" spans="1:61" s="348" customFormat="1" hidden="1">
      <c r="A595" s="338"/>
      <c r="B595" s="1"/>
      <c r="C595" s="204"/>
      <c r="D595" s="204"/>
      <c r="E595" s="14"/>
      <c r="F595" s="14"/>
      <c r="G595" s="14"/>
      <c r="H595" s="12"/>
      <c r="I595" s="14"/>
      <c r="K595" s="357"/>
      <c r="M595" s="338"/>
      <c r="N595" s="338"/>
      <c r="O595" s="338"/>
      <c r="P595" s="338"/>
      <c r="Q595" s="338"/>
      <c r="R595" s="338"/>
      <c r="S595" s="338"/>
      <c r="T595" s="338"/>
      <c r="U595" s="338"/>
      <c r="V595" s="338"/>
      <c r="W595" s="338"/>
      <c r="X595" s="338"/>
      <c r="Y595" s="338"/>
      <c r="Z595" s="338"/>
      <c r="AA595" s="338"/>
      <c r="AB595" s="338"/>
      <c r="AC595" s="338"/>
      <c r="AD595" s="338"/>
      <c r="AE595" s="338"/>
      <c r="AF595" s="338"/>
      <c r="AG595" s="338"/>
      <c r="AH595" s="338"/>
      <c r="AI595" s="338"/>
      <c r="AJ595" s="338"/>
      <c r="AK595" s="338"/>
      <c r="AL595" s="338"/>
      <c r="AM595" s="338"/>
      <c r="AN595" s="338"/>
      <c r="AO595" s="338"/>
      <c r="AP595" s="338"/>
      <c r="AQ595" s="338"/>
      <c r="AR595" s="338"/>
      <c r="AS595" s="338"/>
      <c r="AT595" s="338"/>
      <c r="AU595" s="338"/>
      <c r="AV595" s="338"/>
      <c r="AW595" s="338"/>
      <c r="AX595" s="338"/>
      <c r="AY595" s="338"/>
      <c r="AZ595" s="338"/>
      <c r="BA595" s="338"/>
      <c r="BB595" s="338"/>
      <c r="BC595" s="338"/>
      <c r="BD595" s="338"/>
      <c r="BE595" s="338"/>
      <c r="BF595" s="338"/>
      <c r="BG595" s="338"/>
      <c r="BH595" s="338"/>
      <c r="BI595" s="338"/>
    </row>
    <row r="596" spans="1:61" s="348" customFormat="1" hidden="1">
      <c r="A596" s="338"/>
      <c r="B596" s="1"/>
      <c r="C596" s="11"/>
      <c r="D596" s="11"/>
      <c r="E596" s="11"/>
      <c r="F596" s="11"/>
      <c r="G596" s="11"/>
      <c r="H596" s="12"/>
      <c r="I596" s="14"/>
      <c r="K596" s="357"/>
      <c r="M596" s="338"/>
      <c r="N596" s="338"/>
      <c r="O596" s="338"/>
      <c r="P596" s="338"/>
      <c r="Q596" s="338"/>
      <c r="R596" s="338"/>
      <c r="S596" s="338"/>
      <c r="T596" s="338"/>
      <c r="U596" s="338"/>
      <c r="V596" s="338"/>
      <c r="W596" s="338"/>
      <c r="X596" s="338"/>
      <c r="Y596" s="338"/>
      <c r="Z596" s="338"/>
      <c r="AA596" s="338"/>
      <c r="AB596" s="338"/>
      <c r="AC596" s="338"/>
      <c r="AD596" s="338"/>
      <c r="AE596" s="338"/>
      <c r="AF596" s="338"/>
      <c r="AG596" s="338"/>
      <c r="AH596" s="338"/>
      <c r="AI596" s="338"/>
      <c r="AJ596" s="338"/>
      <c r="AK596" s="338"/>
      <c r="AL596" s="338"/>
      <c r="AM596" s="338"/>
      <c r="AN596" s="338"/>
      <c r="AO596" s="338"/>
      <c r="AP596" s="338"/>
      <c r="AQ596" s="338"/>
      <c r="AR596" s="338"/>
      <c r="AS596" s="338"/>
      <c r="AT596" s="338"/>
      <c r="AU596" s="338"/>
      <c r="AV596" s="338"/>
      <c r="AW596" s="338"/>
      <c r="AX596" s="338"/>
      <c r="AY596" s="338"/>
      <c r="AZ596" s="338"/>
      <c r="BA596" s="338"/>
      <c r="BB596" s="338"/>
      <c r="BC596" s="338"/>
      <c r="BD596" s="338"/>
      <c r="BE596" s="338"/>
      <c r="BF596" s="338"/>
      <c r="BG596" s="338"/>
      <c r="BH596" s="338"/>
      <c r="BI596" s="338"/>
    </row>
    <row r="597" spans="1:61" s="348" customFormat="1" hidden="1">
      <c r="A597" s="338"/>
      <c r="B597" s="1"/>
      <c r="C597" s="204"/>
      <c r="D597" s="204"/>
      <c r="E597" s="114"/>
      <c r="F597" s="114"/>
      <c r="G597" s="114"/>
      <c r="H597" s="12"/>
      <c r="I597" s="14"/>
      <c r="K597" s="357"/>
      <c r="M597" s="338"/>
      <c r="N597" s="338"/>
      <c r="O597" s="338"/>
      <c r="P597" s="338"/>
      <c r="Q597" s="338"/>
      <c r="R597" s="338"/>
      <c r="S597" s="338"/>
      <c r="T597" s="338"/>
      <c r="U597" s="338"/>
      <c r="V597" s="338"/>
      <c r="W597" s="338"/>
      <c r="X597" s="338"/>
      <c r="Y597" s="338"/>
      <c r="Z597" s="338"/>
      <c r="AA597" s="338"/>
      <c r="AB597" s="338"/>
      <c r="AC597" s="338"/>
      <c r="AD597" s="338"/>
      <c r="AE597" s="338"/>
      <c r="AF597" s="338"/>
      <c r="AG597" s="338"/>
      <c r="AH597" s="338"/>
      <c r="AI597" s="338"/>
      <c r="AJ597" s="338"/>
      <c r="AK597" s="338"/>
      <c r="AL597" s="338"/>
      <c r="AM597" s="338"/>
      <c r="AN597" s="338"/>
      <c r="AO597" s="338"/>
      <c r="AP597" s="338"/>
      <c r="AQ597" s="338"/>
      <c r="AR597" s="338"/>
      <c r="AS597" s="338"/>
      <c r="AT597" s="338"/>
      <c r="AU597" s="338"/>
      <c r="AV597" s="338"/>
      <c r="AW597" s="338"/>
      <c r="AX597" s="338"/>
      <c r="AY597" s="338"/>
      <c r="AZ597" s="338"/>
      <c r="BA597" s="338"/>
      <c r="BB597" s="338"/>
      <c r="BC597" s="338"/>
      <c r="BD597" s="338"/>
      <c r="BE597" s="338"/>
      <c r="BF597" s="338"/>
      <c r="BG597" s="338"/>
      <c r="BH597" s="338"/>
      <c r="BI597" s="338"/>
    </row>
    <row r="598" spans="1:61" s="348" customFormat="1" hidden="1">
      <c r="A598" s="338"/>
      <c r="B598" s="1"/>
      <c r="C598" s="11"/>
      <c r="D598" s="11"/>
      <c r="E598" s="11"/>
      <c r="F598" s="11"/>
      <c r="G598" s="11"/>
      <c r="H598" s="12"/>
      <c r="I598" s="14"/>
      <c r="K598" s="357"/>
      <c r="M598" s="338"/>
      <c r="N598" s="338"/>
      <c r="O598" s="338"/>
      <c r="P598" s="338"/>
      <c r="Q598" s="338"/>
      <c r="R598" s="338"/>
      <c r="S598" s="338"/>
      <c r="T598" s="338"/>
      <c r="U598" s="338"/>
      <c r="V598" s="338"/>
      <c r="W598" s="338"/>
      <c r="X598" s="338"/>
      <c r="Y598" s="338"/>
      <c r="Z598" s="338"/>
      <c r="AA598" s="338"/>
      <c r="AB598" s="338"/>
      <c r="AC598" s="338"/>
      <c r="AD598" s="338"/>
      <c r="AE598" s="338"/>
      <c r="AF598" s="338"/>
      <c r="AG598" s="338"/>
      <c r="AH598" s="338"/>
      <c r="AI598" s="338"/>
      <c r="AJ598" s="338"/>
      <c r="AK598" s="338"/>
      <c r="AL598" s="338"/>
      <c r="AM598" s="338"/>
      <c r="AN598" s="338"/>
      <c r="AO598" s="338"/>
      <c r="AP598" s="338"/>
      <c r="AQ598" s="338"/>
      <c r="AR598" s="338"/>
      <c r="AS598" s="338"/>
      <c r="AT598" s="338"/>
      <c r="AU598" s="338"/>
      <c r="AV598" s="338"/>
      <c r="AW598" s="338"/>
      <c r="AX598" s="338"/>
      <c r="AY598" s="338"/>
      <c r="AZ598" s="338"/>
      <c r="BA598" s="338"/>
      <c r="BB598" s="338"/>
      <c r="BC598" s="338"/>
      <c r="BD598" s="338"/>
      <c r="BE598" s="338"/>
      <c r="BF598" s="338"/>
      <c r="BG598" s="338"/>
      <c r="BH598" s="338"/>
      <c r="BI598" s="338"/>
    </row>
    <row r="599" spans="1:61" s="348" customFormat="1" hidden="1">
      <c r="A599" s="338"/>
      <c r="B599" s="1"/>
      <c r="C599" s="204"/>
      <c r="D599" s="11"/>
      <c r="E599" s="11"/>
      <c r="F599" s="11"/>
      <c r="G599" s="11"/>
      <c r="H599" s="12"/>
      <c r="I599" s="14"/>
      <c r="K599" s="357"/>
      <c r="M599" s="338"/>
      <c r="N599" s="338"/>
      <c r="O599" s="338"/>
      <c r="P599" s="338"/>
      <c r="Q599" s="338"/>
      <c r="R599" s="338"/>
      <c r="S599" s="338"/>
      <c r="T599" s="338"/>
      <c r="U599" s="338"/>
      <c r="V599" s="338"/>
      <c r="W599" s="338"/>
      <c r="X599" s="338"/>
      <c r="Y599" s="338"/>
      <c r="Z599" s="338"/>
      <c r="AA599" s="338"/>
      <c r="AB599" s="338"/>
      <c r="AC599" s="338"/>
      <c r="AD599" s="338"/>
      <c r="AE599" s="338"/>
      <c r="AF599" s="338"/>
      <c r="AG599" s="338"/>
      <c r="AH599" s="338"/>
      <c r="AI599" s="338"/>
      <c r="AJ599" s="338"/>
      <c r="AK599" s="338"/>
      <c r="AL599" s="338"/>
      <c r="AM599" s="338"/>
      <c r="AN599" s="338"/>
      <c r="AO599" s="338"/>
      <c r="AP599" s="338"/>
      <c r="AQ599" s="338"/>
      <c r="AR599" s="338"/>
      <c r="AS599" s="338"/>
      <c r="AT599" s="338"/>
      <c r="AU599" s="338"/>
      <c r="AV599" s="338"/>
      <c r="AW599" s="338"/>
      <c r="AX599" s="338"/>
      <c r="AY599" s="338"/>
      <c r="AZ599" s="338"/>
      <c r="BA599" s="338"/>
      <c r="BB599" s="338"/>
      <c r="BC599" s="338"/>
      <c r="BD599" s="338"/>
      <c r="BE599" s="338"/>
      <c r="BF599" s="338"/>
      <c r="BG599" s="338"/>
      <c r="BH599" s="338"/>
      <c r="BI599" s="338"/>
    </row>
    <row r="600" spans="1:61" s="348" customFormat="1" hidden="1">
      <c r="A600" s="338"/>
      <c r="B600" s="1"/>
      <c r="C600" s="11"/>
      <c r="D600" s="11"/>
      <c r="E600" s="11"/>
      <c r="F600" s="11"/>
      <c r="G600" s="11"/>
      <c r="H600" s="12"/>
      <c r="I600" s="14"/>
      <c r="K600" s="357"/>
      <c r="M600" s="338"/>
      <c r="N600" s="338"/>
      <c r="O600" s="338"/>
      <c r="P600" s="338"/>
      <c r="Q600" s="338"/>
      <c r="R600" s="338"/>
      <c r="S600" s="338"/>
      <c r="T600" s="338"/>
      <c r="U600" s="338"/>
      <c r="V600" s="338"/>
      <c r="W600" s="338"/>
      <c r="X600" s="338"/>
      <c r="Y600" s="338"/>
      <c r="Z600" s="338"/>
      <c r="AA600" s="338"/>
      <c r="AB600" s="338"/>
      <c r="AC600" s="338"/>
      <c r="AD600" s="338"/>
      <c r="AE600" s="338"/>
      <c r="AF600" s="338"/>
      <c r="AG600" s="338"/>
      <c r="AH600" s="338"/>
      <c r="AI600" s="338"/>
      <c r="AJ600" s="338"/>
      <c r="AK600" s="338"/>
      <c r="AL600" s="338"/>
      <c r="AM600" s="338"/>
      <c r="AN600" s="338"/>
      <c r="AO600" s="338"/>
      <c r="AP600" s="338"/>
      <c r="AQ600" s="338"/>
      <c r="AR600" s="338"/>
      <c r="AS600" s="338"/>
      <c r="AT600" s="338"/>
      <c r="AU600" s="338"/>
      <c r="AV600" s="338"/>
      <c r="AW600" s="338"/>
      <c r="AX600" s="338"/>
      <c r="AY600" s="338"/>
      <c r="AZ600" s="338"/>
      <c r="BA600" s="338"/>
      <c r="BB600" s="338"/>
      <c r="BC600" s="338"/>
      <c r="BD600" s="338"/>
      <c r="BE600" s="338"/>
      <c r="BF600" s="338"/>
      <c r="BG600" s="338"/>
      <c r="BH600" s="338"/>
      <c r="BI600" s="338"/>
    </row>
    <row r="601" spans="1:61" s="348" customFormat="1" hidden="1">
      <c r="A601" s="338"/>
      <c r="B601" s="1"/>
      <c r="C601" s="204"/>
      <c r="D601" s="11"/>
      <c r="E601" s="14"/>
      <c r="F601" s="14"/>
      <c r="G601" s="14"/>
      <c r="H601" s="12"/>
      <c r="I601" s="14"/>
      <c r="K601" s="357"/>
      <c r="M601" s="338"/>
      <c r="N601" s="338"/>
      <c r="O601" s="338"/>
      <c r="P601" s="338"/>
      <c r="Q601" s="338"/>
      <c r="R601" s="338"/>
      <c r="S601" s="338"/>
      <c r="T601" s="338"/>
      <c r="U601" s="338"/>
      <c r="V601" s="338"/>
      <c r="W601" s="338"/>
      <c r="X601" s="338"/>
      <c r="Y601" s="338"/>
      <c r="Z601" s="338"/>
      <c r="AA601" s="338"/>
      <c r="AB601" s="338"/>
      <c r="AC601" s="338"/>
      <c r="AD601" s="338"/>
      <c r="AE601" s="338"/>
      <c r="AF601" s="338"/>
      <c r="AG601" s="338"/>
      <c r="AH601" s="338"/>
      <c r="AI601" s="338"/>
      <c r="AJ601" s="338"/>
      <c r="AK601" s="338"/>
      <c r="AL601" s="338"/>
      <c r="AM601" s="338"/>
      <c r="AN601" s="338"/>
      <c r="AO601" s="338"/>
      <c r="AP601" s="338"/>
      <c r="AQ601" s="338"/>
      <c r="AR601" s="338"/>
      <c r="AS601" s="338"/>
      <c r="AT601" s="338"/>
      <c r="AU601" s="338"/>
      <c r="AV601" s="338"/>
      <c r="AW601" s="338"/>
      <c r="AX601" s="338"/>
      <c r="AY601" s="338"/>
      <c r="AZ601" s="338"/>
      <c r="BA601" s="338"/>
      <c r="BB601" s="338"/>
      <c r="BC601" s="338"/>
      <c r="BD601" s="338"/>
      <c r="BE601" s="338"/>
      <c r="BF601" s="338"/>
      <c r="BG601" s="338"/>
      <c r="BH601" s="338"/>
      <c r="BI601" s="338"/>
    </row>
    <row r="602" spans="1:61" s="348" customFormat="1" hidden="1">
      <c r="A602" s="338"/>
      <c r="B602" s="1"/>
      <c r="C602" s="11"/>
      <c r="D602" s="11"/>
      <c r="E602" s="14"/>
      <c r="F602" s="14"/>
      <c r="G602" s="14"/>
      <c r="H602" s="12"/>
      <c r="I602" s="14"/>
      <c r="K602" s="357"/>
      <c r="M602" s="338"/>
      <c r="N602" s="338"/>
      <c r="O602" s="338"/>
      <c r="P602" s="338"/>
      <c r="Q602" s="338"/>
      <c r="R602" s="338"/>
      <c r="S602" s="338"/>
      <c r="T602" s="338"/>
      <c r="U602" s="338"/>
      <c r="V602" s="338"/>
      <c r="W602" s="338"/>
      <c r="X602" s="338"/>
      <c r="Y602" s="338"/>
      <c r="Z602" s="338"/>
      <c r="AA602" s="338"/>
      <c r="AB602" s="338"/>
      <c r="AC602" s="338"/>
      <c r="AD602" s="338"/>
      <c r="AE602" s="338"/>
      <c r="AF602" s="338"/>
      <c r="AG602" s="338"/>
      <c r="AH602" s="338"/>
      <c r="AI602" s="338"/>
      <c r="AJ602" s="338"/>
      <c r="AK602" s="338"/>
      <c r="AL602" s="338"/>
      <c r="AM602" s="338"/>
      <c r="AN602" s="338"/>
      <c r="AO602" s="338"/>
      <c r="AP602" s="338"/>
      <c r="AQ602" s="338"/>
      <c r="AR602" s="338"/>
      <c r="AS602" s="338"/>
      <c r="AT602" s="338"/>
      <c r="AU602" s="338"/>
      <c r="AV602" s="338"/>
      <c r="AW602" s="338"/>
      <c r="AX602" s="338"/>
      <c r="AY602" s="338"/>
      <c r="AZ602" s="338"/>
      <c r="BA602" s="338"/>
      <c r="BB602" s="338"/>
      <c r="BC602" s="338"/>
      <c r="BD602" s="338"/>
      <c r="BE602" s="338"/>
      <c r="BF602" s="338"/>
      <c r="BG602" s="338"/>
      <c r="BH602" s="338"/>
      <c r="BI602" s="338"/>
    </row>
    <row r="603" spans="1:61" s="348" customFormat="1" hidden="1">
      <c r="A603" s="338"/>
      <c r="B603" s="1"/>
      <c r="C603" s="204"/>
      <c r="D603" s="11"/>
      <c r="E603" s="14"/>
      <c r="F603" s="14"/>
      <c r="G603" s="14"/>
      <c r="H603" s="12"/>
      <c r="I603" s="14"/>
      <c r="K603" s="357"/>
      <c r="M603" s="338"/>
      <c r="N603" s="338"/>
      <c r="O603" s="338"/>
      <c r="P603" s="338"/>
      <c r="Q603" s="338"/>
      <c r="R603" s="338"/>
      <c r="S603" s="338"/>
      <c r="T603" s="338"/>
      <c r="U603" s="338"/>
      <c r="V603" s="338"/>
      <c r="W603" s="338"/>
      <c r="X603" s="338"/>
      <c r="Y603" s="338"/>
      <c r="Z603" s="338"/>
      <c r="AA603" s="338"/>
      <c r="AB603" s="338"/>
      <c r="AC603" s="338"/>
      <c r="AD603" s="338"/>
      <c r="AE603" s="338"/>
      <c r="AF603" s="338"/>
      <c r="AG603" s="338"/>
      <c r="AH603" s="338"/>
      <c r="AI603" s="338"/>
      <c r="AJ603" s="338"/>
      <c r="AK603" s="338"/>
      <c r="AL603" s="338"/>
      <c r="AM603" s="338"/>
      <c r="AN603" s="338"/>
      <c r="AO603" s="338"/>
      <c r="AP603" s="338"/>
      <c r="AQ603" s="338"/>
      <c r="AR603" s="338"/>
      <c r="AS603" s="338"/>
      <c r="AT603" s="338"/>
      <c r="AU603" s="338"/>
      <c r="AV603" s="338"/>
      <c r="AW603" s="338"/>
      <c r="AX603" s="338"/>
      <c r="AY603" s="338"/>
      <c r="AZ603" s="338"/>
      <c r="BA603" s="338"/>
      <c r="BB603" s="338"/>
      <c r="BC603" s="338"/>
      <c r="BD603" s="338"/>
      <c r="BE603" s="338"/>
      <c r="BF603" s="338"/>
      <c r="BG603" s="338"/>
      <c r="BH603" s="338"/>
      <c r="BI603" s="338"/>
    </row>
    <row r="604" spans="1:61" s="348" customFormat="1" hidden="1">
      <c r="A604" s="338"/>
      <c r="B604" s="1"/>
      <c r="C604" s="11"/>
      <c r="D604" s="11"/>
      <c r="E604" s="14"/>
      <c r="F604" s="14"/>
      <c r="G604" s="14"/>
      <c r="H604" s="12"/>
      <c r="I604" s="14"/>
      <c r="K604" s="357"/>
      <c r="M604" s="338"/>
      <c r="N604" s="338"/>
      <c r="O604" s="338"/>
      <c r="P604" s="338"/>
      <c r="Q604" s="338"/>
      <c r="R604" s="338"/>
      <c r="S604" s="338"/>
      <c r="T604" s="338"/>
      <c r="U604" s="338"/>
      <c r="V604" s="338"/>
      <c r="W604" s="338"/>
      <c r="X604" s="338"/>
      <c r="Y604" s="338"/>
      <c r="Z604" s="338"/>
      <c r="AA604" s="338"/>
      <c r="AB604" s="338"/>
      <c r="AC604" s="338"/>
      <c r="AD604" s="338"/>
      <c r="AE604" s="338"/>
      <c r="AF604" s="338"/>
      <c r="AG604" s="338"/>
      <c r="AH604" s="338"/>
      <c r="AI604" s="338"/>
      <c r="AJ604" s="338"/>
      <c r="AK604" s="338"/>
      <c r="AL604" s="338"/>
      <c r="AM604" s="338"/>
      <c r="AN604" s="338"/>
      <c r="AO604" s="338"/>
      <c r="AP604" s="338"/>
      <c r="AQ604" s="338"/>
      <c r="AR604" s="338"/>
      <c r="AS604" s="338"/>
      <c r="AT604" s="338"/>
      <c r="AU604" s="338"/>
      <c r="AV604" s="338"/>
      <c r="AW604" s="338"/>
      <c r="AX604" s="338"/>
      <c r="AY604" s="338"/>
      <c r="AZ604" s="338"/>
      <c r="BA604" s="338"/>
      <c r="BB604" s="338"/>
      <c r="BC604" s="338"/>
      <c r="BD604" s="338"/>
      <c r="BE604" s="338"/>
      <c r="BF604" s="338"/>
      <c r="BG604" s="338"/>
      <c r="BH604" s="338"/>
      <c r="BI604" s="338"/>
    </row>
    <row r="605" spans="1:61" s="348" customFormat="1" hidden="1">
      <c r="A605" s="338"/>
      <c r="B605" s="14"/>
      <c r="C605" s="204"/>
      <c r="D605" s="11"/>
      <c r="E605" s="14"/>
      <c r="F605" s="14"/>
      <c r="G605" s="14"/>
      <c r="H605" s="12"/>
      <c r="I605" s="14"/>
      <c r="K605" s="357"/>
      <c r="M605" s="338"/>
      <c r="N605" s="338"/>
      <c r="O605" s="338"/>
      <c r="P605" s="338"/>
      <c r="Q605" s="338"/>
      <c r="R605" s="338"/>
      <c r="S605" s="338"/>
      <c r="T605" s="338"/>
      <c r="U605" s="338"/>
      <c r="V605" s="338"/>
      <c r="W605" s="338"/>
      <c r="X605" s="338"/>
      <c r="Y605" s="338"/>
      <c r="Z605" s="338"/>
      <c r="AA605" s="338"/>
      <c r="AB605" s="338"/>
      <c r="AC605" s="338"/>
      <c r="AD605" s="338"/>
      <c r="AE605" s="338"/>
      <c r="AF605" s="338"/>
      <c r="AG605" s="338"/>
      <c r="AH605" s="338"/>
      <c r="AI605" s="338"/>
      <c r="AJ605" s="338"/>
      <c r="AK605" s="338"/>
      <c r="AL605" s="338"/>
      <c r="AM605" s="338"/>
      <c r="AN605" s="338"/>
      <c r="AO605" s="338"/>
      <c r="AP605" s="338"/>
      <c r="AQ605" s="338"/>
      <c r="AR605" s="338"/>
      <c r="AS605" s="338"/>
      <c r="AT605" s="338"/>
      <c r="AU605" s="338"/>
      <c r="AV605" s="338"/>
      <c r="AW605" s="338"/>
      <c r="AX605" s="338"/>
      <c r="AY605" s="338"/>
      <c r="AZ605" s="338"/>
      <c r="BA605" s="338"/>
      <c r="BB605" s="338"/>
      <c r="BC605" s="338"/>
      <c r="BD605" s="338"/>
      <c r="BE605" s="338"/>
      <c r="BF605" s="338"/>
      <c r="BG605" s="338"/>
      <c r="BH605" s="338"/>
      <c r="BI605" s="338"/>
    </row>
    <row r="606" spans="1:61" s="348" customFormat="1" hidden="1">
      <c r="A606" s="338"/>
      <c r="B606" s="14"/>
      <c r="C606" s="11"/>
      <c r="D606" s="11"/>
      <c r="E606" s="14"/>
      <c r="F606" s="14"/>
      <c r="G606" s="14"/>
      <c r="H606" s="12"/>
      <c r="I606" s="14"/>
      <c r="K606" s="357"/>
      <c r="M606" s="338"/>
      <c r="N606" s="338"/>
      <c r="O606" s="338"/>
      <c r="P606" s="338"/>
      <c r="Q606" s="338"/>
      <c r="R606" s="338"/>
      <c r="S606" s="338"/>
      <c r="T606" s="338"/>
      <c r="U606" s="338"/>
      <c r="V606" s="338"/>
      <c r="W606" s="338"/>
      <c r="X606" s="338"/>
      <c r="Y606" s="338"/>
      <c r="Z606" s="338"/>
      <c r="AA606" s="338"/>
      <c r="AB606" s="338"/>
      <c r="AC606" s="338"/>
      <c r="AD606" s="338"/>
      <c r="AE606" s="338"/>
      <c r="AF606" s="338"/>
      <c r="AG606" s="338"/>
      <c r="AH606" s="338"/>
      <c r="AI606" s="338"/>
      <c r="AJ606" s="338"/>
      <c r="AK606" s="338"/>
      <c r="AL606" s="338"/>
      <c r="AM606" s="338"/>
      <c r="AN606" s="338"/>
      <c r="AO606" s="338"/>
      <c r="AP606" s="338"/>
      <c r="AQ606" s="338"/>
      <c r="AR606" s="338"/>
      <c r="AS606" s="338"/>
      <c r="AT606" s="338"/>
      <c r="AU606" s="338"/>
      <c r="AV606" s="338"/>
      <c r="AW606" s="338"/>
      <c r="AX606" s="338"/>
      <c r="AY606" s="338"/>
      <c r="AZ606" s="338"/>
      <c r="BA606" s="338"/>
      <c r="BB606" s="338"/>
      <c r="BC606" s="338"/>
      <c r="BD606" s="338"/>
      <c r="BE606" s="338"/>
      <c r="BF606" s="338"/>
      <c r="BG606" s="338"/>
      <c r="BH606" s="338"/>
      <c r="BI606" s="338"/>
    </row>
    <row r="607" spans="1:61" s="348" customFormat="1" hidden="1">
      <c r="A607" s="338"/>
      <c r="B607" s="14"/>
      <c r="C607" s="204"/>
      <c r="D607" s="11"/>
      <c r="E607" s="14"/>
      <c r="F607" s="14"/>
      <c r="G607" s="14"/>
      <c r="H607" s="12"/>
      <c r="I607" s="14"/>
      <c r="K607" s="357"/>
      <c r="M607" s="338"/>
      <c r="N607" s="338"/>
      <c r="O607" s="338"/>
      <c r="P607" s="338"/>
      <c r="Q607" s="338"/>
      <c r="R607" s="338"/>
      <c r="S607" s="338"/>
      <c r="T607" s="338"/>
      <c r="U607" s="338"/>
      <c r="V607" s="338"/>
      <c r="W607" s="338"/>
      <c r="X607" s="338"/>
      <c r="Y607" s="338"/>
      <c r="Z607" s="338"/>
      <c r="AA607" s="338"/>
      <c r="AB607" s="338"/>
      <c r="AC607" s="338"/>
      <c r="AD607" s="338"/>
      <c r="AE607" s="338"/>
      <c r="AF607" s="338"/>
      <c r="AG607" s="338"/>
      <c r="AH607" s="338"/>
      <c r="AI607" s="338"/>
      <c r="AJ607" s="338"/>
      <c r="AK607" s="338"/>
      <c r="AL607" s="338"/>
      <c r="AM607" s="338"/>
      <c r="AN607" s="338"/>
      <c r="AO607" s="338"/>
      <c r="AP607" s="338"/>
      <c r="AQ607" s="338"/>
      <c r="AR607" s="338"/>
      <c r="AS607" s="338"/>
      <c r="AT607" s="338"/>
      <c r="AU607" s="338"/>
      <c r="AV607" s="338"/>
      <c r="AW607" s="338"/>
      <c r="AX607" s="338"/>
      <c r="AY607" s="338"/>
      <c r="AZ607" s="338"/>
      <c r="BA607" s="338"/>
      <c r="BB607" s="338"/>
      <c r="BC607" s="338"/>
      <c r="BD607" s="338"/>
      <c r="BE607" s="338"/>
      <c r="BF607" s="338"/>
      <c r="BG607" s="338"/>
      <c r="BH607" s="338"/>
      <c r="BI607" s="338"/>
    </row>
    <row r="608" spans="1:61" s="348" customFormat="1" hidden="1">
      <c r="A608" s="338"/>
      <c r="B608" s="1"/>
      <c r="C608" s="11"/>
      <c r="D608" s="11"/>
      <c r="E608" s="14"/>
      <c r="F608" s="14"/>
      <c r="G608" s="14"/>
      <c r="H608" s="12"/>
      <c r="I608" s="14"/>
      <c r="K608" s="357"/>
      <c r="M608" s="338"/>
      <c r="N608" s="338"/>
      <c r="O608" s="338"/>
      <c r="P608" s="338"/>
      <c r="Q608" s="338"/>
      <c r="R608" s="338"/>
      <c r="S608" s="338"/>
      <c r="T608" s="338"/>
      <c r="U608" s="338"/>
      <c r="V608" s="338"/>
      <c r="W608" s="338"/>
      <c r="X608" s="338"/>
      <c r="Y608" s="338"/>
      <c r="Z608" s="338"/>
      <c r="AA608" s="338"/>
      <c r="AB608" s="338"/>
      <c r="AC608" s="338"/>
      <c r="AD608" s="338"/>
      <c r="AE608" s="338"/>
      <c r="AF608" s="338"/>
      <c r="AG608" s="338"/>
      <c r="AH608" s="338"/>
      <c r="AI608" s="338"/>
      <c r="AJ608" s="338"/>
      <c r="AK608" s="338"/>
      <c r="AL608" s="338"/>
      <c r="AM608" s="338"/>
      <c r="AN608" s="338"/>
      <c r="AO608" s="338"/>
      <c r="AP608" s="338"/>
      <c r="AQ608" s="338"/>
      <c r="AR608" s="338"/>
      <c r="AS608" s="338"/>
      <c r="AT608" s="338"/>
      <c r="AU608" s="338"/>
      <c r="AV608" s="338"/>
      <c r="AW608" s="338"/>
      <c r="AX608" s="338"/>
      <c r="AY608" s="338"/>
      <c r="AZ608" s="338"/>
      <c r="BA608" s="338"/>
      <c r="BB608" s="338"/>
      <c r="BC608" s="338"/>
      <c r="BD608" s="338"/>
      <c r="BE608" s="338"/>
      <c r="BF608" s="338"/>
      <c r="BG608" s="338"/>
      <c r="BH608" s="338"/>
      <c r="BI608" s="338"/>
    </row>
    <row r="609" spans="1:61" s="348" customFormat="1" hidden="1">
      <c r="A609" s="338"/>
      <c r="B609" s="1"/>
      <c r="C609" s="204"/>
      <c r="D609" s="204"/>
      <c r="E609" s="14"/>
      <c r="F609" s="14"/>
      <c r="G609" s="14"/>
      <c r="H609" s="12"/>
      <c r="I609" s="14"/>
      <c r="K609" s="357"/>
      <c r="M609" s="338"/>
      <c r="N609" s="338"/>
      <c r="O609" s="338"/>
      <c r="P609" s="338"/>
      <c r="Q609" s="338"/>
      <c r="R609" s="338"/>
      <c r="S609" s="338"/>
      <c r="T609" s="338"/>
      <c r="U609" s="338"/>
      <c r="V609" s="338"/>
      <c r="W609" s="338"/>
      <c r="X609" s="338"/>
      <c r="Y609" s="338"/>
      <c r="Z609" s="338"/>
      <c r="AA609" s="338"/>
      <c r="AB609" s="338"/>
      <c r="AC609" s="338"/>
      <c r="AD609" s="338"/>
      <c r="AE609" s="338"/>
      <c r="AF609" s="338"/>
      <c r="AG609" s="338"/>
      <c r="AH609" s="338"/>
      <c r="AI609" s="338"/>
      <c r="AJ609" s="338"/>
      <c r="AK609" s="338"/>
      <c r="AL609" s="338"/>
      <c r="AM609" s="338"/>
      <c r="AN609" s="338"/>
      <c r="AO609" s="338"/>
      <c r="AP609" s="338"/>
      <c r="AQ609" s="338"/>
      <c r="AR609" s="338"/>
      <c r="AS609" s="338"/>
      <c r="AT609" s="338"/>
      <c r="AU609" s="338"/>
      <c r="AV609" s="338"/>
      <c r="AW609" s="338"/>
      <c r="AX609" s="338"/>
      <c r="AY609" s="338"/>
      <c r="AZ609" s="338"/>
      <c r="BA609" s="338"/>
      <c r="BB609" s="338"/>
      <c r="BC609" s="338"/>
      <c r="BD609" s="338"/>
      <c r="BE609" s="338"/>
      <c r="BF609" s="338"/>
      <c r="BG609" s="338"/>
      <c r="BH609" s="338"/>
      <c r="BI609" s="338"/>
    </row>
    <row r="610" spans="1:61" s="348" customFormat="1" hidden="1">
      <c r="A610" s="338"/>
      <c r="B610" s="1"/>
      <c r="C610" s="11"/>
      <c r="D610" s="11"/>
      <c r="E610" s="14"/>
      <c r="F610" s="14"/>
      <c r="G610" s="14"/>
      <c r="H610" s="12"/>
      <c r="I610" s="14"/>
      <c r="K610" s="357"/>
      <c r="M610" s="338"/>
      <c r="N610" s="338"/>
      <c r="O610" s="338"/>
      <c r="P610" s="338"/>
      <c r="Q610" s="338"/>
      <c r="R610" s="338"/>
      <c r="S610" s="338"/>
      <c r="T610" s="338"/>
      <c r="U610" s="338"/>
      <c r="V610" s="338"/>
      <c r="W610" s="338"/>
      <c r="X610" s="338"/>
      <c r="Y610" s="338"/>
      <c r="Z610" s="338"/>
      <c r="AA610" s="338"/>
      <c r="AB610" s="338"/>
      <c r="AC610" s="338"/>
      <c r="AD610" s="338"/>
      <c r="AE610" s="338"/>
      <c r="AF610" s="338"/>
      <c r="AG610" s="338"/>
      <c r="AH610" s="338"/>
      <c r="AI610" s="338"/>
      <c r="AJ610" s="338"/>
      <c r="AK610" s="338"/>
      <c r="AL610" s="338"/>
      <c r="AM610" s="338"/>
      <c r="AN610" s="338"/>
      <c r="AO610" s="338"/>
      <c r="AP610" s="338"/>
      <c r="AQ610" s="338"/>
      <c r="AR610" s="338"/>
      <c r="AS610" s="338"/>
      <c r="AT610" s="338"/>
      <c r="AU610" s="338"/>
      <c r="AV610" s="338"/>
      <c r="AW610" s="338"/>
      <c r="AX610" s="338"/>
      <c r="AY610" s="338"/>
      <c r="AZ610" s="338"/>
      <c r="BA610" s="338"/>
      <c r="BB610" s="338"/>
      <c r="BC610" s="338"/>
      <c r="BD610" s="338"/>
      <c r="BE610" s="338"/>
      <c r="BF610" s="338"/>
      <c r="BG610" s="338"/>
      <c r="BH610" s="338"/>
      <c r="BI610" s="338"/>
    </row>
    <row r="611" spans="1:61" s="348" customFormat="1" hidden="1">
      <c r="A611" s="338"/>
      <c r="B611" s="1"/>
      <c r="C611" s="204"/>
      <c r="D611" s="204"/>
      <c r="E611" s="14"/>
      <c r="F611" s="14"/>
      <c r="G611" s="14"/>
      <c r="H611" s="12"/>
      <c r="I611" s="14"/>
      <c r="K611" s="357"/>
      <c r="M611" s="338"/>
      <c r="N611" s="338"/>
      <c r="O611" s="338"/>
      <c r="P611" s="338"/>
      <c r="Q611" s="338"/>
      <c r="R611" s="338"/>
      <c r="S611" s="338"/>
      <c r="T611" s="338"/>
      <c r="U611" s="338"/>
      <c r="V611" s="338"/>
      <c r="W611" s="338"/>
      <c r="X611" s="338"/>
      <c r="Y611" s="338"/>
      <c r="Z611" s="338"/>
      <c r="AA611" s="338"/>
      <c r="AB611" s="338"/>
      <c r="AC611" s="338"/>
      <c r="AD611" s="338"/>
      <c r="AE611" s="338"/>
      <c r="AF611" s="338"/>
      <c r="AG611" s="338"/>
      <c r="AH611" s="338"/>
      <c r="AI611" s="338"/>
      <c r="AJ611" s="338"/>
      <c r="AK611" s="338"/>
      <c r="AL611" s="338"/>
      <c r="AM611" s="338"/>
      <c r="AN611" s="338"/>
      <c r="AO611" s="338"/>
      <c r="AP611" s="338"/>
      <c r="AQ611" s="338"/>
      <c r="AR611" s="338"/>
      <c r="AS611" s="338"/>
      <c r="AT611" s="338"/>
      <c r="AU611" s="338"/>
      <c r="AV611" s="338"/>
      <c r="AW611" s="338"/>
      <c r="AX611" s="338"/>
      <c r="AY611" s="338"/>
      <c r="AZ611" s="338"/>
      <c r="BA611" s="338"/>
      <c r="BB611" s="338"/>
      <c r="BC611" s="338"/>
      <c r="BD611" s="338"/>
      <c r="BE611" s="338"/>
      <c r="BF611" s="338"/>
      <c r="BG611" s="338"/>
      <c r="BH611" s="338"/>
      <c r="BI611" s="338"/>
    </row>
    <row r="612" spans="1:61" s="348" customFormat="1" hidden="1">
      <c r="A612" s="338"/>
      <c r="B612" s="1"/>
      <c r="C612" s="11"/>
      <c r="D612" s="11"/>
      <c r="E612" s="14"/>
      <c r="F612" s="14"/>
      <c r="G612" s="14"/>
      <c r="H612" s="12"/>
      <c r="I612" s="14"/>
      <c r="K612" s="357"/>
      <c r="M612" s="338"/>
      <c r="N612" s="338"/>
      <c r="O612" s="338"/>
      <c r="P612" s="338"/>
      <c r="Q612" s="338"/>
      <c r="R612" s="338"/>
      <c r="S612" s="338"/>
      <c r="T612" s="338"/>
      <c r="U612" s="338"/>
      <c r="V612" s="338"/>
      <c r="W612" s="338"/>
      <c r="X612" s="338"/>
      <c r="Y612" s="338"/>
      <c r="Z612" s="338"/>
      <c r="AA612" s="338"/>
      <c r="AB612" s="338"/>
      <c r="AC612" s="338"/>
      <c r="AD612" s="338"/>
      <c r="AE612" s="338"/>
      <c r="AF612" s="338"/>
      <c r="AG612" s="338"/>
      <c r="AH612" s="338"/>
      <c r="AI612" s="338"/>
      <c r="AJ612" s="338"/>
      <c r="AK612" s="338"/>
      <c r="AL612" s="338"/>
      <c r="AM612" s="338"/>
      <c r="AN612" s="338"/>
      <c r="AO612" s="338"/>
      <c r="AP612" s="338"/>
      <c r="AQ612" s="338"/>
      <c r="AR612" s="338"/>
      <c r="AS612" s="338"/>
      <c r="AT612" s="338"/>
      <c r="AU612" s="338"/>
      <c r="AV612" s="338"/>
      <c r="AW612" s="338"/>
      <c r="AX612" s="338"/>
      <c r="AY612" s="338"/>
      <c r="AZ612" s="338"/>
      <c r="BA612" s="338"/>
      <c r="BB612" s="338"/>
      <c r="BC612" s="338"/>
      <c r="BD612" s="338"/>
      <c r="BE612" s="338"/>
      <c r="BF612" s="338"/>
      <c r="BG612" s="338"/>
      <c r="BH612" s="338"/>
      <c r="BI612" s="338"/>
    </row>
    <row r="613" spans="1:61" s="348" customFormat="1" hidden="1">
      <c r="A613" s="338"/>
      <c r="B613" s="1"/>
      <c r="C613" s="204"/>
      <c r="D613" s="204"/>
      <c r="E613" s="14"/>
      <c r="F613" s="14"/>
      <c r="G613" s="14"/>
      <c r="H613" s="12"/>
      <c r="I613" s="14"/>
      <c r="K613" s="357"/>
      <c r="M613" s="338"/>
      <c r="N613" s="338"/>
      <c r="O613" s="338"/>
      <c r="P613" s="338"/>
      <c r="Q613" s="338"/>
      <c r="R613" s="338"/>
      <c r="S613" s="338"/>
      <c r="T613" s="338"/>
      <c r="U613" s="338"/>
      <c r="V613" s="338"/>
      <c r="W613" s="338"/>
      <c r="X613" s="338"/>
      <c r="Y613" s="338"/>
      <c r="Z613" s="338"/>
      <c r="AA613" s="338"/>
      <c r="AB613" s="338"/>
      <c r="AC613" s="338"/>
      <c r="AD613" s="338"/>
      <c r="AE613" s="338"/>
      <c r="AF613" s="338"/>
      <c r="AG613" s="338"/>
      <c r="AH613" s="338"/>
      <c r="AI613" s="338"/>
      <c r="AJ613" s="338"/>
      <c r="AK613" s="338"/>
      <c r="AL613" s="338"/>
      <c r="AM613" s="338"/>
      <c r="AN613" s="338"/>
      <c r="AO613" s="338"/>
      <c r="AP613" s="338"/>
      <c r="AQ613" s="338"/>
      <c r="AR613" s="338"/>
      <c r="AS613" s="338"/>
      <c r="AT613" s="338"/>
      <c r="AU613" s="338"/>
      <c r="AV613" s="338"/>
      <c r="AW613" s="338"/>
      <c r="AX613" s="338"/>
      <c r="AY613" s="338"/>
      <c r="AZ613" s="338"/>
      <c r="BA613" s="338"/>
      <c r="BB613" s="338"/>
      <c r="BC613" s="338"/>
      <c r="BD613" s="338"/>
      <c r="BE613" s="338"/>
      <c r="BF613" s="338"/>
      <c r="BG613" s="338"/>
      <c r="BH613" s="338"/>
      <c r="BI613" s="338"/>
    </row>
    <row r="614" spans="1:61" s="348" customFormat="1" hidden="1">
      <c r="A614" s="338"/>
      <c r="B614" s="1"/>
      <c r="C614" s="11"/>
      <c r="D614" s="11"/>
      <c r="E614" s="14"/>
      <c r="F614" s="14"/>
      <c r="G614" s="14"/>
      <c r="H614" s="12"/>
      <c r="I614" s="14"/>
      <c r="K614" s="357"/>
      <c r="M614" s="338"/>
      <c r="N614" s="338"/>
      <c r="O614" s="338"/>
      <c r="P614" s="338"/>
      <c r="Q614" s="338"/>
      <c r="R614" s="338"/>
      <c r="S614" s="338"/>
      <c r="T614" s="338"/>
      <c r="U614" s="338"/>
      <c r="V614" s="338"/>
      <c r="W614" s="338"/>
      <c r="X614" s="338"/>
      <c r="Y614" s="338"/>
      <c r="Z614" s="338"/>
      <c r="AA614" s="338"/>
      <c r="AB614" s="338"/>
      <c r="AC614" s="338"/>
      <c r="AD614" s="338"/>
      <c r="AE614" s="338"/>
      <c r="AF614" s="338"/>
      <c r="AG614" s="338"/>
      <c r="AH614" s="338"/>
      <c r="AI614" s="338"/>
      <c r="AJ614" s="338"/>
      <c r="AK614" s="338"/>
      <c r="AL614" s="338"/>
      <c r="AM614" s="338"/>
      <c r="AN614" s="338"/>
      <c r="AO614" s="338"/>
      <c r="AP614" s="338"/>
      <c r="AQ614" s="338"/>
      <c r="AR614" s="338"/>
      <c r="AS614" s="338"/>
      <c r="AT614" s="338"/>
      <c r="AU614" s="338"/>
      <c r="AV614" s="338"/>
      <c r="AW614" s="338"/>
      <c r="AX614" s="338"/>
      <c r="AY614" s="338"/>
      <c r="AZ614" s="338"/>
      <c r="BA614" s="338"/>
      <c r="BB614" s="338"/>
      <c r="BC614" s="338"/>
      <c r="BD614" s="338"/>
      <c r="BE614" s="338"/>
      <c r="BF614" s="338"/>
      <c r="BG614" s="338"/>
      <c r="BH614" s="338"/>
      <c r="BI614" s="338"/>
    </row>
    <row r="615" spans="1:61" s="348" customFormat="1" hidden="1">
      <c r="A615" s="338"/>
      <c r="B615" s="1"/>
      <c r="C615" s="204"/>
      <c r="D615" s="11"/>
      <c r="E615" s="14"/>
      <c r="F615" s="14"/>
      <c r="G615" s="14"/>
      <c r="H615" s="12"/>
      <c r="I615" s="14"/>
      <c r="K615" s="357"/>
      <c r="M615" s="338"/>
      <c r="N615" s="338"/>
      <c r="O615" s="338"/>
      <c r="P615" s="338"/>
      <c r="Q615" s="338"/>
      <c r="R615" s="338"/>
      <c r="S615" s="338"/>
      <c r="T615" s="338"/>
      <c r="U615" s="338"/>
      <c r="V615" s="338"/>
      <c r="W615" s="338"/>
      <c r="X615" s="338"/>
      <c r="Y615" s="338"/>
      <c r="Z615" s="338"/>
      <c r="AA615" s="338"/>
      <c r="AB615" s="338"/>
      <c r="AC615" s="338"/>
      <c r="AD615" s="338"/>
      <c r="AE615" s="338"/>
      <c r="AF615" s="338"/>
      <c r="AG615" s="338"/>
      <c r="AH615" s="338"/>
      <c r="AI615" s="338"/>
      <c r="AJ615" s="338"/>
      <c r="AK615" s="338"/>
      <c r="AL615" s="338"/>
      <c r="AM615" s="338"/>
      <c r="AN615" s="338"/>
      <c r="AO615" s="338"/>
      <c r="AP615" s="338"/>
      <c r="AQ615" s="338"/>
      <c r="AR615" s="338"/>
      <c r="AS615" s="338"/>
      <c r="AT615" s="338"/>
      <c r="AU615" s="338"/>
      <c r="AV615" s="338"/>
      <c r="AW615" s="338"/>
      <c r="AX615" s="338"/>
      <c r="AY615" s="338"/>
      <c r="AZ615" s="338"/>
      <c r="BA615" s="338"/>
      <c r="BB615" s="338"/>
      <c r="BC615" s="338"/>
      <c r="BD615" s="338"/>
      <c r="BE615" s="338"/>
      <c r="BF615" s="338"/>
      <c r="BG615" s="338"/>
      <c r="BH615" s="338"/>
      <c r="BI615" s="338"/>
    </row>
    <row r="616" spans="1:61" s="348" customFormat="1" hidden="1">
      <c r="A616" s="338"/>
      <c r="B616" s="1"/>
      <c r="C616" s="11"/>
      <c r="D616" s="11"/>
      <c r="E616" s="14"/>
      <c r="F616" s="14"/>
      <c r="G616" s="14"/>
      <c r="H616" s="12"/>
      <c r="I616" s="14"/>
      <c r="K616" s="357"/>
      <c r="M616" s="338"/>
      <c r="N616" s="338"/>
      <c r="O616" s="338"/>
      <c r="P616" s="338"/>
      <c r="Q616" s="338"/>
      <c r="R616" s="338"/>
      <c r="S616" s="338"/>
      <c r="T616" s="338"/>
      <c r="U616" s="338"/>
      <c r="V616" s="338"/>
      <c r="W616" s="338"/>
      <c r="X616" s="338"/>
      <c r="Y616" s="338"/>
      <c r="Z616" s="338"/>
      <c r="AA616" s="338"/>
      <c r="AB616" s="338"/>
      <c r="AC616" s="338"/>
      <c r="AD616" s="338"/>
      <c r="AE616" s="338"/>
      <c r="AF616" s="338"/>
      <c r="AG616" s="338"/>
      <c r="AH616" s="338"/>
      <c r="AI616" s="338"/>
      <c r="AJ616" s="338"/>
      <c r="AK616" s="338"/>
      <c r="AL616" s="338"/>
      <c r="AM616" s="338"/>
      <c r="AN616" s="338"/>
      <c r="AO616" s="338"/>
      <c r="AP616" s="338"/>
      <c r="AQ616" s="338"/>
      <c r="AR616" s="338"/>
      <c r="AS616" s="338"/>
      <c r="AT616" s="338"/>
      <c r="AU616" s="338"/>
      <c r="AV616" s="338"/>
      <c r="AW616" s="338"/>
      <c r="AX616" s="338"/>
      <c r="AY616" s="338"/>
      <c r="AZ616" s="338"/>
      <c r="BA616" s="338"/>
      <c r="BB616" s="338"/>
      <c r="BC616" s="338"/>
      <c r="BD616" s="338"/>
      <c r="BE616" s="338"/>
      <c r="BF616" s="338"/>
      <c r="BG616" s="338"/>
      <c r="BH616" s="338"/>
      <c r="BI616" s="338"/>
    </row>
    <row r="617" spans="1:61" s="348" customFormat="1" hidden="1">
      <c r="A617" s="338"/>
      <c r="B617" s="1"/>
      <c r="C617" s="204"/>
      <c r="D617" s="204"/>
      <c r="E617" s="14"/>
      <c r="F617" s="14"/>
      <c r="G617" s="14"/>
      <c r="H617" s="12"/>
      <c r="I617" s="14"/>
      <c r="K617" s="357"/>
      <c r="M617" s="338"/>
      <c r="N617" s="338"/>
      <c r="O617" s="338"/>
      <c r="P617" s="338"/>
      <c r="Q617" s="338"/>
      <c r="R617" s="338"/>
      <c r="S617" s="338"/>
      <c r="T617" s="338"/>
      <c r="U617" s="338"/>
      <c r="V617" s="338"/>
      <c r="W617" s="338"/>
      <c r="X617" s="338"/>
      <c r="Y617" s="338"/>
      <c r="Z617" s="338"/>
      <c r="AA617" s="338"/>
      <c r="AB617" s="338"/>
      <c r="AC617" s="338"/>
      <c r="AD617" s="338"/>
      <c r="AE617" s="338"/>
      <c r="AF617" s="338"/>
      <c r="AG617" s="338"/>
      <c r="AH617" s="338"/>
      <c r="AI617" s="338"/>
      <c r="AJ617" s="338"/>
      <c r="AK617" s="338"/>
      <c r="AL617" s="338"/>
      <c r="AM617" s="338"/>
      <c r="AN617" s="338"/>
      <c r="AO617" s="338"/>
      <c r="AP617" s="338"/>
      <c r="AQ617" s="338"/>
      <c r="AR617" s="338"/>
      <c r="AS617" s="338"/>
      <c r="AT617" s="338"/>
      <c r="AU617" s="338"/>
      <c r="AV617" s="338"/>
      <c r="AW617" s="338"/>
      <c r="AX617" s="338"/>
      <c r="AY617" s="338"/>
      <c r="AZ617" s="338"/>
      <c r="BA617" s="338"/>
      <c r="BB617" s="338"/>
      <c r="BC617" s="338"/>
      <c r="BD617" s="338"/>
      <c r="BE617" s="338"/>
      <c r="BF617" s="338"/>
      <c r="BG617" s="338"/>
      <c r="BH617" s="338"/>
      <c r="BI617" s="338"/>
    </row>
    <row r="618" spans="1:61" s="348" customFormat="1" hidden="1">
      <c r="A618" s="338"/>
      <c r="B618" s="1"/>
      <c r="C618" s="11"/>
      <c r="D618" s="11"/>
      <c r="E618" s="14"/>
      <c r="F618" s="14"/>
      <c r="G618" s="14"/>
      <c r="H618" s="12"/>
      <c r="I618" s="14"/>
      <c r="K618" s="357"/>
      <c r="M618" s="338"/>
      <c r="N618" s="338"/>
      <c r="O618" s="338"/>
      <c r="P618" s="338"/>
      <c r="Q618" s="338"/>
      <c r="R618" s="338"/>
      <c r="S618" s="338"/>
      <c r="T618" s="338"/>
      <c r="U618" s="338"/>
      <c r="V618" s="338"/>
      <c r="W618" s="338"/>
      <c r="X618" s="338"/>
      <c r="Y618" s="338"/>
      <c r="Z618" s="338"/>
      <c r="AA618" s="338"/>
      <c r="AB618" s="338"/>
      <c r="AC618" s="338"/>
      <c r="AD618" s="338"/>
      <c r="AE618" s="338"/>
      <c r="AF618" s="338"/>
      <c r="AG618" s="338"/>
      <c r="AH618" s="338"/>
      <c r="AI618" s="338"/>
      <c r="AJ618" s="338"/>
      <c r="AK618" s="338"/>
      <c r="AL618" s="338"/>
      <c r="AM618" s="338"/>
      <c r="AN618" s="338"/>
      <c r="AO618" s="338"/>
      <c r="AP618" s="338"/>
      <c r="AQ618" s="338"/>
      <c r="AR618" s="338"/>
      <c r="AS618" s="338"/>
      <c r="AT618" s="338"/>
      <c r="AU618" s="338"/>
      <c r="AV618" s="338"/>
      <c r="AW618" s="338"/>
      <c r="AX618" s="338"/>
      <c r="AY618" s="338"/>
      <c r="AZ618" s="338"/>
      <c r="BA618" s="338"/>
      <c r="BB618" s="338"/>
      <c r="BC618" s="338"/>
      <c r="BD618" s="338"/>
      <c r="BE618" s="338"/>
      <c r="BF618" s="338"/>
      <c r="BG618" s="338"/>
      <c r="BH618" s="338"/>
      <c r="BI618" s="338"/>
    </row>
    <row r="619" spans="1:61" s="348" customFormat="1" hidden="1">
      <c r="A619" s="338"/>
      <c r="B619" s="1"/>
      <c r="C619" s="204"/>
      <c r="D619" s="11"/>
      <c r="E619" s="14"/>
      <c r="F619" s="14"/>
      <c r="G619" s="14"/>
      <c r="H619" s="12"/>
      <c r="I619" s="14"/>
      <c r="K619" s="357"/>
      <c r="M619" s="338"/>
      <c r="N619" s="338"/>
      <c r="O619" s="338"/>
      <c r="P619" s="338"/>
      <c r="Q619" s="338"/>
      <c r="R619" s="338"/>
      <c r="S619" s="338"/>
      <c r="T619" s="338"/>
      <c r="U619" s="338"/>
      <c r="V619" s="338"/>
      <c r="W619" s="338"/>
      <c r="X619" s="338"/>
      <c r="Y619" s="338"/>
      <c r="Z619" s="338"/>
      <c r="AA619" s="338"/>
      <c r="AB619" s="338"/>
      <c r="AC619" s="338"/>
      <c r="AD619" s="338"/>
      <c r="AE619" s="338"/>
      <c r="AF619" s="338"/>
      <c r="AG619" s="338"/>
      <c r="AH619" s="338"/>
      <c r="AI619" s="338"/>
      <c r="AJ619" s="338"/>
      <c r="AK619" s="338"/>
      <c r="AL619" s="338"/>
      <c r="AM619" s="338"/>
      <c r="AN619" s="338"/>
      <c r="AO619" s="338"/>
      <c r="AP619" s="338"/>
      <c r="AQ619" s="338"/>
      <c r="AR619" s="338"/>
      <c r="AS619" s="338"/>
      <c r="AT619" s="338"/>
      <c r="AU619" s="338"/>
      <c r="AV619" s="338"/>
      <c r="AW619" s="338"/>
      <c r="AX619" s="338"/>
      <c r="AY619" s="338"/>
      <c r="AZ619" s="338"/>
      <c r="BA619" s="338"/>
      <c r="BB619" s="338"/>
      <c r="BC619" s="338"/>
      <c r="BD619" s="338"/>
      <c r="BE619" s="338"/>
      <c r="BF619" s="338"/>
      <c r="BG619" s="338"/>
      <c r="BH619" s="338"/>
      <c r="BI619" s="338"/>
    </row>
    <row r="620" spans="1:61" s="348" customFormat="1" hidden="1">
      <c r="A620" s="338"/>
      <c r="B620" s="1"/>
      <c r="C620" s="11"/>
      <c r="D620" s="11"/>
      <c r="E620" s="14"/>
      <c r="F620" s="14"/>
      <c r="G620" s="14"/>
      <c r="H620" s="12"/>
      <c r="I620" s="14"/>
      <c r="K620" s="357"/>
      <c r="M620" s="338"/>
      <c r="N620" s="338"/>
      <c r="O620" s="338"/>
      <c r="P620" s="338"/>
      <c r="Q620" s="338"/>
      <c r="R620" s="338"/>
      <c r="S620" s="338"/>
      <c r="T620" s="338"/>
      <c r="U620" s="338"/>
      <c r="V620" s="338"/>
      <c r="W620" s="338"/>
      <c r="X620" s="338"/>
      <c r="Y620" s="338"/>
      <c r="Z620" s="338"/>
      <c r="AA620" s="338"/>
      <c r="AB620" s="338"/>
      <c r="AC620" s="338"/>
      <c r="AD620" s="338"/>
      <c r="AE620" s="338"/>
      <c r="AF620" s="338"/>
      <c r="AG620" s="338"/>
      <c r="AH620" s="338"/>
      <c r="AI620" s="338"/>
      <c r="AJ620" s="338"/>
      <c r="AK620" s="338"/>
      <c r="AL620" s="338"/>
      <c r="AM620" s="338"/>
      <c r="AN620" s="338"/>
      <c r="AO620" s="338"/>
      <c r="AP620" s="338"/>
      <c r="AQ620" s="338"/>
      <c r="AR620" s="338"/>
      <c r="AS620" s="338"/>
      <c r="AT620" s="338"/>
      <c r="AU620" s="338"/>
      <c r="AV620" s="338"/>
      <c r="AW620" s="338"/>
      <c r="AX620" s="338"/>
      <c r="AY620" s="338"/>
      <c r="AZ620" s="338"/>
      <c r="BA620" s="338"/>
      <c r="BB620" s="338"/>
      <c r="BC620" s="338"/>
      <c r="BD620" s="338"/>
      <c r="BE620" s="338"/>
      <c r="BF620" s="338"/>
      <c r="BG620" s="338"/>
      <c r="BH620" s="338"/>
      <c r="BI620" s="338"/>
    </row>
    <row r="621" spans="1:61" s="348" customFormat="1" hidden="1">
      <c r="A621" s="338"/>
      <c r="B621" s="1"/>
      <c r="C621" s="204"/>
      <c r="D621" s="11"/>
      <c r="E621" s="14"/>
      <c r="F621" s="14"/>
      <c r="G621" s="14"/>
      <c r="H621" s="12"/>
      <c r="I621" s="14"/>
      <c r="K621" s="357"/>
      <c r="M621" s="338"/>
      <c r="N621" s="338"/>
      <c r="O621" s="338"/>
      <c r="P621" s="338"/>
      <c r="Q621" s="338"/>
      <c r="R621" s="338"/>
      <c r="S621" s="338"/>
      <c r="T621" s="338"/>
      <c r="U621" s="338"/>
      <c r="V621" s="338"/>
      <c r="W621" s="338"/>
      <c r="X621" s="338"/>
      <c r="Y621" s="338"/>
      <c r="Z621" s="338"/>
      <c r="AA621" s="338"/>
      <c r="AB621" s="338"/>
      <c r="AC621" s="338"/>
      <c r="AD621" s="338"/>
      <c r="AE621" s="338"/>
      <c r="AF621" s="338"/>
      <c r="AG621" s="338"/>
      <c r="AH621" s="338"/>
      <c r="AI621" s="338"/>
      <c r="AJ621" s="338"/>
      <c r="AK621" s="338"/>
      <c r="AL621" s="338"/>
      <c r="AM621" s="338"/>
      <c r="AN621" s="338"/>
      <c r="AO621" s="338"/>
      <c r="AP621" s="338"/>
      <c r="AQ621" s="338"/>
      <c r="AR621" s="338"/>
      <c r="AS621" s="338"/>
      <c r="AT621" s="338"/>
      <c r="AU621" s="338"/>
      <c r="AV621" s="338"/>
      <c r="AW621" s="338"/>
      <c r="AX621" s="338"/>
      <c r="AY621" s="338"/>
      <c r="AZ621" s="338"/>
      <c r="BA621" s="338"/>
      <c r="BB621" s="338"/>
      <c r="BC621" s="338"/>
      <c r="BD621" s="338"/>
      <c r="BE621" s="338"/>
      <c r="BF621" s="338"/>
      <c r="BG621" s="338"/>
      <c r="BH621" s="338"/>
      <c r="BI621" s="338"/>
    </row>
    <row r="622" spans="1:61" s="348" customFormat="1" hidden="1">
      <c r="A622" s="338"/>
      <c r="B622" s="1"/>
      <c r="C622" s="11"/>
      <c r="D622" s="11"/>
      <c r="E622" s="14"/>
      <c r="F622" s="14"/>
      <c r="G622" s="14"/>
      <c r="H622" s="12"/>
      <c r="I622" s="14"/>
      <c r="K622" s="357"/>
      <c r="M622" s="338"/>
      <c r="N622" s="338"/>
      <c r="O622" s="338"/>
      <c r="P622" s="338"/>
      <c r="Q622" s="338"/>
      <c r="R622" s="338"/>
      <c r="S622" s="338"/>
      <c r="T622" s="338"/>
      <c r="U622" s="338"/>
      <c r="V622" s="338"/>
      <c r="W622" s="338"/>
      <c r="X622" s="338"/>
      <c r="Y622" s="338"/>
      <c r="Z622" s="338"/>
      <c r="AA622" s="338"/>
      <c r="AB622" s="338"/>
      <c r="AC622" s="338"/>
      <c r="AD622" s="338"/>
      <c r="AE622" s="338"/>
      <c r="AF622" s="338"/>
      <c r="AG622" s="338"/>
      <c r="AH622" s="338"/>
      <c r="AI622" s="338"/>
      <c r="AJ622" s="338"/>
      <c r="AK622" s="338"/>
      <c r="AL622" s="338"/>
      <c r="AM622" s="338"/>
      <c r="AN622" s="338"/>
      <c r="AO622" s="338"/>
      <c r="AP622" s="338"/>
      <c r="AQ622" s="338"/>
      <c r="AR622" s="338"/>
      <c r="AS622" s="338"/>
      <c r="AT622" s="338"/>
      <c r="AU622" s="338"/>
      <c r="AV622" s="338"/>
      <c r="AW622" s="338"/>
      <c r="AX622" s="338"/>
      <c r="AY622" s="338"/>
      <c r="AZ622" s="338"/>
      <c r="BA622" s="338"/>
      <c r="BB622" s="338"/>
      <c r="BC622" s="338"/>
      <c r="BD622" s="338"/>
      <c r="BE622" s="338"/>
      <c r="BF622" s="338"/>
      <c r="BG622" s="338"/>
      <c r="BH622" s="338"/>
      <c r="BI622" s="338"/>
    </row>
    <row r="623" spans="1:61" s="348" customFormat="1" hidden="1">
      <c r="A623" s="338"/>
      <c r="B623" s="1"/>
      <c r="C623" s="204"/>
      <c r="D623" s="11"/>
      <c r="E623" s="14"/>
      <c r="F623" s="14"/>
      <c r="G623" s="14"/>
      <c r="H623" s="12"/>
      <c r="I623" s="14"/>
      <c r="K623" s="357"/>
      <c r="M623" s="338"/>
      <c r="N623" s="338"/>
      <c r="O623" s="338"/>
      <c r="P623" s="338"/>
      <c r="Q623" s="338"/>
      <c r="R623" s="338"/>
      <c r="S623" s="338"/>
      <c r="T623" s="338"/>
      <c r="U623" s="338"/>
      <c r="V623" s="338"/>
      <c r="W623" s="338"/>
      <c r="X623" s="338"/>
      <c r="Y623" s="338"/>
      <c r="Z623" s="338"/>
      <c r="AA623" s="338"/>
      <c r="AB623" s="338"/>
      <c r="AC623" s="338"/>
      <c r="AD623" s="338"/>
      <c r="AE623" s="338"/>
      <c r="AF623" s="338"/>
      <c r="AG623" s="338"/>
      <c r="AH623" s="338"/>
      <c r="AI623" s="338"/>
      <c r="AJ623" s="338"/>
      <c r="AK623" s="338"/>
      <c r="AL623" s="338"/>
      <c r="AM623" s="338"/>
      <c r="AN623" s="338"/>
      <c r="AO623" s="338"/>
      <c r="AP623" s="338"/>
      <c r="AQ623" s="338"/>
      <c r="AR623" s="338"/>
      <c r="AS623" s="338"/>
      <c r="AT623" s="338"/>
      <c r="AU623" s="338"/>
      <c r="AV623" s="338"/>
      <c r="AW623" s="338"/>
      <c r="AX623" s="338"/>
      <c r="AY623" s="338"/>
      <c r="AZ623" s="338"/>
      <c r="BA623" s="338"/>
      <c r="BB623" s="338"/>
      <c r="BC623" s="338"/>
      <c r="BD623" s="338"/>
      <c r="BE623" s="338"/>
      <c r="BF623" s="338"/>
      <c r="BG623" s="338"/>
      <c r="BH623" s="338"/>
      <c r="BI623" s="338"/>
    </row>
    <row r="624" spans="1:61" s="348" customFormat="1" hidden="1">
      <c r="A624" s="338"/>
      <c r="B624" s="1"/>
      <c r="C624" s="11"/>
      <c r="D624" s="11"/>
      <c r="E624" s="14"/>
      <c r="F624" s="14"/>
      <c r="G624" s="14"/>
      <c r="H624" s="12"/>
      <c r="I624" s="14"/>
      <c r="K624" s="357"/>
      <c r="M624" s="338"/>
      <c r="N624" s="338"/>
      <c r="O624" s="338"/>
      <c r="P624" s="338"/>
      <c r="Q624" s="338"/>
      <c r="R624" s="338"/>
      <c r="S624" s="338"/>
      <c r="T624" s="338"/>
      <c r="U624" s="338"/>
      <c r="V624" s="338"/>
      <c r="W624" s="338"/>
      <c r="X624" s="338"/>
      <c r="Y624" s="338"/>
      <c r="Z624" s="338"/>
      <c r="AA624" s="338"/>
      <c r="AB624" s="338"/>
      <c r="AC624" s="338"/>
      <c r="AD624" s="338"/>
      <c r="AE624" s="338"/>
      <c r="AF624" s="338"/>
      <c r="AG624" s="338"/>
      <c r="AH624" s="338"/>
      <c r="AI624" s="338"/>
      <c r="AJ624" s="338"/>
      <c r="AK624" s="338"/>
      <c r="AL624" s="338"/>
      <c r="AM624" s="338"/>
      <c r="AN624" s="338"/>
      <c r="AO624" s="338"/>
      <c r="AP624" s="338"/>
      <c r="AQ624" s="338"/>
      <c r="AR624" s="338"/>
      <c r="AS624" s="338"/>
      <c r="AT624" s="338"/>
      <c r="AU624" s="338"/>
      <c r="AV624" s="338"/>
      <c r="AW624" s="338"/>
      <c r="AX624" s="338"/>
      <c r="AY624" s="338"/>
      <c r="AZ624" s="338"/>
      <c r="BA624" s="338"/>
      <c r="BB624" s="338"/>
      <c r="BC624" s="338"/>
      <c r="BD624" s="338"/>
      <c r="BE624" s="338"/>
      <c r="BF624" s="338"/>
      <c r="BG624" s="338"/>
      <c r="BH624" s="338"/>
      <c r="BI624" s="338"/>
    </row>
    <row r="625" spans="1:61" s="348" customFormat="1" hidden="1">
      <c r="A625" s="338"/>
      <c r="B625" s="1"/>
      <c r="C625" s="204"/>
      <c r="D625" s="11"/>
      <c r="E625" s="14"/>
      <c r="F625" s="14"/>
      <c r="G625" s="14"/>
      <c r="H625" s="12"/>
      <c r="I625" s="14"/>
      <c r="K625" s="357"/>
      <c r="M625" s="338"/>
      <c r="N625" s="338"/>
      <c r="O625" s="338"/>
      <c r="P625" s="338"/>
      <c r="Q625" s="338"/>
      <c r="R625" s="338"/>
      <c r="S625" s="338"/>
      <c r="T625" s="338"/>
      <c r="U625" s="338"/>
      <c r="V625" s="338"/>
      <c r="W625" s="338"/>
      <c r="X625" s="338"/>
      <c r="Y625" s="338"/>
      <c r="Z625" s="338"/>
      <c r="AA625" s="338"/>
      <c r="AB625" s="338"/>
      <c r="AC625" s="338"/>
      <c r="AD625" s="338"/>
      <c r="AE625" s="338"/>
      <c r="AF625" s="338"/>
      <c r="AG625" s="338"/>
      <c r="AH625" s="338"/>
      <c r="AI625" s="338"/>
      <c r="AJ625" s="338"/>
      <c r="AK625" s="338"/>
      <c r="AL625" s="338"/>
      <c r="AM625" s="338"/>
      <c r="AN625" s="338"/>
      <c r="AO625" s="338"/>
      <c r="AP625" s="338"/>
      <c r="AQ625" s="338"/>
      <c r="AR625" s="338"/>
      <c r="AS625" s="338"/>
      <c r="AT625" s="338"/>
      <c r="AU625" s="338"/>
      <c r="AV625" s="338"/>
      <c r="AW625" s="338"/>
      <c r="AX625" s="338"/>
      <c r="AY625" s="338"/>
      <c r="AZ625" s="338"/>
      <c r="BA625" s="338"/>
      <c r="BB625" s="338"/>
      <c r="BC625" s="338"/>
      <c r="BD625" s="338"/>
      <c r="BE625" s="338"/>
      <c r="BF625" s="338"/>
      <c r="BG625" s="338"/>
      <c r="BH625" s="338"/>
      <c r="BI625" s="338"/>
    </row>
    <row r="626" spans="1:61" s="348" customFormat="1" hidden="1">
      <c r="A626" s="338"/>
      <c r="B626" s="1"/>
      <c r="C626" s="11"/>
      <c r="D626" s="11"/>
      <c r="E626" s="14"/>
      <c r="F626" s="14"/>
      <c r="G626" s="14"/>
      <c r="H626" s="12"/>
      <c r="I626" s="14"/>
      <c r="K626" s="357"/>
      <c r="M626" s="338"/>
      <c r="N626" s="338"/>
      <c r="O626" s="338"/>
      <c r="P626" s="338"/>
      <c r="Q626" s="338"/>
      <c r="R626" s="338"/>
      <c r="S626" s="338"/>
      <c r="T626" s="338"/>
      <c r="U626" s="338"/>
      <c r="V626" s="338"/>
      <c r="W626" s="338"/>
      <c r="X626" s="338"/>
      <c r="Y626" s="338"/>
      <c r="Z626" s="338"/>
      <c r="AA626" s="338"/>
      <c r="AB626" s="338"/>
      <c r="AC626" s="338"/>
      <c r="AD626" s="338"/>
      <c r="AE626" s="338"/>
      <c r="AF626" s="338"/>
      <c r="AG626" s="338"/>
      <c r="AH626" s="338"/>
      <c r="AI626" s="338"/>
      <c r="AJ626" s="338"/>
      <c r="AK626" s="338"/>
      <c r="AL626" s="338"/>
      <c r="AM626" s="338"/>
      <c r="AN626" s="338"/>
      <c r="AO626" s="338"/>
      <c r="AP626" s="338"/>
      <c r="AQ626" s="338"/>
      <c r="AR626" s="338"/>
      <c r="AS626" s="338"/>
      <c r="AT626" s="338"/>
      <c r="AU626" s="338"/>
      <c r="AV626" s="338"/>
      <c r="AW626" s="338"/>
      <c r="AX626" s="338"/>
      <c r="AY626" s="338"/>
      <c r="AZ626" s="338"/>
      <c r="BA626" s="338"/>
      <c r="BB626" s="338"/>
      <c r="BC626" s="338"/>
      <c r="BD626" s="338"/>
      <c r="BE626" s="338"/>
      <c r="BF626" s="338"/>
      <c r="BG626" s="338"/>
      <c r="BH626" s="338"/>
      <c r="BI626" s="338"/>
    </row>
    <row r="627" spans="1:61" s="348" customFormat="1" hidden="1">
      <c r="A627" s="338"/>
      <c r="B627" s="1"/>
      <c r="C627" s="204"/>
      <c r="D627" s="11"/>
      <c r="E627" s="14"/>
      <c r="F627" s="14"/>
      <c r="G627" s="14"/>
      <c r="H627" s="12"/>
      <c r="I627" s="14"/>
      <c r="K627" s="357"/>
      <c r="M627" s="338"/>
      <c r="N627" s="338"/>
      <c r="O627" s="338"/>
      <c r="P627" s="338"/>
      <c r="Q627" s="338"/>
      <c r="R627" s="338"/>
      <c r="S627" s="338"/>
      <c r="T627" s="338"/>
      <c r="U627" s="338"/>
      <c r="V627" s="338"/>
      <c r="W627" s="338"/>
      <c r="X627" s="338"/>
      <c r="Y627" s="338"/>
      <c r="Z627" s="338"/>
      <c r="AA627" s="338"/>
      <c r="AB627" s="338"/>
      <c r="AC627" s="338"/>
      <c r="AD627" s="338"/>
      <c r="AE627" s="338"/>
      <c r="AF627" s="338"/>
      <c r="AG627" s="338"/>
      <c r="AH627" s="338"/>
      <c r="AI627" s="338"/>
      <c r="AJ627" s="338"/>
      <c r="AK627" s="338"/>
      <c r="AL627" s="338"/>
      <c r="AM627" s="338"/>
      <c r="AN627" s="338"/>
      <c r="AO627" s="338"/>
      <c r="AP627" s="338"/>
      <c r="AQ627" s="338"/>
      <c r="AR627" s="338"/>
      <c r="AS627" s="338"/>
      <c r="AT627" s="338"/>
      <c r="AU627" s="338"/>
      <c r="AV627" s="338"/>
      <c r="AW627" s="338"/>
      <c r="AX627" s="338"/>
      <c r="AY627" s="338"/>
      <c r="AZ627" s="338"/>
      <c r="BA627" s="338"/>
      <c r="BB627" s="338"/>
      <c r="BC627" s="338"/>
      <c r="BD627" s="338"/>
      <c r="BE627" s="338"/>
      <c r="BF627" s="338"/>
      <c r="BG627" s="338"/>
      <c r="BH627" s="338"/>
      <c r="BI627" s="338"/>
    </row>
    <row r="628" spans="1:61" s="348" customFormat="1" hidden="1">
      <c r="A628" s="338"/>
      <c r="B628" s="1"/>
      <c r="C628" s="11"/>
      <c r="D628" s="11"/>
      <c r="E628" s="14"/>
      <c r="F628" s="14"/>
      <c r="G628" s="14"/>
      <c r="H628" s="12"/>
      <c r="I628" s="14"/>
      <c r="K628" s="357"/>
      <c r="M628" s="338"/>
      <c r="N628" s="338"/>
      <c r="O628" s="338"/>
      <c r="P628" s="338"/>
      <c r="Q628" s="338"/>
      <c r="R628" s="338"/>
      <c r="S628" s="338"/>
      <c r="T628" s="338"/>
      <c r="U628" s="338"/>
      <c r="V628" s="338"/>
      <c r="W628" s="338"/>
      <c r="X628" s="338"/>
      <c r="Y628" s="338"/>
      <c r="Z628" s="338"/>
      <c r="AA628" s="338"/>
      <c r="AB628" s="338"/>
      <c r="AC628" s="338"/>
      <c r="AD628" s="338"/>
      <c r="AE628" s="338"/>
      <c r="AF628" s="338"/>
      <c r="AG628" s="338"/>
      <c r="AH628" s="338"/>
      <c r="AI628" s="338"/>
      <c r="AJ628" s="338"/>
      <c r="AK628" s="338"/>
      <c r="AL628" s="338"/>
      <c r="AM628" s="338"/>
      <c r="AN628" s="338"/>
      <c r="AO628" s="338"/>
      <c r="AP628" s="338"/>
      <c r="AQ628" s="338"/>
      <c r="AR628" s="338"/>
      <c r="AS628" s="338"/>
      <c r="AT628" s="338"/>
      <c r="AU628" s="338"/>
      <c r="AV628" s="338"/>
      <c r="AW628" s="338"/>
      <c r="AX628" s="338"/>
      <c r="AY628" s="338"/>
      <c r="AZ628" s="338"/>
      <c r="BA628" s="338"/>
      <c r="BB628" s="338"/>
      <c r="BC628" s="338"/>
      <c r="BD628" s="338"/>
      <c r="BE628" s="338"/>
      <c r="BF628" s="338"/>
      <c r="BG628" s="338"/>
      <c r="BH628" s="338"/>
      <c r="BI628" s="338"/>
    </row>
    <row r="629" spans="1:61" s="348" customFormat="1" hidden="1">
      <c r="A629" s="338"/>
      <c r="B629" s="1"/>
      <c r="C629" s="204"/>
      <c r="D629" s="11"/>
      <c r="E629" s="14"/>
      <c r="F629" s="14"/>
      <c r="G629" s="14"/>
      <c r="H629" s="12"/>
      <c r="I629" s="14"/>
      <c r="K629" s="357"/>
      <c r="M629" s="338"/>
      <c r="N629" s="338"/>
      <c r="O629" s="338"/>
      <c r="P629" s="338"/>
      <c r="Q629" s="338"/>
      <c r="R629" s="338"/>
      <c r="S629" s="338"/>
      <c r="T629" s="338"/>
      <c r="U629" s="338"/>
      <c r="V629" s="338"/>
      <c r="W629" s="338"/>
      <c r="X629" s="338"/>
      <c r="Y629" s="338"/>
      <c r="Z629" s="338"/>
      <c r="AA629" s="338"/>
      <c r="AB629" s="338"/>
      <c r="AC629" s="338"/>
      <c r="AD629" s="338"/>
      <c r="AE629" s="338"/>
      <c r="AF629" s="338"/>
      <c r="AG629" s="338"/>
      <c r="AH629" s="338"/>
      <c r="AI629" s="338"/>
      <c r="AJ629" s="338"/>
      <c r="AK629" s="338"/>
      <c r="AL629" s="338"/>
      <c r="AM629" s="338"/>
      <c r="AN629" s="338"/>
      <c r="AO629" s="338"/>
      <c r="AP629" s="338"/>
      <c r="AQ629" s="338"/>
      <c r="AR629" s="338"/>
      <c r="AS629" s="338"/>
      <c r="AT629" s="338"/>
      <c r="AU629" s="338"/>
      <c r="AV629" s="338"/>
      <c r="AW629" s="338"/>
      <c r="AX629" s="338"/>
      <c r="AY629" s="338"/>
      <c r="AZ629" s="338"/>
      <c r="BA629" s="338"/>
      <c r="BB629" s="338"/>
      <c r="BC629" s="338"/>
      <c r="BD629" s="338"/>
      <c r="BE629" s="338"/>
      <c r="BF629" s="338"/>
      <c r="BG629" s="338"/>
      <c r="BH629" s="338"/>
      <c r="BI629" s="338"/>
    </row>
    <row r="630" spans="1:61" hidden="1">
      <c r="B630" s="1"/>
      <c r="C630" s="11"/>
      <c r="D630" s="11"/>
      <c r="H630" s="12"/>
    </row>
    <row r="631" spans="1:61" hidden="1">
      <c r="C631" s="114"/>
      <c r="D631" s="204"/>
      <c r="H631" s="12"/>
    </row>
    <row r="632" spans="1:61" hidden="1">
      <c r="C632" s="11"/>
      <c r="D632" s="11"/>
      <c r="H632" s="12"/>
    </row>
    <row r="633" spans="1:61" hidden="1">
      <c r="C633" s="204"/>
      <c r="D633" s="204"/>
      <c r="E633" s="114"/>
      <c r="F633" s="114"/>
      <c r="G633" s="114"/>
      <c r="H633" s="12"/>
    </row>
    <row r="634" spans="1:61" hidden="1">
      <c r="C634" s="11"/>
      <c r="D634" s="11"/>
      <c r="E634" s="11"/>
      <c r="F634" s="11"/>
      <c r="G634" s="11"/>
      <c r="H634" s="12"/>
    </row>
    <row r="635" spans="1:61" hidden="1">
      <c r="C635" s="204"/>
      <c r="D635" s="11"/>
      <c r="H635" s="12"/>
    </row>
    <row r="636" spans="1:61" hidden="1">
      <c r="C636" s="11"/>
      <c r="D636" s="11"/>
      <c r="H636" s="12"/>
    </row>
    <row r="637" spans="1:61" hidden="1">
      <c r="C637" s="204"/>
      <c r="D637" s="11"/>
      <c r="H637" s="12"/>
    </row>
    <row r="638" spans="1:61" hidden="1">
      <c r="C638" s="11"/>
      <c r="D638" s="11"/>
      <c r="H638" s="12"/>
    </row>
    <row r="639" spans="1:61" hidden="1">
      <c r="C639" s="204"/>
      <c r="D639" s="204"/>
      <c r="H639" s="12"/>
    </row>
    <row r="640" spans="1:61" hidden="1">
      <c r="B640" s="1"/>
      <c r="C640" s="11"/>
      <c r="D640" s="11"/>
      <c r="H640" s="12"/>
    </row>
    <row r="641" spans="1:61" hidden="1">
      <c r="B641" s="1"/>
      <c r="C641" s="204"/>
      <c r="D641" s="204"/>
      <c r="E641" s="114"/>
      <c r="F641" s="114"/>
      <c r="G641" s="114"/>
      <c r="H641" s="12"/>
    </row>
    <row r="642" spans="1:61" hidden="1">
      <c r="B642" s="1"/>
      <c r="C642" s="11"/>
      <c r="D642" s="11"/>
      <c r="E642" s="11"/>
      <c r="F642" s="11"/>
      <c r="G642" s="11"/>
      <c r="H642" s="12"/>
    </row>
    <row r="643" spans="1:61" hidden="1">
      <c r="B643" s="1"/>
      <c r="C643" s="204"/>
      <c r="D643" s="204"/>
      <c r="E643" s="114"/>
      <c r="F643" s="114"/>
      <c r="G643" s="114"/>
      <c r="H643" s="12"/>
    </row>
    <row r="644" spans="1:61" hidden="1">
      <c r="B644" s="1"/>
      <c r="C644" s="11"/>
      <c r="D644" s="11"/>
      <c r="E644" s="11"/>
      <c r="F644" s="11"/>
      <c r="G644" s="11"/>
      <c r="H644" s="12"/>
    </row>
    <row r="645" spans="1:61" hidden="1">
      <c r="B645" s="1"/>
      <c r="C645" s="204"/>
      <c r="D645" s="11"/>
      <c r="H645" s="12"/>
    </row>
    <row r="646" spans="1:61" s="348" customFormat="1" hidden="1">
      <c r="A646" s="338"/>
      <c r="B646" s="1"/>
      <c r="C646" s="11"/>
      <c r="D646" s="11"/>
      <c r="E646" s="14"/>
      <c r="F646" s="14"/>
      <c r="G646" s="14"/>
      <c r="H646" s="12"/>
      <c r="I646" s="14"/>
      <c r="K646" s="357"/>
      <c r="M646" s="338"/>
      <c r="N646" s="338"/>
      <c r="O646" s="338"/>
      <c r="P646" s="338"/>
      <c r="Q646" s="338"/>
      <c r="R646" s="338"/>
      <c r="S646" s="338"/>
      <c r="T646" s="338"/>
      <c r="U646" s="338"/>
      <c r="V646" s="338"/>
      <c r="W646" s="338"/>
      <c r="X646" s="338"/>
      <c r="Y646" s="338"/>
      <c r="Z646" s="338"/>
      <c r="AA646" s="338"/>
      <c r="AB646" s="338"/>
      <c r="AC646" s="338"/>
      <c r="AD646" s="338"/>
      <c r="AE646" s="338"/>
      <c r="AF646" s="338"/>
      <c r="AG646" s="338"/>
      <c r="AH646" s="338"/>
      <c r="AI646" s="338"/>
      <c r="AJ646" s="338"/>
      <c r="AK646" s="338"/>
      <c r="AL646" s="338"/>
      <c r="AM646" s="338"/>
      <c r="AN646" s="338"/>
      <c r="AO646" s="338"/>
      <c r="AP646" s="338"/>
      <c r="AQ646" s="338"/>
      <c r="AR646" s="338"/>
      <c r="AS646" s="338"/>
      <c r="AT646" s="338"/>
      <c r="AU646" s="338"/>
      <c r="AV646" s="338"/>
      <c r="AW646" s="338"/>
      <c r="AX646" s="338"/>
      <c r="AY646" s="338"/>
      <c r="AZ646" s="338"/>
      <c r="BA646" s="338"/>
      <c r="BB646" s="338"/>
      <c r="BC646" s="338"/>
      <c r="BD646" s="338"/>
      <c r="BE646" s="338"/>
      <c r="BF646" s="338"/>
      <c r="BG646" s="338"/>
      <c r="BH646" s="338"/>
      <c r="BI646" s="338"/>
    </row>
    <row r="647" spans="1:61" s="348" customFormat="1" hidden="1">
      <c r="A647" s="338"/>
      <c r="B647" s="1"/>
      <c r="C647" s="204"/>
      <c r="D647" s="11"/>
      <c r="E647" s="14"/>
      <c r="F647" s="14"/>
      <c r="G647" s="14"/>
      <c r="H647" s="12"/>
      <c r="I647" s="14"/>
      <c r="K647" s="357"/>
      <c r="M647" s="338"/>
      <c r="N647" s="338"/>
      <c r="O647" s="338"/>
      <c r="P647" s="338"/>
      <c r="Q647" s="338"/>
      <c r="R647" s="338"/>
      <c r="S647" s="338"/>
      <c r="T647" s="338"/>
      <c r="U647" s="338"/>
      <c r="V647" s="338"/>
      <c r="W647" s="338"/>
      <c r="X647" s="338"/>
      <c r="Y647" s="338"/>
      <c r="Z647" s="338"/>
      <c r="AA647" s="338"/>
      <c r="AB647" s="338"/>
      <c r="AC647" s="338"/>
      <c r="AD647" s="338"/>
      <c r="AE647" s="338"/>
      <c r="AF647" s="338"/>
      <c r="AG647" s="338"/>
      <c r="AH647" s="338"/>
      <c r="AI647" s="338"/>
      <c r="AJ647" s="338"/>
      <c r="AK647" s="338"/>
      <c r="AL647" s="338"/>
      <c r="AM647" s="338"/>
      <c r="AN647" s="338"/>
      <c r="AO647" s="338"/>
      <c r="AP647" s="338"/>
      <c r="AQ647" s="338"/>
      <c r="AR647" s="338"/>
      <c r="AS647" s="338"/>
      <c r="AT647" s="338"/>
      <c r="AU647" s="338"/>
      <c r="AV647" s="338"/>
      <c r="AW647" s="338"/>
      <c r="AX647" s="338"/>
      <c r="AY647" s="338"/>
      <c r="AZ647" s="338"/>
      <c r="BA647" s="338"/>
      <c r="BB647" s="338"/>
      <c r="BC647" s="338"/>
      <c r="BD647" s="338"/>
      <c r="BE647" s="338"/>
      <c r="BF647" s="338"/>
      <c r="BG647" s="338"/>
      <c r="BH647" s="338"/>
      <c r="BI647" s="338"/>
    </row>
    <row r="648" spans="1:61" s="348" customFormat="1" hidden="1">
      <c r="A648" s="338"/>
      <c r="B648" s="1"/>
      <c r="C648" s="11"/>
      <c r="D648" s="11"/>
      <c r="E648" s="14"/>
      <c r="F648" s="14"/>
      <c r="G648" s="14"/>
      <c r="H648" s="12"/>
      <c r="I648" s="14"/>
      <c r="K648" s="357"/>
      <c r="M648" s="338"/>
      <c r="N648" s="338"/>
      <c r="O648" s="338"/>
      <c r="P648" s="338"/>
      <c r="Q648" s="338"/>
      <c r="R648" s="338"/>
      <c r="S648" s="338"/>
      <c r="T648" s="338"/>
      <c r="U648" s="338"/>
      <c r="V648" s="338"/>
      <c r="W648" s="338"/>
      <c r="X648" s="338"/>
      <c r="Y648" s="338"/>
      <c r="Z648" s="338"/>
      <c r="AA648" s="338"/>
      <c r="AB648" s="338"/>
      <c r="AC648" s="338"/>
      <c r="AD648" s="338"/>
      <c r="AE648" s="338"/>
      <c r="AF648" s="338"/>
      <c r="AG648" s="338"/>
      <c r="AH648" s="338"/>
      <c r="AI648" s="338"/>
      <c r="AJ648" s="338"/>
      <c r="AK648" s="338"/>
      <c r="AL648" s="338"/>
      <c r="AM648" s="338"/>
      <c r="AN648" s="338"/>
      <c r="AO648" s="338"/>
      <c r="AP648" s="338"/>
      <c r="AQ648" s="338"/>
      <c r="AR648" s="338"/>
      <c r="AS648" s="338"/>
      <c r="AT648" s="338"/>
      <c r="AU648" s="338"/>
      <c r="AV648" s="338"/>
      <c r="AW648" s="338"/>
      <c r="AX648" s="338"/>
      <c r="AY648" s="338"/>
      <c r="AZ648" s="338"/>
      <c r="BA648" s="338"/>
      <c r="BB648" s="338"/>
      <c r="BC648" s="338"/>
      <c r="BD648" s="338"/>
      <c r="BE648" s="338"/>
      <c r="BF648" s="338"/>
      <c r="BG648" s="338"/>
      <c r="BH648" s="338"/>
      <c r="BI648" s="338"/>
    </row>
    <row r="649" spans="1:61" s="348" customFormat="1" hidden="1">
      <c r="A649" s="338"/>
      <c r="B649" s="1"/>
      <c r="C649" s="204"/>
      <c r="D649" s="11"/>
      <c r="E649" s="14"/>
      <c r="F649" s="14"/>
      <c r="G649" s="14"/>
      <c r="H649" s="12"/>
      <c r="I649" s="14"/>
      <c r="K649" s="357"/>
      <c r="M649" s="338"/>
      <c r="N649" s="338"/>
      <c r="O649" s="338"/>
      <c r="P649" s="338"/>
      <c r="Q649" s="338"/>
      <c r="R649" s="338"/>
      <c r="S649" s="338"/>
      <c r="T649" s="338"/>
      <c r="U649" s="338"/>
      <c r="V649" s="338"/>
      <c r="W649" s="338"/>
      <c r="X649" s="338"/>
      <c r="Y649" s="338"/>
      <c r="Z649" s="338"/>
      <c r="AA649" s="338"/>
      <c r="AB649" s="338"/>
      <c r="AC649" s="338"/>
      <c r="AD649" s="338"/>
      <c r="AE649" s="338"/>
      <c r="AF649" s="338"/>
      <c r="AG649" s="338"/>
      <c r="AH649" s="338"/>
      <c r="AI649" s="338"/>
      <c r="AJ649" s="338"/>
      <c r="AK649" s="338"/>
      <c r="AL649" s="338"/>
      <c r="AM649" s="338"/>
      <c r="AN649" s="338"/>
      <c r="AO649" s="338"/>
      <c r="AP649" s="338"/>
      <c r="AQ649" s="338"/>
      <c r="AR649" s="338"/>
      <c r="AS649" s="338"/>
      <c r="AT649" s="338"/>
      <c r="AU649" s="338"/>
      <c r="AV649" s="338"/>
      <c r="AW649" s="338"/>
      <c r="AX649" s="338"/>
      <c r="AY649" s="338"/>
      <c r="AZ649" s="338"/>
      <c r="BA649" s="338"/>
      <c r="BB649" s="338"/>
      <c r="BC649" s="338"/>
      <c r="BD649" s="338"/>
      <c r="BE649" s="338"/>
      <c r="BF649" s="338"/>
      <c r="BG649" s="338"/>
      <c r="BH649" s="338"/>
      <c r="BI649" s="338"/>
    </row>
    <row r="650" spans="1:61" s="348" customFormat="1" hidden="1">
      <c r="A650" s="338"/>
      <c r="B650" s="1"/>
      <c r="C650" s="11"/>
      <c r="D650" s="11"/>
      <c r="E650" s="14"/>
      <c r="F650" s="14"/>
      <c r="G650" s="14"/>
      <c r="H650" s="12"/>
      <c r="I650" s="14"/>
      <c r="K650" s="357"/>
      <c r="M650" s="338"/>
      <c r="N650" s="338"/>
      <c r="O650" s="338"/>
      <c r="P650" s="338"/>
      <c r="Q650" s="338"/>
      <c r="R650" s="338"/>
      <c r="S650" s="338"/>
      <c r="T650" s="338"/>
      <c r="U650" s="338"/>
      <c r="V650" s="338"/>
      <c r="W650" s="338"/>
      <c r="X650" s="338"/>
      <c r="Y650" s="338"/>
      <c r="Z650" s="338"/>
      <c r="AA650" s="338"/>
      <c r="AB650" s="338"/>
      <c r="AC650" s="338"/>
      <c r="AD650" s="338"/>
      <c r="AE650" s="338"/>
      <c r="AF650" s="338"/>
      <c r="AG650" s="338"/>
      <c r="AH650" s="338"/>
      <c r="AI650" s="338"/>
      <c r="AJ650" s="338"/>
      <c r="AK650" s="338"/>
      <c r="AL650" s="338"/>
      <c r="AM650" s="338"/>
      <c r="AN650" s="338"/>
      <c r="AO650" s="338"/>
      <c r="AP650" s="338"/>
      <c r="AQ650" s="338"/>
      <c r="AR650" s="338"/>
      <c r="AS650" s="338"/>
      <c r="AT650" s="338"/>
      <c r="AU650" s="338"/>
      <c r="AV650" s="338"/>
      <c r="AW650" s="338"/>
      <c r="AX650" s="338"/>
      <c r="AY650" s="338"/>
      <c r="AZ650" s="338"/>
      <c r="BA650" s="338"/>
      <c r="BB650" s="338"/>
      <c r="BC650" s="338"/>
      <c r="BD650" s="338"/>
      <c r="BE650" s="338"/>
      <c r="BF650" s="338"/>
      <c r="BG650" s="338"/>
      <c r="BH650" s="338"/>
      <c r="BI650" s="338"/>
    </row>
    <row r="651" spans="1:61" s="348" customFormat="1" hidden="1">
      <c r="A651" s="338"/>
      <c r="B651" s="1"/>
      <c r="C651" s="204"/>
      <c r="D651" s="11"/>
      <c r="E651" s="14"/>
      <c r="F651" s="14"/>
      <c r="G651" s="14"/>
      <c r="H651" s="12"/>
      <c r="I651" s="14"/>
      <c r="K651" s="357"/>
      <c r="M651" s="338"/>
      <c r="N651" s="338"/>
      <c r="O651" s="338"/>
      <c r="P651" s="338"/>
      <c r="Q651" s="338"/>
      <c r="R651" s="338"/>
      <c r="S651" s="338"/>
      <c r="T651" s="338"/>
      <c r="U651" s="338"/>
      <c r="V651" s="338"/>
      <c r="W651" s="338"/>
      <c r="X651" s="338"/>
      <c r="Y651" s="338"/>
      <c r="Z651" s="338"/>
      <c r="AA651" s="338"/>
      <c r="AB651" s="338"/>
      <c r="AC651" s="338"/>
      <c r="AD651" s="338"/>
      <c r="AE651" s="338"/>
      <c r="AF651" s="338"/>
      <c r="AG651" s="338"/>
      <c r="AH651" s="338"/>
      <c r="AI651" s="338"/>
      <c r="AJ651" s="338"/>
      <c r="AK651" s="338"/>
      <c r="AL651" s="338"/>
      <c r="AM651" s="338"/>
      <c r="AN651" s="338"/>
      <c r="AO651" s="338"/>
      <c r="AP651" s="338"/>
      <c r="AQ651" s="338"/>
      <c r="AR651" s="338"/>
      <c r="AS651" s="338"/>
      <c r="AT651" s="338"/>
      <c r="AU651" s="338"/>
      <c r="AV651" s="338"/>
      <c r="AW651" s="338"/>
      <c r="AX651" s="338"/>
      <c r="AY651" s="338"/>
      <c r="AZ651" s="338"/>
      <c r="BA651" s="338"/>
      <c r="BB651" s="338"/>
      <c r="BC651" s="338"/>
      <c r="BD651" s="338"/>
      <c r="BE651" s="338"/>
      <c r="BF651" s="338"/>
      <c r="BG651" s="338"/>
      <c r="BH651" s="338"/>
      <c r="BI651" s="338"/>
    </row>
    <row r="652" spans="1:61" s="348" customFormat="1" hidden="1">
      <c r="A652" s="338"/>
      <c r="B652" s="1"/>
      <c r="C652" s="11"/>
      <c r="D652" s="11"/>
      <c r="E652" s="14"/>
      <c r="F652" s="14"/>
      <c r="G652" s="14"/>
      <c r="H652" s="12"/>
      <c r="I652" s="14"/>
      <c r="K652" s="357"/>
      <c r="M652" s="338"/>
      <c r="N652" s="338"/>
      <c r="O652" s="338"/>
      <c r="P652" s="338"/>
      <c r="Q652" s="338"/>
      <c r="R652" s="338"/>
      <c r="S652" s="338"/>
      <c r="T652" s="338"/>
      <c r="U652" s="338"/>
      <c r="V652" s="338"/>
      <c r="W652" s="338"/>
      <c r="X652" s="338"/>
      <c r="Y652" s="338"/>
      <c r="Z652" s="338"/>
      <c r="AA652" s="338"/>
      <c r="AB652" s="338"/>
      <c r="AC652" s="338"/>
      <c r="AD652" s="338"/>
      <c r="AE652" s="338"/>
      <c r="AF652" s="338"/>
      <c r="AG652" s="338"/>
      <c r="AH652" s="338"/>
      <c r="AI652" s="338"/>
      <c r="AJ652" s="338"/>
      <c r="AK652" s="338"/>
      <c r="AL652" s="338"/>
      <c r="AM652" s="338"/>
      <c r="AN652" s="338"/>
      <c r="AO652" s="338"/>
      <c r="AP652" s="338"/>
      <c r="AQ652" s="338"/>
      <c r="AR652" s="338"/>
      <c r="AS652" s="338"/>
      <c r="AT652" s="338"/>
      <c r="AU652" s="338"/>
      <c r="AV652" s="338"/>
      <c r="AW652" s="338"/>
      <c r="AX652" s="338"/>
      <c r="AY652" s="338"/>
      <c r="AZ652" s="338"/>
      <c r="BA652" s="338"/>
      <c r="BB652" s="338"/>
      <c r="BC652" s="338"/>
      <c r="BD652" s="338"/>
      <c r="BE652" s="338"/>
      <c r="BF652" s="338"/>
      <c r="BG652" s="338"/>
      <c r="BH652" s="338"/>
      <c r="BI652" s="338"/>
    </row>
    <row r="653" spans="1:61" s="348" customFormat="1" hidden="1">
      <c r="A653" s="338"/>
      <c r="B653" s="1"/>
      <c r="C653" s="204"/>
      <c r="D653" s="11"/>
      <c r="E653" s="14"/>
      <c r="F653" s="14"/>
      <c r="G653" s="14"/>
      <c r="H653" s="12"/>
      <c r="I653" s="14"/>
      <c r="K653" s="357"/>
      <c r="M653" s="338"/>
      <c r="N653" s="338"/>
      <c r="O653" s="338"/>
      <c r="P653" s="338"/>
      <c r="Q653" s="338"/>
      <c r="R653" s="338"/>
      <c r="S653" s="338"/>
      <c r="T653" s="338"/>
      <c r="U653" s="338"/>
      <c r="V653" s="338"/>
      <c r="W653" s="338"/>
      <c r="X653" s="338"/>
      <c r="Y653" s="338"/>
      <c r="Z653" s="338"/>
      <c r="AA653" s="338"/>
      <c r="AB653" s="338"/>
      <c r="AC653" s="338"/>
      <c r="AD653" s="338"/>
      <c r="AE653" s="338"/>
      <c r="AF653" s="338"/>
      <c r="AG653" s="338"/>
      <c r="AH653" s="338"/>
      <c r="AI653" s="338"/>
      <c r="AJ653" s="338"/>
      <c r="AK653" s="338"/>
      <c r="AL653" s="338"/>
      <c r="AM653" s="338"/>
      <c r="AN653" s="338"/>
      <c r="AO653" s="338"/>
      <c r="AP653" s="338"/>
      <c r="AQ653" s="338"/>
      <c r="AR653" s="338"/>
      <c r="AS653" s="338"/>
      <c r="AT653" s="338"/>
      <c r="AU653" s="338"/>
      <c r="AV653" s="338"/>
      <c r="AW653" s="338"/>
      <c r="AX653" s="338"/>
      <c r="AY653" s="338"/>
      <c r="AZ653" s="338"/>
      <c r="BA653" s="338"/>
      <c r="BB653" s="338"/>
      <c r="BC653" s="338"/>
      <c r="BD653" s="338"/>
      <c r="BE653" s="338"/>
      <c r="BF653" s="338"/>
      <c r="BG653" s="338"/>
      <c r="BH653" s="338"/>
      <c r="BI653" s="338"/>
    </row>
    <row r="654" spans="1:61" s="348" customFormat="1" hidden="1">
      <c r="A654" s="338"/>
      <c r="B654" s="1"/>
      <c r="C654" s="11"/>
      <c r="D654" s="11"/>
      <c r="E654" s="14"/>
      <c r="F654" s="14"/>
      <c r="G654" s="14"/>
      <c r="H654" s="12"/>
      <c r="I654" s="14"/>
      <c r="K654" s="357"/>
      <c r="M654" s="338"/>
      <c r="N654" s="338"/>
      <c r="O654" s="338"/>
      <c r="P654" s="338"/>
      <c r="Q654" s="338"/>
      <c r="R654" s="338"/>
      <c r="S654" s="338"/>
      <c r="T654" s="338"/>
      <c r="U654" s="338"/>
      <c r="V654" s="338"/>
      <c r="W654" s="338"/>
      <c r="X654" s="338"/>
      <c r="Y654" s="338"/>
      <c r="Z654" s="338"/>
      <c r="AA654" s="338"/>
      <c r="AB654" s="338"/>
      <c r="AC654" s="338"/>
      <c r="AD654" s="338"/>
      <c r="AE654" s="338"/>
      <c r="AF654" s="338"/>
      <c r="AG654" s="338"/>
      <c r="AH654" s="338"/>
      <c r="AI654" s="338"/>
      <c r="AJ654" s="338"/>
      <c r="AK654" s="338"/>
      <c r="AL654" s="338"/>
      <c r="AM654" s="338"/>
      <c r="AN654" s="338"/>
      <c r="AO654" s="338"/>
      <c r="AP654" s="338"/>
      <c r="AQ654" s="338"/>
      <c r="AR654" s="338"/>
      <c r="AS654" s="338"/>
      <c r="AT654" s="338"/>
      <c r="AU654" s="338"/>
      <c r="AV654" s="338"/>
      <c r="AW654" s="338"/>
      <c r="AX654" s="338"/>
      <c r="AY654" s="338"/>
      <c r="AZ654" s="338"/>
      <c r="BA654" s="338"/>
      <c r="BB654" s="338"/>
      <c r="BC654" s="338"/>
      <c r="BD654" s="338"/>
      <c r="BE654" s="338"/>
      <c r="BF654" s="338"/>
      <c r="BG654" s="338"/>
      <c r="BH654" s="338"/>
      <c r="BI654" s="338"/>
    </row>
    <row r="655" spans="1:61" s="348" customFormat="1" hidden="1">
      <c r="A655" s="338"/>
      <c r="B655" s="1"/>
      <c r="C655" s="204"/>
      <c r="D655" s="204"/>
      <c r="E655" s="14"/>
      <c r="F655" s="14"/>
      <c r="G655" s="14"/>
      <c r="H655" s="12"/>
      <c r="I655" s="14"/>
      <c r="K655" s="357"/>
      <c r="M655" s="338"/>
      <c r="N655" s="338"/>
      <c r="O655" s="338"/>
      <c r="P655" s="338"/>
      <c r="Q655" s="338"/>
      <c r="R655" s="338"/>
      <c r="S655" s="338"/>
      <c r="T655" s="338"/>
      <c r="U655" s="338"/>
      <c r="V655" s="338"/>
      <c r="W655" s="338"/>
      <c r="X655" s="338"/>
      <c r="Y655" s="338"/>
      <c r="Z655" s="338"/>
      <c r="AA655" s="338"/>
      <c r="AB655" s="338"/>
      <c r="AC655" s="338"/>
      <c r="AD655" s="338"/>
      <c r="AE655" s="338"/>
      <c r="AF655" s="338"/>
      <c r="AG655" s="338"/>
      <c r="AH655" s="338"/>
      <c r="AI655" s="338"/>
      <c r="AJ655" s="338"/>
      <c r="AK655" s="338"/>
      <c r="AL655" s="338"/>
      <c r="AM655" s="338"/>
      <c r="AN655" s="338"/>
      <c r="AO655" s="338"/>
      <c r="AP655" s="338"/>
      <c r="AQ655" s="338"/>
      <c r="AR655" s="338"/>
      <c r="AS655" s="338"/>
      <c r="AT655" s="338"/>
      <c r="AU655" s="338"/>
      <c r="AV655" s="338"/>
      <c r="AW655" s="338"/>
      <c r="AX655" s="338"/>
      <c r="AY655" s="338"/>
      <c r="AZ655" s="338"/>
      <c r="BA655" s="338"/>
      <c r="BB655" s="338"/>
      <c r="BC655" s="338"/>
      <c r="BD655" s="338"/>
      <c r="BE655" s="338"/>
      <c r="BF655" s="338"/>
      <c r="BG655" s="338"/>
      <c r="BH655" s="338"/>
      <c r="BI655" s="338"/>
    </row>
    <row r="656" spans="1:61" s="348" customFormat="1" hidden="1">
      <c r="A656" s="338"/>
      <c r="B656" s="1"/>
      <c r="C656" s="11"/>
      <c r="D656" s="11"/>
      <c r="E656" s="14"/>
      <c r="F656" s="14"/>
      <c r="G656" s="14"/>
      <c r="H656" s="12"/>
      <c r="I656" s="14"/>
      <c r="K656" s="357"/>
      <c r="M656" s="338"/>
      <c r="N656" s="338"/>
      <c r="O656" s="338"/>
      <c r="P656" s="338"/>
      <c r="Q656" s="338"/>
      <c r="R656" s="338"/>
      <c r="S656" s="338"/>
      <c r="T656" s="338"/>
      <c r="U656" s="338"/>
      <c r="V656" s="338"/>
      <c r="W656" s="338"/>
      <c r="X656" s="338"/>
      <c r="Y656" s="338"/>
      <c r="Z656" s="338"/>
      <c r="AA656" s="338"/>
      <c r="AB656" s="338"/>
      <c r="AC656" s="338"/>
      <c r="AD656" s="338"/>
      <c r="AE656" s="338"/>
      <c r="AF656" s="338"/>
      <c r="AG656" s="338"/>
      <c r="AH656" s="338"/>
      <c r="AI656" s="338"/>
      <c r="AJ656" s="338"/>
      <c r="AK656" s="338"/>
      <c r="AL656" s="338"/>
      <c r="AM656" s="338"/>
      <c r="AN656" s="338"/>
      <c r="AO656" s="338"/>
      <c r="AP656" s="338"/>
      <c r="AQ656" s="338"/>
      <c r="AR656" s="338"/>
      <c r="AS656" s="338"/>
      <c r="AT656" s="338"/>
      <c r="AU656" s="338"/>
      <c r="AV656" s="338"/>
      <c r="AW656" s="338"/>
      <c r="AX656" s="338"/>
      <c r="AY656" s="338"/>
      <c r="AZ656" s="338"/>
      <c r="BA656" s="338"/>
      <c r="BB656" s="338"/>
      <c r="BC656" s="338"/>
      <c r="BD656" s="338"/>
      <c r="BE656" s="338"/>
      <c r="BF656" s="338"/>
      <c r="BG656" s="338"/>
      <c r="BH656" s="338"/>
      <c r="BI656" s="338"/>
    </row>
    <row r="657" spans="1:61" s="348" customFormat="1" hidden="1">
      <c r="A657" s="338"/>
      <c r="B657" s="1"/>
      <c r="C657" s="204"/>
      <c r="D657" s="204"/>
      <c r="E657" s="114"/>
      <c r="F657" s="114"/>
      <c r="G657" s="114"/>
      <c r="H657" s="12"/>
      <c r="I657" s="14"/>
      <c r="K657" s="357"/>
      <c r="M657" s="338"/>
      <c r="N657" s="338"/>
      <c r="O657" s="338"/>
      <c r="P657" s="338"/>
      <c r="Q657" s="338"/>
      <c r="R657" s="338"/>
      <c r="S657" s="338"/>
      <c r="T657" s="338"/>
      <c r="U657" s="338"/>
      <c r="V657" s="338"/>
      <c r="W657" s="338"/>
      <c r="X657" s="338"/>
      <c r="Y657" s="338"/>
      <c r="Z657" s="338"/>
      <c r="AA657" s="338"/>
      <c r="AB657" s="338"/>
      <c r="AC657" s="338"/>
      <c r="AD657" s="338"/>
      <c r="AE657" s="338"/>
      <c r="AF657" s="338"/>
      <c r="AG657" s="338"/>
      <c r="AH657" s="338"/>
      <c r="AI657" s="338"/>
      <c r="AJ657" s="338"/>
      <c r="AK657" s="338"/>
      <c r="AL657" s="338"/>
      <c r="AM657" s="338"/>
      <c r="AN657" s="338"/>
      <c r="AO657" s="338"/>
      <c r="AP657" s="338"/>
      <c r="AQ657" s="338"/>
      <c r="AR657" s="338"/>
      <c r="AS657" s="338"/>
      <c r="AT657" s="338"/>
      <c r="AU657" s="338"/>
      <c r="AV657" s="338"/>
      <c r="AW657" s="338"/>
      <c r="AX657" s="338"/>
      <c r="AY657" s="338"/>
      <c r="AZ657" s="338"/>
      <c r="BA657" s="338"/>
      <c r="BB657" s="338"/>
      <c r="BC657" s="338"/>
      <c r="BD657" s="338"/>
      <c r="BE657" s="338"/>
      <c r="BF657" s="338"/>
      <c r="BG657" s="338"/>
      <c r="BH657" s="338"/>
      <c r="BI657" s="338"/>
    </row>
    <row r="658" spans="1:61" s="348" customFormat="1" hidden="1">
      <c r="A658" s="338"/>
      <c r="B658" s="1"/>
      <c r="C658" s="11"/>
      <c r="D658" s="11"/>
      <c r="E658" s="11"/>
      <c r="F658" s="11"/>
      <c r="G658" s="11"/>
      <c r="H658" s="12"/>
      <c r="I658" s="14"/>
      <c r="K658" s="357"/>
      <c r="M658" s="338"/>
      <c r="N658" s="338"/>
      <c r="O658" s="338"/>
      <c r="P658" s="338"/>
      <c r="Q658" s="338"/>
      <c r="R658" s="338"/>
      <c r="S658" s="338"/>
      <c r="T658" s="338"/>
      <c r="U658" s="338"/>
      <c r="V658" s="338"/>
      <c r="W658" s="338"/>
      <c r="X658" s="338"/>
      <c r="Y658" s="338"/>
      <c r="Z658" s="338"/>
      <c r="AA658" s="338"/>
      <c r="AB658" s="338"/>
      <c r="AC658" s="338"/>
      <c r="AD658" s="338"/>
      <c r="AE658" s="338"/>
      <c r="AF658" s="338"/>
      <c r="AG658" s="338"/>
      <c r="AH658" s="338"/>
      <c r="AI658" s="338"/>
      <c r="AJ658" s="338"/>
      <c r="AK658" s="338"/>
      <c r="AL658" s="338"/>
      <c r="AM658" s="338"/>
      <c r="AN658" s="338"/>
      <c r="AO658" s="338"/>
      <c r="AP658" s="338"/>
      <c r="AQ658" s="338"/>
      <c r="AR658" s="338"/>
      <c r="AS658" s="338"/>
      <c r="AT658" s="338"/>
      <c r="AU658" s="338"/>
      <c r="AV658" s="338"/>
      <c r="AW658" s="338"/>
      <c r="AX658" s="338"/>
      <c r="AY658" s="338"/>
      <c r="AZ658" s="338"/>
      <c r="BA658" s="338"/>
      <c r="BB658" s="338"/>
      <c r="BC658" s="338"/>
      <c r="BD658" s="338"/>
      <c r="BE658" s="338"/>
      <c r="BF658" s="338"/>
      <c r="BG658" s="338"/>
      <c r="BH658" s="338"/>
      <c r="BI658" s="338"/>
    </row>
    <row r="659" spans="1:61" s="348" customFormat="1" hidden="1">
      <c r="A659" s="338"/>
      <c r="B659" s="1"/>
      <c r="C659" s="204"/>
      <c r="D659" s="204"/>
      <c r="E659" s="114"/>
      <c r="F659" s="114"/>
      <c r="G659" s="114"/>
      <c r="H659" s="12"/>
      <c r="I659" s="14"/>
      <c r="K659" s="357"/>
      <c r="M659" s="338"/>
      <c r="N659" s="338"/>
      <c r="O659" s="338"/>
      <c r="P659" s="338"/>
      <c r="Q659" s="338"/>
      <c r="R659" s="338"/>
      <c r="S659" s="338"/>
      <c r="T659" s="338"/>
      <c r="U659" s="338"/>
      <c r="V659" s="338"/>
      <c r="W659" s="338"/>
      <c r="X659" s="338"/>
      <c r="Y659" s="338"/>
      <c r="Z659" s="338"/>
      <c r="AA659" s="338"/>
      <c r="AB659" s="338"/>
      <c r="AC659" s="338"/>
      <c r="AD659" s="338"/>
      <c r="AE659" s="338"/>
      <c r="AF659" s="338"/>
      <c r="AG659" s="338"/>
      <c r="AH659" s="338"/>
      <c r="AI659" s="338"/>
      <c r="AJ659" s="338"/>
      <c r="AK659" s="338"/>
      <c r="AL659" s="338"/>
      <c r="AM659" s="338"/>
      <c r="AN659" s="338"/>
      <c r="AO659" s="338"/>
      <c r="AP659" s="338"/>
      <c r="AQ659" s="338"/>
      <c r="AR659" s="338"/>
      <c r="AS659" s="338"/>
      <c r="AT659" s="338"/>
      <c r="AU659" s="338"/>
      <c r="AV659" s="338"/>
      <c r="AW659" s="338"/>
      <c r="AX659" s="338"/>
      <c r="AY659" s="338"/>
      <c r="AZ659" s="338"/>
      <c r="BA659" s="338"/>
      <c r="BB659" s="338"/>
      <c r="BC659" s="338"/>
      <c r="BD659" s="338"/>
      <c r="BE659" s="338"/>
      <c r="BF659" s="338"/>
      <c r="BG659" s="338"/>
      <c r="BH659" s="338"/>
      <c r="BI659" s="338"/>
    </row>
    <row r="660" spans="1:61" s="348" customFormat="1" hidden="1">
      <c r="A660" s="338"/>
      <c r="B660" s="1"/>
      <c r="C660" s="11"/>
      <c r="D660" s="11"/>
      <c r="E660" s="11"/>
      <c r="F660" s="11"/>
      <c r="G660" s="11"/>
      <c r="H660" s="12"/>
      <c r="I660" s="14"/>
      <c r="K660" s="357"/>
      <c r="M660" s="338"/>
      <c r="N660" s="338"/>
      <c r="O660" s="338"/>
      <c r="P660" s="338"/>
      <c r="Q660" s="338"/>
      <c r="R660" s="338"/>
      <c r="S660" s="338"/>
      <c r="T660" s="338"/>
      <c r="U660" s="338"/>
      <c r="V660" s="338"/>
      <c r="W660" s="338"/>
      <c r="X660" s="338"/>
      <c r="Y660" s="338"/>
      <c r="Z660" s="338"/>
      <c r="AA660" s="338"/>
      <c r="AB660" s="338"/>
      <c r="AC660" s="338"/>
      <c r="AD660" s="338"/>
      <c r="AE660" s="338"/>
      <c r="AF660" s="338"/>
      <c r="AG660" s="338"/>
      <c r="AH660" s="338"/>
      <c r="AI660" s="338"/>
      <c r="AJ660" s="338"/>
      <c r="AK660" s="338"/>
      <c r="AL660" s="338"/>
      <c r="AM660" s="338"/>
      <c r="AN660" s="338"/>
      <c r="AO660" s="338"/>
      <c r="AP660" s="338"/>
      <c r="AQ660" s="338"/>
      <c r="AR660" s="338"/>
      <c r="AS660" s="338"/>
      <c r="AT660" s="338"/>
      <c r="AU660" s="338"/>
      <c r="AV660" s="338"/>
      <c r="AW660" s="338"/>
      <c r="AX660" s="338"/>
      <c r="AY660" s="338"/>
      <c r="AZ660" s="338"/>
      <c r="BA660" s="338"/>
      <c r="BB660" s="338"/>
      <c r="BC660" s="338"/>
      <c r="BD660" s="338"/>
      <c r="BE660" s="338"/>
      <c r="BF660" s="338"/>
      <c r="BG660" s="338"/>
      <c r="BH660" s="338"/>
      <c r="BI660" s="338"/>
    </row>
    <row r="661" spans="1:61" s="348" customFormat="1" hidden="1">
      <c r="A661" s="338"/>
      <c r="B661" s="1"/>
      <c r="C661" s="204"/>
      <c r="D661" s="204"/>
      <c r="E661" s="114"/>
      <c r="F661" s="114"/>
      <c r="G661" s="114"/>
      <c r="H661" s="12"/>
      <c r="I661" s="14"/>
      <c r="K661" s="357"/>
      <c r="M661" s="338"/>
      <c r="N661" s="338"/>
      <c r="O661" s="338"/>
      <c r="P661" s="338"/>
      <c r="Q661" s="338"/>
      <c r="R661" s="338"/>
      <c r="S661" s="338"/>
      <c r="T661" s="338"/>
      <c r="U661" s="338"/>
      <c r="V661" s="338"/>
      <c r="W661" s="338"/>
      <c r="X661" s="338"/>
      <c r="Y661" s="338"/>
      <c r="Z661" s="338"/>
      <c r="AA661" s="338"/>
      <c r="AB661" s="338"/>
      <c r="AC661" s="338"/>
      <c r="AD661" s="338"/>
      <c r="AE661" s="338"/>
      <c r="AF661" s="338"/>
      <c r="AG661" s="338"/>
      <c r="AH661" s="338"/>
      <c r="AI661" s="338"/>
      <c r="AJ661" s="338"/>
      <c r="AK661" s="338"/>
      <c r="AL661" s="338"/>
      <c r="AM661" s="338"/>
      <c r="AN661" s="338"/>
      <c r="AO661" s="338"/>
      <c r="AP661" s="338"/>
      <c r="AQ661" s="338"/>
      <c r="AR661" s="338"/>
      <c r="AS661" s="338"/>
      <c r="AT661" s="338"/>
      <c r="AU661" s="338"/>
      <c r="AV661" s="338"/>
      <c r="AW661" s="338"/>
      <c r="AX661" s="338"/>
      <c r="AY661" s="338"/>
      <c r="AZ661" s="338"/>
      <c r="BA661" s="338"/>
      <c r="BB661" s="338"/>
      <c r="BC661" s="338"/>
      <c r="BD661" s="338"/>
      <c r="BE661" s="338"/>
      <c r="BF661" s="338"/>
      <c r="BG661" s="338"/>
      <c r="BH661" s="338"/>
      <c r="BI661" s="338"/>
    </row>
    <row r="662" spans="1:61" s="348" customFormat="1" hidden="1">
      <c r="A662" s="338"/>
      <c r="B662" s="1"/>
      <c r="C662" s="11"/>
      <c r="D662" s="11"/>
      <c r="E662" s="11"/>
      <c r="F662" s="11"/>
      <c r="G662" s="11"/>
      <c r="H662" s="12"/>
      <c r="I662" s="14"/>
      <c r="K662" s="357"/>
      <c r="M662" s="338"/>
      <c r="N662" s="338"/>
      <c r="O662" s="338"/>
      <c r="P662" s="338"/>
      <c r="Q662" s="338"/>
      <c r="R662" s="338"/>
      <c r="S662" s="338"/>
      <c r="T662" s="338"/>
      <c r="U662" s="338"/>
      <c r="V662" s="338"/>
      <c r="W662" s="338"/>
      <c r="X662" s="338"/>
      <c r="Y662" s="338"/>
      <c r="Z662" s="338"/>
      <c r="AA662" s="338"/>
      <c r="AB662" s="338"/>
      <c r="AC662" s="338"/>
      <c r="AD662" s="338"/>
      <c r="AE662" s="338"/>
      <c r="AF662" s="338"/>
      <c r="AG662" s="338"/>
      <c r="AH662" s="338"/>
      <c r="AI662" s="338"/>
      <c r="AJ662" s="338"/>
      <c r="AK662" s="338"/>
      <c r="AL662" s="338"/>
      <c r="AM662" s="338"/>
      <c r="AN662" s="338"/>
      <c r="AO662" s="338"/>
      <c r="AP662" s="338"/>
      <c r="AQ662" s="338"/>
      <c r="AR662" s="338"/>
      <c r="AS662" s="338"/>
      <c r="AT662" s="338"/>
      <c r="AU662" s="338"/>
      <c r="AV662" s="338"/>
      <c r="AW662" s="338"/>
      <c r="AX662" s="338"/>
      <c r="AY662" s="338"/>
      <c r="AZ662" s="338"/>
      <c r="BA662" s="338"/>
      <c r="BB662" s="338"/>
      <c r="BC662" s="338"/>
      <c r="BD662" s="338"/>
      <c r="BE662" s="338"/>
      <c r="BF662" s="338"/>
      <c r="BG662" s="338"/>
      <c r="BH662" s="338"/>
      <c r="BI662" s="338"/>
    </row>
    <row r="663" spans="1:61" s="348" customFormat="1" hidden="1">
      <c r="A663" s="338"/>
      <c r="B663" s="1"/>
      <c r="C663" s="204"/>
      <c r="D663" s="204"/>
      <c r="E663" s="14"/>
      <c r="F663" s="14"/>
      <c r="G663" s="14"/>
      <c r="H663" s="12"/>
      <c r="I663" s="14"/>
      <c r="K663" s="357"/>
      <c r="M663" s="338"/>
      <c r="N663" s="338"/>
      <c r="O663" s="338"/>
      <c r="P663" s="338"/>
      <c r="Q663" s="338"/>
      <c r="R663" s="338"/>
      <c r="S663" s="338"/>
      <c r="T663" s="338"/>
      <c r="U663" s="338"/>
      <c r="V663" s="338"/>
      <c r="W663" s="338"/>
      <c r="X663" s="338"/>
      <c r="Y663" s="338"/>
      <c r="Z663" s="338"/>
      <c r="AA663" s="338"/>
      <c r="AB663" s="338"/>
      <c r="AC663" s="338"/>
      <c r="AD663" s="338"/>
      <c r="AE663" s="338"/>
      <c r="AF663" s="338"/>
      <c r="AG663" s="338"/>
      <c r="AH663" s="338"/>
      <c r="AI663" s="338"/>
      <c r="AJ663" s="338"/>
      <c r="AK663" s="338"/>
      <c r="AL663" s="338"/>
      <c r="AM663" s="338"/>
      <c r="AN663" s="338"/>
      <c r="AO663" s="338"/>
      <c r="AP663" s="338"/>
      <c r="AQ663" s="338"/>
      <c r="AR663" s="338"/>
      <c r="AS663" s="338"/>
      <c r="AT663" s="338"/>
      <c r="AU663" s="338"/>
      <c r="AV663" s="338"/>
      <c r="AW663" s="338"/>
      <c r="AX663" s="338"/>
      <c r="AY663" s="338"/>
      <c r="AZ663" s="338"/>
      <c r="BA663" s="338"/>
      <c r="BB663" s="338"/>
      <c r="BC663" s="338"/>
      <c r="BD663" s="338"/>
      <c r="BE663" s="338"/>
      <c r="BF663" s="338"/>
      <c r="BG663" s="338"/>
      <c r="BH663" s="338"/>
      <c r="BI663" s="338"/>
    </row>
    <row r="664" spans="1:61" s="348" customFormat="1" hidden="1">
      <c r="A664" s="338"/>
      <c r="B664" s="1"/>
      <c r="C664" s="11"/>
      <c r="D664" s="11"/>
      <c r="E664" s="14"/>
      <c r="F664" s="14"/>
      <c r="G664" s="14"/>
      <c r="H664" s="12"/>
      <c r="I664" s="14"/>
      <c r="K664" s="357"/>
      <c r="M664" s="338"/>
      <c r="N664" s="338"/>
      <c r="O664" s="338"/>
      <c r="P664" s="338"/>
      <c r="Q664" s="338"/>
      <c r="R664" s="338"/>
      <c r="S664" s="338"/>
      <c r="T664" s="338"/>
      <c r="U664" s="338"/>
      <c r="V664" s="338"/>
      <c r="W664" s="338"/>
      <c r="X664" s="338"/>
      <c r="Y664" s="338"/>
      <c r="Z664" s="338"/>
      <c r="AA664" s="338"/>
      <c r="AB664" s="338"/>
      <c r="AC664" s="338"/>
      <c r="AD664" s="338"/>
      <c r="AE664" s="338"/>
      <c r="AF664" s="338"/>
      <c r="AG664" s="338"/>
      <c r="AH664" s="338"/>
      <c r="AI664" s="338"/>
      <c r="AJ664" s="338"/>
      <c r="AK664" s="338"/>
      <c r="AL664" s="338"/>
      <c r="AM664" s="338"/>
      <c r="AN664" s="338"/>
      <c r="AO664" s="338"/>
      <c r="AP664" s="338"/>
      <c r="AQ664" s="338"/>
      <c r="AR664" s="338"/>
      <c r="AS664" s="338"/>
      <c r="AT664" s="338"/>
      <c r="AU664" s="338"/>
      <c r="AV664" s="338"/>
      <c r="AW664" s="338"/>
      <c r="AX664" s="338"/>
      <c r="AY664" s="338"/>
      <c r="AZ664" s="338"/>
      <c r="BA664" s="338"/>
      <c r="BB664" s="338"/>
      <c r="BC664" s="338"/>
      <c r="BD664" s="338"/>
      <c r="BE664" s="338"/>
      <c r="BF664" s="338"/>
      <c r="BG664" s="338"/>
      <c r="BH664" s="338"/>
      <c r="BI664" s="338"/>
    </row>
    <row r="665" spans="1:61" s="348" customFormat="1" hidden="1">
      <c r="A665" s="338"/>
      <c r="B665" s="1"/>
      <c r="C665" s="204"/>
      <c r="D665" s="11"/>
      <c r="E665" s="14"/>
      <c r="F665" s="14"/>
      <c r="G665" s="14"/>
      <c r="H665" s="12"/>
      <c r="I665" s="14"/>
      <c r="K665" s="357"/>
      <c r="M665" s="338"/>
      <c r="N665" s="338"/>
      <c r="O665" s="338"/>
      <c r="P665" s="338"/>
      <c r="Q665" s="338"/>
      <c r="R665" s="338"/>
      <c r="S665" s="338"/>
      <c r="T665" s="338"/>
      <c r="U665" s="338"/>
      <c r="V665" s="338"/>
      <c r="W665" s="338"/>
      <c r="X665" s="338"/>
      <c r="Y665" s="338"/>
      <c r="Z665" s="338"/>
      <c r="AA665" s="338"/>
      <c r="AB665" s="338"/>
      <c r="AC665" s="338"/>
      <c r="AD665" s="338"/>
      <c r="AE665" s="338"/>
      <c r="AF665" s="338"/>
      <c r="AG665" s="338"/>
      <c r="AH665" s="338"/>
      <c r="AI665" s="338"/>
      <c r="AJ665" s="338"/>
      <c r="AK665" s="338"/>
      <c r="AL665" s="338"/>
      <c r="AM665" s="338"/>
      <c r="AN665" s="338"/>
      <c r="AO665" s="338"/>
      <c r="AP665" s="338"/>
      <c r="AQ665" s="338"/>
      <c r="AR665" s="338"/>
      <c r="AS665" s="338"/>
      <c r="AT665" s="338"/>
      <c r="AU665" s="338"/>
      <c r="AV665" s="338"/>
      <c r="AW665" s="338"/>
      <c r="AX665" s="338"/>
      <c r="AY665" s="338"/>
      <c r="AZ665" s="338"/>
      <c r="BA665" s="338"/>
      <c r="BB665" s="338"/>
      <c r="BC665" s="338"/>
      <c r="BD665" s="338"/>
      <c r="BE665" s="338"/>
      <c r="BF665" s="338"/>
      <c r="BG665" s="338"/>
      <c r="BH665" s="338"/>
      <c r="BI665" s="338"/>
    </row>
    <row r="666" spans="1:61" s="348" customFormat="1" hidden="1">
      <c r="A666" s="338"/>
      <c r="B666" s="1"/>
      <c r="C666" s="11"/>
      <c r="D666" s="11"/>
      <c r="E666" s="14"/>
      <c r="F666" s="14"/>
      <c r="G666" s="14"/>
      <c r="H666" s="12"/>
      <c r="I666" s="14"/>
      <c r="K666" s="357"/>
      <c r="M666" s="338"/>
      <c r="N666" s="338"/>
      <c r="O666" s="338"/>
      <c r="P666" s="338"/>
      <c r="Q666" s="338"/>
      <c r="R666" s="338"/>
      <c r="S666" s="338"/>
      <c r="T666" s="338"/>
      <c r="U666" s="338"/>
      <c r="V666" s="338"/>
      <c r="W666" s="338"/>
      <c r="X666" s="338"/>
      <c r="Y666" s="338"/>
      <c r="Z666" s="338"/>
      <c r="AA666" s="338"/>
      <c r="AB666" s="338"/>
      <c r="AC666" s="338"/>
      <c r="AD666" s="338"/>
      <c r="AE666" s="338"/>
      <c r="AF666" s="338"/>
      <c r="AG666" s="338"/>
      <c r="AH666" s="338"/>
      <c r="AI666" s="338"/>
      <c r="AJ666" s="338"/>
      <c r="AK666" s="338"/>
      <c r="AL666" s="338"/>
      <c r="AM666" s="338"/>
      <c r="AN666" s="338"/>
      <c r="AO666" s="338"/>
      <c r="AP666" s="338"/>
      <c r="AQ666" s="338"/>
      <c r="AR666" s="338"/>
      <c r="AS666" s="338"/>
      <c r="AT666" s="338"/>
      <c r="AU666" s="338"/>
      <c r="AV666" s="338"/>
      <c r="AW666" s="338"/>
      <c r="AX666" s="338"/>
      <c r="AY666" s="338"/>
      <c r="AZ666" s="338"/>
      <c r="BA666" s="338"/>
      <c r="BB666" s="338"/>
      <c r="BC666" s="338"/>
      <c r="BD666" s="338"/>
      <c r="BE666" s="338"/>
      <c r="BF666" s="338"/>
      <c r="BG666" s="338"/>
      <c r="BH666" s="338"/>
      <c r="BI666" s="338"/>
    </row>
    <row r="667" spans="1:61" s="348" customFormat="1" hidden="1">
      <c r="A667" s="338"/>
      <c r="B667" s="14"/>
      <c r="C667" s="114"/>
      <c r="D667" s="114"/>
      <c r="E667" s="114"/>
      <c r="F667" s="114"/>
      <c r="G667" s="114"/>
      <c r="H667" s="102"/>
      <c r="I667" s="14"/>
      <c r="K667" s="357"/>
      <c r="M667" s="338"/>
      <c r="N667" s="338"/>
      <c r="O667" s="338"/>
      <c r="P667" s="338"/>
      <c r="Q667" s="338"/>
      <c r="R667" s="338"/>
      <c r="S667" s="338"/>
      <c r="T667" s="338"/>
      <c r="U667" s="338"/>
      <c r="V667" s="338"/>
      <c r="W667" s="338"/>
      <c r="X667" s="338"/>
      <c r="Y667" s="338"/>
      <c r="Z667" s="338"/>
      <c r="AA667" s="338"/>
      <c r="AB667" s="338"/>
      <c r="AC667" s="338"/>
      <c r="AD667" s="338"/>
      <c r="AE667" s="338"/>
      <c r="AF667" s="338"/>
      <c r="AG667" s="338"/>
      <c r="AH667" s="338"/>
      <c r="AI667" s="338"/>
      <c r="AJ667" s="338"/>
      <c r="AK667" s="338"/>
      <c r="AL667" s="338"/>
      <c r="AM667" s="338"/>
      <c r="AN667" s="338"/>
      <c r="AO667" s="338"/>
      <c r="AP667" s="338"/>
      <c r="AQ667" s="338"/>
      <c r="AR667" s="338"/>
      <c r="AS667" s="338"/>
      <c r="AT667" s="338"/>
      <c r="AU667" s="338"/>
      <c r="AV667" s="338"/>
      <c r="AW667" s="338"/>
      <c r="AX667" s="338"/>
      <c r="AY667" s="338"/>
      <c r="AZ667" s="338"/>
      <c r="BA667" s="338"/>
      <c r="BB667" s="338"/>
      <c r="BC667" s="338"/>
      <c r="BD667" s="338"/>
      <c r="BE667" s="338"/>
      <c r="BF667" s="338"/>
      <c r="BG667" s="338"/>
      <c r="BH667" s="338"/>
      <c r="BI667" s="338"/>
    </row>
    <row r="668" spans="1:61" s="348" customFormat="1" hidden="1">
      <c r="A668" s="338"/>
      <c r="B668" s="14"/>
      <c r="C668" s="11"/>
      <c r="D668" s="161"/>
      <c r="E668" s="161"/>
      <c r="F668" s="161"/>
      <c r="G668" s="161"/>
      <c r="H668" s="12"/>
      <c r="I668" s="14"/>
      <c r="K668" s="357"/>
      <c r="M668" s="338"/>
      <c r="N668" s="338"/>
      <c r="O668" s="338"/>
      <c r="P668" s="338"/>
      <c r="Q668" s="338"/>
      <c r="R668" s="338"/>
      <c r="S668" s="338"/>
      <c r="T668" s="338"/>
      <c r="U668" s="338"/>
      <c r="V668" s="338"/>
      <c r="W668" s="338"/>
      <c r="X668" s="338"/>
      <c r="Y668" s="338"/>
      <c r="Z668" s="338"/>
      <c r="AA668" s="338"/>
      <c r="AB668" s="338"/>
      <c r="AC668" s="338"/>
      <c r="AD668" s="338"/>
      <c r="AE668" s="338"/>
      <c r="AF668" s="338"/>
      <c r="AG668" s="338"/>
      <c r="AH668" s="338"/>
      <c r="AI668" s="338"/>
      <c r="AJ668" s="338"/>
      <c r="AK668" s="338"/>
      <c r="AL668" s="338"/>
      <c r="AM668" s="338"/>
      <c r="AN668" s="338"/>
      <c r="AO668" s="338"/>
      <c r="AP668" s="338"/>
      <c r="AQ668" s="338"/>
      <c r="AR668" s="338"/>
      <c r="AS668" s="338"/>
      <c r="AT668" s="338"/>
      <c r="AU668" s="338"/>
      <c r="AV668" s="338"/>
      <c r="AW668" s="338"/>
      <c r="AX668" s="338"/>
      <c r="AY668" s="338"/>
      <c r="AZ668" s="338"/>
      <c r="BA668" s="338"/>
      <c r="BB668" s="338"/>
      <c r="BC668" s="338"/>
      <c r="BD668" s="338"/>
      <c r="BE668" s="338"/>
      <c r="BF668" s="338"/>
      <c r="BG668" s="338"/>
      <c r="BH668" s="338"/>
      <c r="BI668" s="338"/>
    </row>
    <row r="669" spans="1:61" s="348" customFormat="1" hidden="1">
      <c r="A669" s="338"/>
      <c r="B669" s="14"/>
      <c r="C669" s="114"/>
      <c r="D669" s="114"/>
      <c r="E669" s="114"/>
      <c r="F669" s="114"/>
      <c r="G669" s="114"/>
      <c r="H669" s="102"/>
      <c r="I669" s="14"/>
      <c r="K669" s="357"/>
      <c r="M669" s="338"/>
      <c r="N669" s="338"/>
      <c r="O669" s="338"/>
      <c r="P669" s="338"/>
      <c r="Q669" s="338"/>
      <c r="R669" s="338"/>
      <c r="S669" s="338"/>
      <c r="T669" s="338"/>
      <c r="U669" s="338"/>
      <c r="V669" s="338"/>
      <c r="W669" s="338"/>
      <c r="X669" s="338"/>
      <c r="Y669" s="338"/>
      <c r="Z669" s="338"/>
      <c r="AA669" s="338"/>
      <c r="AB669" s="338"/>
      <c r="AC669" s="338"/>
      <c r="AD669" s="338"/>
      <c r="AE669" s="338"/>
      <c r="AF669" s="338"/>
      <c r="AG669" s="338"/>
      <c r="AH669" s="338"/>
      <c r="AI669" s="338"/>
      <c r="AJ669" s="338"/>
      <c r="AK669" s="338"/>
      <c r="AL669" s="338"/>
      <c r="AM669" s="338"/>
      <c r="AN669" s="338"/>
      <c r="AO669" s="338"/>
      <c r="AP669" s="338"/>
      <c r="AQ669" s="338"/>
      <c r="AR669" s="338"/>
      <c r="AS669" s="338"/>
      <c r="AT669" s="338"/>
      <c r="AU669" s="338"/>
      <c r="AV669" s="338"/>
      <c r="AW669" s="338"/>
      <c r="AX669" s="338"/>
      <c r="AY669" s="338"/>
      <c r="AZ669" s="338"/>
      <c r="BA669" s="338"/>
      <c r="BB669" s="338"/>
      <c r="BC669" s="338"/>
      <c r="BD669" s="338"/>
      <c r="BE669" s="338"/>
      <c r="BF669" s="338"/>
      <c r="BG669" s="338"/>
      <c r="BH669" s="338"/>
      <c r="BI669" s="338"/>
    </row>
    <row r="670" spans="1:61" s="348" customFormat="1" hidden="1">
      <c r="A670" s="338"/>
      <c r="B670" s="14"/>
      <c r="C670" s="11"/>
      <c r="D670" s="161"/>
      <c r="E670" s="161"/>
      <c r="F670" s="161"/>
      <c r="G670" s="161"/>
      <c r="H670" s="12"/>
      <c r="I670" s="14"/>
      <c r="K670" s="357"/>
      <c r="M670" s="338"/>
      <c r="N670" s="338"/>
      <c r="O670" s="338"/>
      <c r="P670" s="338"/>
      <c r="Q670" s="338"/>
      <c r="R670" s="338"/>
      <c r="S670" s="338"/>
      <c r="T670" s="338"/>
      <c r="U670" s="338"/>
      <c r="V670" s="338"/>
      <c r="W670" s="338"/>
      <c r="X670" s="338"/>
      <c r="Y670" s="338"/>
      <c r="Z670" s="338"/>
      <c r="AA670" s="338"/>
      <c r="AB670" s="338"/>
      <c r="AC670" s="338"/>
      <c r="AD670" s="338"/>
      <c r="AE670" s="338"/>
      <c r="AF670" s="338"/>
      <c r="AG670" s="338"/>
      <c r="AH670" s="338"/>
      <c r="AI670" s="338"/>
      <c r="AJ670" s="338"/>
      <c r="AK670" s="338"/>
      <c r="AL670" s="338"/>
      <c r="AM670" s="338"/>
      <c r="AN670" s="338"/>
      <c r="AO670" s="338"/>
      <c r="AP670" s="338"/>
      <c r="AQ670" s="338"/>
      <c r="AR670" s="338"/>
      <c r="AS670" s="338"/>
      <c r="AT670" s="338"/>
      <c r="AU670" s="338"/>
      <c r="AV670" s="338"/>
      <c r="AW670" s="338"/>
      <c r="AX670" s="338"/>
      <c r="AY670" s="338"/>
      <c r="AZ670" s="338"/>
      <c r="BA670" s="338"/>
      <c r="BB670" s="338"/>
      <c r="BC670" s="338"/>
      <c r="BD670" s="338"/>
      <c r="BE670" s="338"/>
      <c r="BF670" s="338"/>
      <c r="BG670" s="338"/>
      <c r="BH670" s="338"/>
      <c r="BI670" s="338"/>
    </row>
    <row r="671" spans="1:61" s="348" customFormat="1" hidden="1">
      <c r="A671" s="338"/>
      <c r="B671" s="14"/>
      <c r="C671" s="114"/>
      <c r="D671" s="114"/>
      <c r="E671" s="114"/>
      <c r="F671" s="114"/>
      <c r="G671" s="114"/>
      <c r="H671" s="102"/>
      <c r="I671" s="14"/>
      <c r="K671" s="357"/>
      <c r="M671" s="338"/>
      <c r="N671" s="338"/>
      <c r="O671" s="338"/>
      <c r="P671" s="338"/>
      <c r="Q671" s="338"/>
      <c r="R671" s="338"/>
      <c r="S671" s="338"/>
      <c r="T671" s="338"/>
      <c r="U671" s="338"/>
      <c r="V671" s="338"/>
      <c r="W671" s="338"/>
      <c r="X671" s="338"/>
      <c r="Y671" s="338"/>
      <c r="Z671" s="338"/>
      <c r="AA671" s="338"/>
      <c r="AB671" s="338"/>
      <c r="AC671" s="338"/>
      <c r="AD671" s="338"/>
      <c r="AE671" s="338"/>
      <c r="AF671" s="338"/>
      <c r="AG671" s="338"/>
      <c r="AH671" s="338"/>
      <c r="AI671" s="338"/>
      <c r="AJ671" s="338"/>
      <c r="AK671" s="338"/>
      <c r="AL671" s="338"/>
      <c r="AM671" s="338"/>
      <c r="AN671" s="338"/>
      <c r="AO671" s="338"/>
      <c r="AP671" s="338"/>
      <c r="AQ671" s="338"/>
      <c r="AR671" s="338"/>
      <c r="AS671" s="338"/>
      <c r="AT671" s="338"/>
      <c r="AU671" s="338"/>
      <c r="AV671" s="338"/>
      <c r="AW671" s="338"/>
      <c r="AX671" s="338"/>
      <c r="AY671" s="338"/>
      <c r="AZ671" s="338"/>
      <c r="BA671" s="338"/>
      <c r="BB671" s="338"/>
      <c r="BC671" s="338"/>
      <c r="BD671" s="338"/>
      <c r="BE671" s="338"/>
      <c r="BF671" s="338"/>
      <c r="BG671" s="338"/>
      <c r="BH671" s="338"/>
      <c r="BI671" s="338"/>
    </row>
    <row r="672" spans="1:61" s="348" customFormat="1" hidden="1">
      <c r="A672" s="338"/>
      <c r="B672" s="14"/>
      <c r="C672" s="11"/>
      <c r="D672" s="161"/>
      <c r="E672" s="161"/>
      <c r="F672" s="161"/>
      <c r="G672" s="161"/>
      <c r="H672" s="12"/>
      <c r="I672" s="14"/>
      <c r="K672" s="357"/>
      <c r="M672" s="338"/>
      <c r="N672" s="338"/>
      <c r="O672" s="338"/>
      <c r="P672" s="338"/>
      <c r="Q672" s="338"/>
      <c r="R672" s="338"/>
      <c r="S672" s="338"/>
      <c r="T672" s="338"/>
      <c r="U672" s="338"/>
      <c r="V672" s="338"/>
      <c r="W672" s="338"/>
      <c r="X672" s="338"/>
      <c r="Y672" s="338"/>
      <c r="Z672" s="338"/>
      <c r="AA672" s="338"/>
      <c r="AB672" s="338"/>
      <c r="AC672" s="338"/>
      <c r="AD672" s="338"/>
      <c r="AE672" s="338"/>
      <c r="AF672" s="338"/>
      <c r="AG672" s="338"/>
      <c r="AH672" s="338"/>
      <c r="AI672" s="338"/>
      <c r="AJ672" s="338"/>
      <c r="AK672" s="338"/>
      <c r="AL672" s="338"/>
      <c r="AM672" s="338"/>
      <c r="AN672" s="338"/>
      <c r="AO672" s="338"/>
      <c r="AP672" s="338"/>
      <c r="AQ672" s="338"/>
      <c r="AR672" s="338"/>
      <c r="AS672" s="338"/>
      <c r="AT672" s="338"/>
      <c r="AU672" s="338"/>
      <c r="AV672" s="338"/>
      <c r="AW672" s="338"/>
      <c r="AX672" s="338"/>
      <c r="AY672" s="338"/>
      <c r="AZ672" s="338"/>
      <c r="BA672" s="338"/>
      <c r="BB672" s="338"/>
      <c r="BC672" s="338"/>
      <c r="BD672" s="338"/>
      <c r="BE672" s="338"/>
      <c r="BF672" s="338"/>
      <c r="BG672" s="338"/>
      <c r="BH672" s="338"/>
      <c r="BI672" s="338"/>
    </row>
    <row r="673" spans="1:61" s="348" customFormat="1" hidden="1">
      <c r="A673" s="338"/>
      <c r="B673" s="14"/>
      <c r="C673" s="204"/>
      <c r="D673" s="195"/>
      <c r="E673" s="195"/>
      <c r="F673" s="195"/>
      <c r="G673" s="195"/>
      <c r="H673" s="12"/>
      <c r="I673" s="14"/>
      <c r="K673" s="357"/>
      <c r="M673" s="338"/>
      <c r="N673" s="338"/>
      <c r="O673" s="338"/>
      <c r="P673" s="338"/>
      <c r="Q673" s="338"/>
      <c r="R673" s="338"/>
      <c r="S673" s="338"/>
      <c r="T673" s="338"/>
      <c r="U673" s="338"/>
      <c r="V673" s="338"/>
      <c r="W673" s="338"/>
      <c r="X673" s="338"/>
      <c r="Y673" s="338"/>
      <c r="Z673" s="338"/>
      <c r="AA673" s="338"/>
      <c r="AB673" s="338"/>
      <c r="AC673" s="338"/>
      <c r="AD673" s="338"/>
      <c r="AE673" s="338"/>
      <c r="AF673" s="338"/>
      <c r="AG673" s="338"/>
      <c r="AH673" s="338"/>
      <c r="AI673" s="338"/>
      <c r="AJ673" s="338"/>
      <c r="AK673" s="338"/>
      <c r="AL673" s="338"/>
      <c r="AM673" s="338"/>
      <c r="AN673" s="338"/>
      <c r="AO673" s="338"/>
      <c r="AP673" s="338"/>
      <c r="AQ673" s="338"/>
      <c r="AR673" s="338"/>
      <c r="AS673" s="338"/>
      <c r="AT673" s="338"/>
      <c r="AU673" s="338"/>
      <c r="AV673" s="338"/>
      <c r="AW673" s="338"/>
      <c r="AX673" s="338"/>
      <c r="AY673" s="338"/>
      <c r="AZ673" s="338"/>
      <c r="BA673" s="338"/>
      <c r="BB673" s="338"/>
      <c r="BC673" s="338"/>
      <c r="BD673" s="338"/>
      <c r="BE673" s="338"/>
      <c r="BF673" s="338"/>
      <c r="BG673" s="338"/>
      <c r="BH673" s="338"/>
      <c r="BI673" s="338"/>
    </row>
    <row r="674" spans="1:61" s="348" customFormat="1" hidden="1">
      <c r="A674" s="338"/>
      <c r="B674" s="1"/>
      <c r="C674" s="11"/>
      <c r="D674" s="161"/>
      <c r="E674" s="161"/>
      <c r="F674" s="161"/>
      <c r="G674" s="161"/>
      <c r="H674" s="12"/>
      <c r="I674" s="14"/>
      <c r="K674" s="357"/>
      <c r="M674" s="338"/>
      <c r="N674" s="338"/>
      <c r="O674" s="338"/>
      <c r="P674" s="338"/>
      <c r="Q674" s="338"/>
      <c r="R674" s="338"/>
      <c r="S674" s="338"/>
      <c r="T674" s="338"/>
      <c r="U674" s="338"/>
      <c r="V674" s="338"/>
      <c r="W674" s="338"/>
      <c r="X674" s="338"/>
      <c r="Y674" s="338"/>
      <c r="Z674" s="338"/>
      <c r="AA674" s="338"/>
      <c r="AB674" s="338"/>
      <c r="AC674" s="338"/>
      <c r="AD674" s="338"/>
      <c r="AE674" s="338"/>
      <c r="AF674" s="338"/>
      <c r="AG674" s="338"/>
      <c r="AH674" s="338"/>
      <c r="AI674" s="338"/>
      <c r="AJ674" s="338"/>
      <c r="AK674" s="338"/>
      <c r="AL674" s="338"/>
      <c r="AM674" s="338"/>
      <c r="AN674" s="338"/>
      <c r="AO674" s="338"/>
      <c r="AP674" s="338"/>
      <c r="AQ674" s="338"/>
      <c r="AR674" s="338"/>
      <c r="AS674" s="338"/>
      <c r="AT674" s="338"/>
      <c r="AU674" s="338"/>
      <c r="AV674" s="338"/>
      <c r="AW674" s="338"/>
      <c r="AX674" s="338"/>
      <c r="AY674" s="338"/>
      <c r="AZ674" s="338"/>
      <c r="BA674" s="338"/>
      <c r="BB674" s="338"/>
      <c r="BC674" s="338"/>
      <c r="BD674" s="338"/>
      <c r="BE674" s="338"/>
      <c r="BF674" s="338"/>
      <c r="BG674" s="338"/>
      <c r="BH674" s="338"/>
      <c r="BI674" s="338"/>
    </row>
    <row r="675" spans="1:61" s="348" customFormat="1" hidden="1">
      <c r="A675" s="338"/>
      <c r="B675" s="14"/>
      <c r="C675" s="114"/>
      <c r="D675" s="114"/>
      <c r="E675" s="114"/>
      <c r="F675" s="114"/>
      <c r="G675" s="114"/>
      <c r="H675" s="102"/>
      <c r="I675" s="14"/>
      <c r="K675" s="357"/>
      <c r="M675" s="338"/>
      <c r="N675" s="338"/>
      <c r="O675" s="338"/>
      <c r="P675" s="338"/>
      <c r="Q675" s="338"/>
      <c r="R675" s="338"/>
      <c r="S675" s="338"/>
      <c r="T675" s="338"/>
      <c r="U675" s="338"/>
      <c r="V675" s="338"/>
      <c r="W675" s="338"/>
      <c r="X675" s="338"/>
      <c r="Y675" s="338"/>
      <c r="Z675" s="338"/>
      <c r="AA675" s="338"/>
      <c r="AB675" s="338"/>
      <c r="AC675" s="338"/>
      <c r="AD675" s="338"/>
      <c r="AE675" s="338"/>
      <c r="AF675" s="338"/>
      <c r="AG675" s="338"/>
      <c r="AH675" s="338"/>
      <c r="AI675" s="338"/>
      <c r="AJ675" s="338"/>
      <c r="AK675" s="338"/>
      <c r="AL675" s="338"/>
      <c r="AM675" s="338"/>
      <c r="AN675" s="338"/>
      <c r="AO675" s="338"/>
      <c r="AP675" s="338"/>
      <c r="AQ675" s="338"/>
      <c r="AR675" s="338"/>
      <c r="AS675" s="338"/>
      <c r="AT675" s="338"/>
      <c r="AU675" s="338"/>
      <c r="AV675" s="338"/>
      <c r="AW675" s="338"/>
      <c r="AX675" s="338"/>
      <c r="AY675" s="338"/>
      <c r="AZ675" s="338"/>
      <c r="BA675" s="338"/>
      <c r="BB675" s="338"/>
      <c r="BC675" s="338"/>
      <c r="BD675" s="338"/>
      <c r="BE675" s="338"/>
      <c r="BF675" s="338"/>
      <c r="BG675" s="338"/>
      <c r="BH675" s="338"/>
      <c r="BI675" s="338"/>
    </row>
    <row r="676" spans="1:61" s="348" customFormat="1" hidden="1">
      <c r="A676" s="338"/>
      <c r="B676" s="14"/>
      <c r="C676" s="11"/>
      <c r="D676" s="161"/>
      <c r="E676" s="161"/>
      <c r="F676" s="161"/>
      <c r="G676" s="161"/>
      <c r="H676" s="12"/>
      <c r="I676" s="14"/>
      <c r="K676" s="357"/>
      <c r="M676" s="338"/>
      <c r="N676" s="338"/>
      <c r="O676" s="338"/>
      <c r="P676" s="338"/>
      <c r="Q676" s="338"/>
      <c r="R676" s="338"/>
      <c r="S676" s="338"/>
      <c r="T676" s="338"/>
      <c r="U676" s="338"/>
      <c r="V676" s="338"/>
      <c r="W676" s="338"/>
      <c r="X676" s="338"/>
      <c r="Y676" s="338"/>
      <c r="Z676" s="338"/>
      <c r="AA676" s="338"/>
      <c r="AB676" s="338"/>
      <c r="AC676" s="338"/>
      <c r="AD676" s="338"/>
      <c r="AE676" s="338"/>
      <c r="AF676" s="338"/>
      <c r="AG676" s="338"/>
      <c r="AH676" s="338"/>
      <c r="AI676" s="338"/>
      <c r="AJ676" s="338"/>
      <c r="AK676" s="338"/>
      <c r="AL676" s="338"/>
      <c r="AM676" s="338"/>
      <c r="AN676" s="338"/>
      <c r="AO676" s="338"/>
      <c r="AP676" s="338"/>
      <c r="AQ676" s="338"/>
      <c r="AR676" s="338"/>
      <c r="AS676" s="338"/>
      <c r="AT676" s="338"/>
      <c r="AU676" s="338"/>
      <c r="AV676" s="338"/>
      <c r="AW676" s="338"/>
      <c r="AX676" s="338"/>
      <c r="AY676" s="338"/>
      <c r="AZ676" s="338"/>
      <c r="BA676" s="338"/>
      <c r="BB676" s="338"/>
      <c r="BC676" s="338"/>
      <c r="BD676" s="338"/>
      <c r="BE676" s="338"/>
      <c r="BF676" s="338"/>
      <c r="BG676" s="338"/>
      <c r="BH676" s="338"/>
      <c r="BI676" s="338"/>
    </row>
    <row r="677" spans="1:61" s="348" customFormat="1" hidden="1">
      <c r="A677" s="338"/>
      <c r="B677" s="14"/>
      <c r="C677" s="195"/>
      <c r="D677" s="195"/>
      <c r="E677" s="114"/>
      <c r="F677" s="114"/>
      <c r="G677" s="114"/>
      <c r="H677" s="102"/>
      <c r="I677" s="14"/>
      <c r="K677" s="357"/>
      <c r="M677" s="338"/>
      <c r="N677" s="338"/>
      <c r="O677" s="338"/>
      <c r="P677" s="338"/>
      <c r="Q677" s="338"/>
      <c r="R677" s="338"/>
      <c r="S677" s="338"/>
      <c r="T677" s="338"/>
      <c r="U677" s="338"/>
      <c r="V677" s="338"/>
      <c r="W677" s="338"/>
      <c r="X677" s="338"/>
      <c r="Y677" s="338"/>
      <c r="Z677" s="338"/>
      <c r="AA677" s="338"/>
      <c r="AB677" s="338"/>
      <c r="AC677" s="338"/>
      <c r="AD677" s="338"/>
      <c r="AE677" s="338"/>
      <c r="AF677" s="338"/>
      <c r="AG677" s="338"/>
      <c r="AH677" s="338"/>
      <c r="AI677" s="338"/>
      <c r="AJ677" s="338"/>
      <c r="AK677" s="338"/>
      <c r="AL677" s="338"/>
      <c r="AM677" s="338"/>
      <c r="AN677" s="338"/>
      <c r="AO677" s="338"/>
      <c r="AP677" s="338"/>
      <c r="AQ677" s="338"/>
      <c r="AR677" s="338"/>
      <c r="AS677" s="338"/>
      <c r="AT677" s="338"/>
      <c r="AU677" s="338"/>
      <c r="AV677" s="338"/>
      <c r="AW677" s="338"/>
      <c r="AX677" s="338"/>
      <c r="AY677" s="338"/>
      <c r="AZ677" s="338"/>
      <c r="BA677" s="338"/>
      <c r="BB677" s="338"/>
      <c r="BC677" s="338"/>
      <c r="BD677" s="338"/>
      <c r="BE677" s="338"/>
      <c r="BF677" s="338"/>
      <c r="BG677" s="338"/>
      <c r="BH677" s="338"/>
      <c r="BI677" s="338"/>
    </row>
    <row r="678" spans="1:61" s="348" customFormat="1" hidden="1">
      <c r="A678" s="338"/>
      <c r="B678" s="14"/>
      <c r="C678" s="11"/>
      <c r="D678" s="161"/>
      <c r="E678" s="161"/>
      <c r="F678" s="161"/>
      <c r="G678" s="161"/>
      <c r="H678" s="12"/>
      <c r="I678" s="14"/>
      <c r="K678" s="357"/>
      <c r="M678" s="338"/>
      <c r="N678" s="338"/>
      <c r="O678" s="338"/>
      <c r="P678" s="338"/>
      <c r="Q678" s="338"/>
      <c r="R678" s="338"/>
      <c r="S678" s="338"/>
      <c r="T678" s="338"/>
      <c r="U678" s="338"/>
      <c r="V678" s="338"/>
      <c r="W678" s="338"/>
      <c r="X678" s="338"/>
      <c r="Y678" s="338"/>
      <c r="Z678" s="338"/>
      <c r="AA678" s="338"/>
      <c r="AB678" s="338"/>
      <c r="AC678" s="338"/>
      <c r="AD678" s="338"/>
      <c r="AE678" s="338"/>
      <c r="AF678" s="338"/>
      <c r="AG678" s="338"/>
      <c r="AH678" s="338"/>
      <c r="AI678" s="338"/>
      <c r="AJ678" s="338"/>
      <c r="AK678" s="338"/>
      <c r="AL678" s="338"/>
      <c r="AM678" s="338"/>
      <c r="AN678" s="338"/>
      <c r="AO678" s="338"/>
      <c r="AP678" s="338"/>
      <c r="AQ678" s="338"/>
      <c r="AR678" s="338"/>
      <c r="AS678" s="338"/>
      <c r="AT678" s="338"/>
      <c r="AU678" s="338"/>
      <c r="AV678" s="338"/>
      <c r="AW678" s="338"/>
      <c r="AX678" s="338"/>
      <c r="AY678" s="338"/>
      <c r="AZ678" s="338"/>
      <c r="BA678" s="338"/>
      <c r="BB678" s="338"/>
      <c r="BC678" s="338"/>
      <c r="BD678" s="338"/>
      <c r="BE678" s="338"/>
      <c r="BF678" s="338"/>
      <c r="BG678" s="338"/>
      <c r="BH678" s="338"/>
      <c r="BI678" s="338"/>
    </row>
    <row r="679" spans="1:61" s="348" customFormat="1" hidden="1">
      <c r="A679" s="338"/>
      <c r="B679" s="14"/>
      <c r="C679" s="204"/>
      <c r="D679" s="161"/>
      <c r="E679" s="161"/>
      <c r="F679" s="161"/>
      <c r="G679" s="161"/>
      <c r="H679" s="12"/>
      <c r="I679" s="14"/>
      <c r="K679" s="357"/>
      <c r="M679" s="338"/>
      <c r="N679" s="338"/>
      <c r="O679" s="338"/>
      <c r="P679" s="338"/>
      <c r="Q679" s="338"/>
      <c r="R679" s="338"/>
      <c r="S679" s="338"/>
      <c r="T679" s="338"/>
      <c r="U679" s="338"/>
      <c r="V679" s="338"/>
      <c r="W679" s="338"/>
      <c r="X679" s="338"/>
      <c r="Y679" s="338"/>
      <c r="Z679" s="338"/>
      <c r="AA679" s="338"/>
      <c r="AB679" s="338"/>
      <c r="AC679" s="338"/>
      <c r="AD679" s="338"/>
      <c r="AE679" s="338"/>
      <c r="AF679" s="338"/>
      <c r="AG679" s="338"/>
      <c r="AH679" s="338"/>
      <c r="AI679" s="338"/>
      <c r="AJ679" s="338"/>
      <c r="AK679" s="338"/>
      <c r="AL679" s="338"/>
      <c r="AM679" s="338"/>
      <c r="AN679" s="338"/>
      <c r="AO679" s="338"/>
      <c r="AP679" s="338"/>
      <c r="AQ679" s="338"/>
      <c r="AR679" s="338"/>
      <c r="AS679" s="338"/>
      <c r="AT679" s="338"/>
      <c r="AU679" s="338"/>
      <c r="AV679" s="338"/>
      <c r="AW679" s="338"/>
      <c r="AX679" s="338"/>
      <c r="AY679" s="338"/>
      <c r="AZ679" s="338"/>
      <c r="BA679" s="338"/>
      <c r="BB679" s="338"/>
      <c r="BC679" s="338"/>
      <c r="BD679" s="338"/>
      <c r="BE679" s="338"/>
      <c r="BF679" s="338"/>
      <c r="BG679" s="338"/>
      <c r="BH679" s="338"/>
      <c r="BI679" s="338"/>
    </row>
    <row r="680" spans="1:61" s="348" customFormat="1" hidden="1">
      <c r="A680" s="338"/>
      <c r="B680" s="14"/>
      <c r="C680" s="11"/>
      <c r="D680" s="161"/>
      <c r="E680" s="161"/>
      <c r="F680" s="161"/>
      <c r="G680" s="161"/>
      <c r="H680" s="12"/>
      <c r="I680" s="14"/>
      <c r="K680" s="357"/>
      <c r="M680" s="338"/>
      <c r="N680" s="338"/>
      <c r="O680" s="338"/>
      <c r="P680" s="338"/>
      <c r="Q680" s="338"/>
      <c r="R680" s="338"/>
      <c r="S680" s="338"/>
      <c r="T680" s="338"/>
      <c r="U680" s="338"/>
      <c r="V680" s="338"/>
      <c r="W680" s="338"/>
      <c r="X680" s="338"/>
      <c r="Y680" s="338"/>
      <c r="Z680" s="338"/>
      <c r="AA680" s="338"/>
      <c r="AB680" s="338"/>
      <c r="AC680" s="338"/>
      <c r="AD680" s="338"/>
      <c r="AE680" s="338"/>
      <c r="AF680" s="338"/>
      <c r="AG680" s="338"/>
      <c r="AH680" s="338"/>
      <c r="AI680" s="338"/>
      <c r="AJ680" s="338"/>
      <c r="AK680" s="338"/>
      <c r="AL680" s="338"/>
      <c r="AM680" s="338"/>
      <c r="AN680" s="338"/>
      <c r="AO680" s="338"/>
      <c r="AP680" s="338"/>
      <c r="AQ680" s="338"/>
      <c r="AR680" s="338"/>
      <c r="AS680" s="338"/>
      <c r="AT680" s="338"/>
      <c r="AU680" s="338"/>
      <c r="AV680" s="338"/>
      <c r="AW680" s="338"/>
      <c r="AX680" s="338"/>
      <c r="AY680" s="338"/>
      <c r="AZ680" s="338"/>
      <c r="BA680" s="338"/>
      <c r="BB680" s="338"/>
      <c r="BC680" s="338"/>
      <c r="BD680" s="338"/>
      <c r="BE680" s="338"/>
      <c r="BF680" s="338"/>
      <c r="BG680" s="338"/>
      <c r="BH680" s="338"/>
      <c r="BI680" s="338"/>
    </row>
    <row r="681" spans="1:61" s="348" customFormat="1" hidden="1">
      <c r="A681" s="338"/>
      <c r="B681" s="14"/>
      <c r="C681" s="204"/>
      <c r="D681" s="195"/>
      <c r="E681" s="114"/>
      <c r="F681" s="114"/>
      <c r="G681" s="114"/>
      <c r="H681" s="12"/>
      <c r="I681" s="14"/>
      <c r="K681" s="357"/>
      <c r="M681" s="338"/>
      <c r="N681" s="338"/>
      <c r="O681" s="338"/>
      <c r="P681" s="338"/>
      <c r="Q681" s="338"/>
      <c r="R681" s="338"/>
      <c r="S681" s="338"/>
      <c r="T681" s="338"/>
      <c r="U681" s="338"/>
      <c r="V681" s="338"/>
      <c r="W681" s="338"/>
      <c r="X681" s="338"/>
      <c r="Y681" s="338"/>
      <c r="Z681" s="338"/>
      <c r="AA681" s="338"/>
      <c r="AB681" s="338"/>
      <c r="AC681" s="338"/>
      <c r="AD681" s="338"/>
      <c r="AE681" s="338"/>
      <c r="AF681" s="338"/>
      <c r="AG681" s="338"/>
      <c r="AH681" s="338"/>
      <c r="AI681" s="338"/>
      <c r="AJ681" s="338"/>
      <c r="AK681" s="338"/>
      <c r="AL681" s="338"/>
      <c r="AM681" s="338"/>
      <c r="AN681" s="338"/>
      <c r="AO681" s="338"/>
      <c r="AP681" s="338"/>
      <c r="AQ681" s="338"/>
      <c r="AR681" s="338"/>
      <c r="AS681" s="338"/>
      <c r="AT681" s="338"/>
      <c r="AU681" s="338"/>
      <c r="AV681" s="338"/>
      <c r="AW681" s="338"/>
      <c r="AX681" s="338"/>
      <c r="AY681" s="338"/>
      <c r="AZ681" s="338"/>
      <c r="BA681" s="338"/>
      <c r="BB681" s="338"/>
      <c r="BC681" s="338"/>
      <c r="BD681" s="338"/>
      <c r="BE681" s="338"/>
      <c r="BF681" s="338"/>
      <c r="BG681" s="338"/>
      <c r="BH681" s="338"/>
      <c r="BI681" s="338"/>
    </row>
    <row r="682" spans="1:61" s="348" customFormat="1" hidden="1">
      <c r="A682" s="338"/>
      <c r="B682" s="14"/>
      <c r="C682" s="11"/>
      <c r="D682" s="161"/>
      <c r="E682" s="161"/>
      <c r="F682" s="161"/>
      <c r="G682" s="161"/>
      <c r="H682" s="12"/>
      <c r="I682" s="14"/>
      <c r="K682" s="357"/>
      <c r="M682" s="338"/>
      <c r="N682" s="338"/>
      <c r="O682" s="338"/>
      <c r="P682" s="338"/>
      <c r="Q682" s="338"/>
      <c r="R682" s="338"/>
      <c r="S682" s="338"/>
      <c r="T682" s="338"/>
      <c r="U682" s="338"/>
      <c r="V682" s="338"/>
      <c r="W682" s="338"/>
      <c r="X682" s="338"/>
      <c r="Y682" s="338"/>
      <c r="Z682" s="338"/>
      <c r="AA682" s="338"/>
      <c r="AB682" s="338"/>
      <c r="AC682" s="338"/>
      <c r="AD682" s="338"/>
      <c r="AE682" s="338"/>
      <c r="AF682" s="338"/>
      <c r="AG682" s="338"/>
      <c r="AH682" s="338"/>
      <c r="AI682" s="338"/>
      <c r="AJ682" s="338"/>
      <c r="AK682" s="338"/>
      <c r="AL682" s="338"/>
      <c r="AM682" s="338"/>
      <c r="AN682" s="338"/>
      <c r="AO682" s="338"/>
      <c r="AP682" s="338"/>
      <c r="AQ682" s="338"/>
      <c r="AR682" s="338"/>
      <c r="AS682" s="338"/>
      <c r="AT682" s="338"/>
      <c r="AU682" s="338"/>
      <c r="AV682" s="338"/>
      <c r="AW682" s="338"/>
      <c r="AX682" s="338"/>
      <c r="AY682" s="338"/>
      <c r="AZ682" s="338"/>
      <c r="BA682" s="338"/>
      <c r="BB682" s="338"/>
      <c r="BC682" s="338"/>
      <c r="BD682" s="338"/>
      <c r="BE682" s="338"/>
      <c r="BF682" s="338"/>
      <c r="BG682" s="338"/>
      <c r="BH682" s="338"/>
      <c r="BI682" s="338"/>
    </row>
    <row r="683" spans="1:61" s="348" customFormat="1" hidden="1">
      <c r="A683" s="338"/>
      <c r="B683" s="14"/>
      <c r="C683" s="204"/>
      <c r="D683" s="195"/>
      <c r="E683" s="114"/>
      <c r="F683" s="114"/>
      <c r="G683" s="114"/>
      <c r="H683" s="12"/>
      <c r="I683" s="14"/>
      <c r="K683" s="357"/>
      <c r="M683" s="338"/>
      <c r="N683" s="338"/>
      <c r="O683" s="338"/>
      <c r="P683" s="338"/>
      <c r="Q683" s="338"/>
      <c r="R683" s="338"/>
      <c r="S683" s="338"/>
      <c r="T683" s="338"/>
      <c r="U683" s="338"/>
      <c r="V683" s="338"/>
      <c r="W683" s="338"/>
      <c r="X683" s="338"/>
      <c r="Y683" s="338"/>
      <c r="Z683" s="338"/>
      <c r="AA683" s="338"/>
      <c r="AB683" s="338"/>
      <c r="AC683" s="338"/>
      <c r="AD683" s="338"/>
      <c r="AE683" s="338"/>
      <c r="AF683" s="338"/>
      <c r="AG683" s="338"/>
      <c r="AH683" s="338"/>
      <c r="AI683" s="338"/>
      <c r="AJ683" s="338"/>
      <c r="AK683" s="338"/>
      <c r="AL683" s="338"/>
      <c r="AM683" s="338"/>
      <c r="AN683" s="338"/>
      <c r="AO683" s="338"/>
      <c r="AP683" s="338"/>
      <c r="AQ683" s="338"/>
      <c r="AR683" s="338"/>
      <c r="AS683" s="338"/>
      <c r="AT683" s="338"/>
      <c r="AU683" s="338"/>
      <c r="AV683" s="338"/>
      <c r="AW683" s="338"/>
      <c r="AX683" s="338"/>
      <c r="AY683" s="338"/>
      <c r="AZ683" s="338"/>
      <c r="BA683" s="338"/>
      <c r="BB683" s="338"/>
      <c r="BC683" s="338"/>
      <c r="BD683" s="338"/>
      <c r="BE683" s="338"/>
      <c r="BF683" s="338"/>
      <c r="BG683" s="338"/>
      <c r="BH683" s="338"/>
      <c r="BI683" s="338"/>
    </row>
    <row r="684" spans="1:61" s="348" customFormat="1" hidden="1">
      <c r="A684" s="338"/>
      <c r="B684" s="14"/>
      <c r="C684" s="11"/>
      <c r="D684" s="161"/>
      <c r="E684" s="161"/>
      <c r="F684" s="161"/>
      <c r="G684" s="161"/>
      <c r="H684" s="12"/>
      <c r="I684" s="14"/>
      <c r="K684" s="357"/>
      <c r="M684" s="338"/>
      <c r="N684" s="338"/>
      <c r="O684" s="338"/>
      <c r="P684" s="338"/>
      <c r="Q684" s="338"/>
      <c r="R684" s="338"/>
      <c r="S684" s="338"/>
      <c r="T684" s="338"/>
      <c r="U684" s="338"/>
      <c r="V684" s="338"/>
      <c r="W684" s="338"/>
      <c r="X684" s="338"/>
      <c r="Y684" s="338"/>
      <c r="Z684" s="338"/>
      <c r="AA684" s="338"/>
      <c r="AB684" s="338"/>
      <c r="AC684" s="338"/>
      <c r="AD684" s="338"/>
      <c r="AE684" s="338"/>
      <c r="AF684" s="338"/>
      <c r="AG684" s="338"/>
      <c r="AH684" s="338"/>
      <c r="AI684" s="338"/>
      <c r="AJ684" s="338"/>
      <c r="AK684" s="338"/>
      <c r="AL684" s="338"/>
      <c r="AM684" s="338"/>
      <c r="AN684" s="338"/>
      <c r="AO684" s="338"/>
      <c r="AP684" s="338"/>
      <c r="AQ684" s="338"/>
      <c r="AR684" s="338"/>
      <c r="AS684" s="338"/>
      <c r="AT684" s="338"/>
      <c r="AU684" s="338"/>
      <c r="AV684" s="338"/>
      <c r="AW684" s="338"/>
      <c r="AX684" s="338"/>
      <c r="AY684" s="338"/>
      <c r="AZ684" s="338"/>
      <c r="BA684" s="338"/>
      <c r="BB684" s="338"/>
      <c r="BC684" s="338"/>
      <c r="BD684" s="338"/>
      <c r="BE684" s="338"/>
      <c r="BF684" s="338"/>
      <c r="BG684" s="338"/>
      <c r="BH684" s="338"/>
      <c r="BI684" s="338"/>
    </row>
    <row r="685" spans="1:61" s="348" customFormat="1" hidden="1">
      <c r="A685" s="338"/>
      <c r="B685" s="14"/>
      <c r="C685" s="204"/>
      <c r="D685" s="195"/>
      <c r="E685" s="114"/>
      <c r="F685" s="114"/>
      <c r="G685" s="114"/>
      <c r="H685" s="102"/>
      <c r="I685" s="14"/>
      <c r="K685" s="357"/>
      <c r="M685" s="338"/>
      <c r="N685" s="338"/>
      <c r="O685" s="338"/>
      <c r="P685" s="338"/>
      <c r="Q685" s="338"/>
      <c r="R685" s="338"/>
      <c r="S685" s="338"/>
      <c r="T685" s="338"/>
      <c r="U685" s="338"/>
      <c r="V685" s="338"/>
      <c r="W685" s="338"/>
      <c r="X685" s="338"/>
      <c r="Y685" s="338"/>
      <c r="Z685" s="338"/>
      <c r="AA685" s="338"/>
      <c r="AB685" s="338"/>
      <c r="AC685" s="338"/>
      <c r="AD685" s="338"/>
      <c r="AE685" s="338"/>
      <c r="AF685" s="338"/>
      <c r="AG685" s="338"/>
      <c r="AH685" s="338"/>
      <c r="AI685" s="338"/>
      <c r="AJ685" s="338"/>
      <c r="AK685" s="338"/>
      <c r="AL685" s="338"/>
      <c r="AM685" s="338"/>
      <c r="AN685" s="338"/>
      <c r="AO685" s="338"/>
      <c r="AP685" s="338"/>
      <c r="AQ685" s="338"/>
      <c r="AR685" s="338"/>
      <c r="AS685" s="338"/>
      <c r="AT685" s="338"/>
      <c r="AU685" s="338"/>
      <c r="AV685" s="338"/>
      <c r="AW685" s="338"/>
      <c r="AX685" s="338"/>
      <c r="AY685" s="338"/>
      <c r="AZ685" s="338"/>
      <c r="BA685" s="338"/>
      <c r="BB685" s="338"/>
      <c r="BC685" s="338"/>
      <c r="BD685" s="338"/>
      <c r="BE685" s="338"/>
      <c r="BF685" s="338"/>
      <c r="BG685" s="338"/>
      <c r="BH685" s="338"/>
      <c r="BI685" s="338"/>
    </row>
    <row r="686" spans="1:61" s="348" customFormat="1" hidden="1">
      <c r="A686" s="338"/>
      <c r="B686" s="1"/>
      <c r="C686" s="11"/>
      <c r="D686" s="161"/>
      <c r="E686" s="161"/>
      <c r="F686" s="161"/>
      <c r="G686" s="161"/>
      <c r="H686" s="12"/>
      <c r="I686" s="14"/>
      <c r="K686" s="357"/>
      <c r="M686" s="338"/>
      <c r="N686" s="338"/>
      <c r="O686" s="338"/>
      <c r="P686" s="338"/>
      <c r="Q686" s="338"/>
      <c r="R686" s="338"/>
      <c r="S686" s="338"/>
      <c r="T686" s="338"/>
      <c r="U686" s="338"/>
      <c r="V686" s="338"/>
      <c r="W686" s="338"/>
      <c r="X686" s="338"/>
      <c r="Y686" s="338"/>
      <c r="Z686" s="338"/>
      <c r="AA686" s="338"/>
      <c r="AB686" s="338"/>
      <c r="AC686" s="338"/>
      <c r="AD686" s="338"/>
      <c r="AE686" s="338"/>
      <c r="AF686" s="338"/>
      <c r="AG686" s="338"/>
      <c r="AH686" s="338"/>
      <c r="AI686" s="338"/>
      <c r="AJ686" s="338"/>
      <c r="AK686" s="338"/>
      <c r="AL686" s="338"/>
      <c r="AM686" s="338"/>
      <c r="AN686" s="338"/>
      <c r="AO686" s="338"/>
      <c r="AP686" s="338"/>
      <c r="AQ686" s="338"/>
      <c r="AR686" s="338"/>
      <c r="AS686" s="338"/>
      <c r="AT686" s="338"/>
      <c r="AU686" s="338"/>
      <c r="AV686" s="338"/>
      <c r="AW686" s="338"/>
      <c r="AX686" s="338"/>
      <c r="AY686" s="338"/>
      <c r="AZ686" s="338"/>
      <c r="BA686" s="338"/>
      <c r="BB686" s="338"/>
      <c r="BC686" s="338"/>
      <c r="BD686" s="338"/>
      <c r="BE686" s="338"/>
      <c r="BF686" s="338"/>
      <c r="BG686" s="338"/>
      <c r="BH686" s="338"/>
      <c r="BI686" s="338"/>
    </row>
    <row r="687" spans="1:61" s="348" customFormat="1" hidden="1">
      <c r="A687" s="338"/>
      <c r="B687" s="14"/>
      <c r="C687" s="204"/>
      <c r="D687" s="195"/>
      <c r="E687" s="114"/>
      <c r="F687" s="114"/>
      <c r="G687" s="114"/>
      <c r="H687" s="102"/>
      <c r="I687" s="14"/>
      <c r="K687" s="357"/>
      <c r="M687" s="338"/>
      <c r="N687" s="338"/>
      <c r="O687" s="338"/>
      <c r="P687" s="338"/>
      <c r="Q687" s="338"/>
      <c r="R687" s="338"/>
      <c r="S687" s="338"/>
      <c r="T687" s="338"/>
      <c r="U687" s="338"/>
      <c r="V687" s="338"/>
      <c r="W687" s="338"/>
      <c r="X687" s="338"/>
      <c r="Y687" s="338"/>
      <c r="Z687" s="338"/>
      <c r="AA687" s="338"/>
      <c r="AB687" s="338"/>
      <c r="AC687" s="338"/>
      <c r="AD687" s="338"/>
      <c r="AE687" s="338"/>
      <c r="AF687" s="338"/>
      <c r="AG687" s="338"/>
      <c r="AH687" s="338"/>
      <c r="AI687" s="338"/>
      <c r="AJ687" s="338"/>
      <c r="AK687" s="338"/>
      <c r="AL687" s="338"/>
      <c r="AM687" s="338"/>
      <c r="AN687" s="338"/>
      <c r="AO687" s="338"/>
      <c r="AP687" s="338"/>
      <c r="AQ687" s="338"/>
      <c r="AR687" s="338"/>
      <c r="AS687" s="338"/>
      <c r="AT687" s="338"/>
      <c r="AU687" s="338"/>
      <c r="AV687" s="338"/>
      <c r="AW687" s="338"/>
      <c r="AX687" s="338"/>
      <c r="AY687" s="338"/>
      <c r="AZ687" s="338"/>
      <c r="BA687" s="338"/>
      <c r="BB687" s="338"/>
      <c r="BC687" s="338"/>
      <c r="BD687" s="338"/>
      <c r="BE687" s="338"/>
      <c r="BF687" s="338"/>
      <c r="BG687" s="338"/>
      <c r="BH687" s="338"/>
      <c r="BI687" s="338"/>
    </row>
    <row r="688" spans="1:61" s="348" customFormat="1" hidden="1">
      <c r="A688" s="338"/>
      <c r="B688" s="1"/>
      <c r="C688" s="11"/>
      <c r="D688" s="161"/>
      <c r="E688" s="161"/>
      <c r="F688" s="161"/>
      <c r="G688" s="161"/>
      <c r="H688" s="12"/>
      <c r="I688" s="14"/>
      <c r="K688" s="357"/>
      <c r="M688" s="338"/>
      <c r="N688" s="338"/>
      <c r="O688" s="338"/>
      <c r="P688" s="338"/>
      <c r="Q688" s="338"/>
      <c r="R688" s="338"/>
      <c r="S688" s="338"/>
      <c r="T688" s="338"/>
      <c r="U688" s="338"/>
      <c r="V688" s="338"/>
      <c r="W688" s="338"/>
      <c r="X688" s="338"/>
      <c r="Y688" s="338"/>
      <c r="Z688" s="338"/>
      <c r="AA688" s="338"/>
      <c r="AB688" s="338"/>
      <c r="AC688" s="338"/>
      <c r="AD688" s="338"/>
      <c r="AE688" s="338"/>
      <c r="AF688" s="338"/>
      <c r="AG688" s="338"/>
      <c r="AH688" s="338"/>
      <c r="AI688" s="338"/>
      <c r="AJ688" s="338"/>
      <c r="AK688" s="338"/>
      <c r="AL688" s="338"/>
      <c r="AM688" s="338"/>
      <c r="AN688" s="338"/>
      <c r="AO688" s="338"/>
      <c r="AP688" s="338"/>
      <c r="AQ688" s="338"/>
      <c r="AR688" s="338"/>
      <c r="AS688" s="338"/>
      <c r="AT688" s="338"/>
      <c r="AU688" s="338"/>
      <c r="AV688" s="338"/>
      <c r="AW688" s="338"/>
      <c r="AX688" s="338"/>
      <c r="AY688" s="338"/>
      <c r="AZ688" s="338"/>
      <c r="BA688" s="338"/>
      <c r="BB688" s="338"/>
      <c r="BC688" s="338"/>
      <c r="BD688" s="338"/>
      <c r="BE688" s="338"/>
      <c r="BF688" s="338"/>
      <c r="BG688" s="338"/>
      <c r="BH688" s="338"/>
      <c r="BI688" s="338"/>
    </row>
    <row r="689" spans="1:61" s="348" customFormat="1" hidden="1">
      <c r="A689" s="338"/>
      <c r="B689" s="14"/>
      <c r="C689" s="204"/>
      <c r="D689" s="195"/>
      <c r="E689" s="114"/>
      <c r="F689" s="114"/>
      <c r="G689" s="114"/>
      <c r="H689" s="102"/>
      <c r="I689" s="14"/>
      <c r="K689" s="357"/>
      <c r="M689" s="338"/>
      <c r="N689" s="338"/>
      <c r="O689" s="338"/>
      <c r="P689" s="338"/>
      <c r="Q689" s="338"/>
      <c r="R689" s="338"/>
      <c r="S689" s="338"/>
      <c r="T689" s="338"/>
      <c r="U689" s="338"/>
      <c r="V689" s="338"/>
      <c r="W689" s="338"/>
      <c r="X689" s="338"/>
      <c r="Y689" s="338"/>
      <c r="Z689" s="338"/>
      <c r="AA689" s="338"/>
      <c r="AB689" s="338"/>
      <c r="AC689" s="338"/>
      <c r="AD689" s="338"/>
      <c r="AE689" s="338"/>
      <c r="AF689" s="338"/>
      <c r="AG689" s="338"/>
      <c r="AH689" s="338"/>
      <c r="AI689" s="338"/>
      <c r="AJ689" s="338"/>
      <c r="AK689" s="338"/>
      <c r="AL689" s="338"/>
      <c r="AM689" s="338"/>
      <c r="AN689" s="338"/>
      <c r="AO689" s="338"/>
      <c r="AP689" s="338"/>
      <c r="AQ689" s="338"/>
      <c r="AR689" s="338"/>
      <c r="AS689" s="338"/>
      <c r="AT689" s="338"/>
      <c r="AU689" s="338"/>
      <c r="AV689" s="338"/>
      <c r="AW689" s="338"/>
      <c r="AX689" s="338"/>
      <c r="AY689" s="338"/>
      <c r="AZ689" s="338"/>
      <c r="BA689" s="338"/>
      <c r="BB689" s="338"/>
      <c r="BC689" s="338"/>
      <c r="BD689" s="338"/>
      <c r="BE689" s="338"/>
      <c r="BF689" s="338"/>
      <c r="BG689" s="338"/>
      <c r="BH689" s="338"/>
      <c r="BI689" s="338"/>
    </row>
    <row r="690" spans="1:61" s="348" customFormat="1" hidden="1">
      <c r="A690" s="338"/>
      <c r="B690" s="1"/>
      <c r="C690" s="11"/>
      <c r="D690" s="161"/>
      <c r="E690" s="161"/>
      <c r="F690" s="161"/>
      <c r="G690" s="161"/>
      <c r="H690" s="12"/>
      <c r="I690" s="14"/>
      <c r="K690" s="357"/>
      <c r="M690" s="338"/>
      <c r="N690" s="338"/>
      <c r="O690" s="338"/>
      <c r="P690" s="338"/>
      <c r="Q690" s="338"/>
      <c r="R690" s="338"/>
      <c r="S690" s="338"/>
      <c r="T690" s="338"/>
      <c r="U690" s="338"/>
      <c r="V690" s="338"/>
      <c r="W690" s="338"/>
      <c r="X690" s="338"/>
      <c r="Y690" s="338"/>
      <c r="Z690" s="338"/>
      <c r="AA690" s="338"/>
      <c r="AB690" s="338"/>
      <c r="AC690" s="338"/>
      <c r="AD690" s="338"/>
      <c r="AE690" s="338"/>
      <c r="AF690" s="338"/>
      <c r="AG690" s="338"/>
      <c r="AH690" s="338"/>
      <c r="AI690" s="338"/>
      <c r="AJ690" s="338"/>
      <c r="AK690" s="338"/>
      <c r="AL690" s="338"/>
      <c r="AM690" s="338"/>
      <c r="AN690" s="338"/>
      <c r="AO690" s="338"/>
      <c r="AP690" s="338"/>
      <c r="AQ690" s="338"/>
      <c r="AR690" s="338"/>
      <c r="AS690" s="338"/>
      <c r="AT690" s="338"/>
      <c r="AU690" s="338"/>
      <c r="AV690" s="338"/>
      <c r="AW690" s="338"/>
      <c r="AX690" s="338"/>
      <c r="AY690" s="338"/>
      <c r="AZ690" s="338"/>
      <c r="BA690" s="338"/>
      <c r="BB690" s="338"/>
      <c r="BC690" s="338"/>
      <c r="BD690" s="338"/>
      <c r="BE690" s="338"/>
      <c r="BF690" s="338"/>
      <c r="BG690" s="338"/>
      <c r="BH690" s="338"/>
      <c r="BI690" s="338"/>
    </row>
    <row r="691" spans="1:61" s="348" customFormat="1" hidden="1">
      <c r="A691" s="338"/>
      <c r="B691" s="1"/>
      <c r="C691" s="204"/>
      <c r="D691" s="161"/>
      <c r="E691" s="14"/>
      <c r="F691" s="14"/>
      <c r="G691" s="14"/>
      <c r="H691" s="102"/>
      <c r="I691" s="14"/>
      <c r="K691" s="357"/>
      <c r="M691" s="338"/>
      <c r="N691" s="338"/>
      <c r="O691" s="338"/>
      <c r="P691" s="338"/>
      <c r="Q691" s="338"/>
      <c r="R691" s="338"/>
      <c r="S691" s="338"/>
      <c r="T691" s="338"/>
      <c r="U691" s="338"/>
      <c r="V691" s="338"/>
      <c r="W691" s="338"/>
      <c r="X691" s="338"/>
      <c r="Y691" s="338"/>
      <c r="Z691" s="338"/>
      <c r="AA691" s="338"/>
      <c r="AB691" s="338"/>
      <c r="AC691" s="338"/>
      <c r="AD691" s="338"/>
      <c r="AE691" s="338"/>
      <c r="AF691" s="338"/>
      <c r="AG691" s="338"/>
      <c r="AH691" s="338"/>
      <c r="AI691" s="338"/>
      <c r="AJ691" s="338"/>
      <c r="AK691" s="338"/>
      <c r="AL691" s="338"/>
      <c r="AM691" s="338"/>
      <c r="AN691" s="338"/>
      <c r="AO691" s="338"/>
      <c r="AP691" s="338"/>
      <c r="AQ691" s="338"/>
      <c r="AR691" s="338"/>
      <c r="AS691" s="338"/>
      <c r="AT691" s="338"/>
      <c r="AU691" s="338"/>
      <c r="AV691" s="338"/>
      <c r="AW691" s="338"/>
      <c r="AX691" s="338"/>
      <c r="AY691" s="338"/>
      <c r="AZ691" s="338"/>
      <c r="BA691" s="338"/>
      <c r="BB691" s="338"/>
      <c r="BC691" s="338"/>
      <c r="BD691" s="338"/>
      <c r="BE691" s="338"/>
      <c r="BF691" s="338"/>
      <c r="BG691" s="338"/>
      <c r="BH691" s="338"/>
      <c r="BI691" s="338"/>
    </row>
    <row r="692" spans="1:61" s="348" customFormat="1" hidden="1">
      <c r="A692" s="338"/>
      <c r="B692" s="1"/>
      <c r="C692" s="11"/>
      <c r="D692" s="161"/>
      <c r="E692" s="14"/>
      <c r="F692" s="14"/>
      <c r="G692" s="14"/>
      <c r="H692" s="12"/>
      <c r="I692" s="14"/>
      <c r="K692" s="357"/>
      <c r="M692" s="338"/>
      <c r="N692" s="338"/>
      <c r="O692" s="338"/>
      <c r="P692" s="338"/>
      <c r="Q692" s="338"/>
      <c r="R692" s="338"/>
      <c r="S692" s="338"/>
      <c r="T692" s="338"/>
      <c r="U692" s="338"/>
      <c r="V692" s="338"/>
      <c r="W692" s="338"/>
      <c r="X692" s="338"/>
      <c r="Y692" s="338"/>
      <c r="Z692" s="338"/>
      <c r="AA692" s="338"/>
      <c r="AB692" s="338"/>
      <c r="AC692" s="338"/>
      <c r="AD692" s="338"/>
      <c r="AE692" s="338"/>
      <c r="AF692" s="338"/>
      <c r="AG692" s="338"/>
      <c r="AH692" s="338"/>
      <c r="AI692" s="338"/>
      <c r="AJ692" s="338"/>
      <c r="AK692" s="338"/>
      <c r="AL692" s="338"/>
      <c r="AM692" s="338"/>
      <c r="AN692" s="338"/>
      <c r="AO692" s="338"/>
      <c r="AP692" s="338"/>
      <c r="AQ692" s="338"/>
      <c r="AR692" s="338"/>
      <c r="AS692" s="338"/>
      <c r="AT692" s="338"/>
      <c r="AU692" s="338"/>
      <c r="AV692" s="338"/>
      <c r="AW692" s="338"/>
      <c r="AX692" s="338"/>
      <c r="AY692" s="338"/>
      <c r="AZ692" s="338"/>
      <c r="BA692" s="338"/>
      <c r="BB692" s="338"/>
      <c r="BC692" s="338"/>
      <c r="BD692" s="338"/>
      <c r="BE692" s="338"/>
      <c r="BF692" s="338"/>
      <c r="BG692" s="338"/>
      <c r="BH692" s="338"/>
      <c r="BI692" s="338"/>
    </row>
    <row r="693" spans="1:61" s="348" customFormat="1" hidden="1">
      <c r="A693" s="338"/>
      <c r="B693" s="1"/>
      <c r="C693" s="204"/>
      <c r="D693" s="161"/>
      <c r="E693" s="14"/>
      <c r="F693" s="14"/>
      <c r="G693" s="14"/>
      <c r="H693" s="102"/>
      <c r="I693" s="14"/>
      <c r="K693" s="357"/>
      <c r="M693" s="338"/>
      <c r="N693" s="338"/>
      <c r="O693" s="338"/>
      <c r="P693" s="338"/>
      <c r="Q693" s="338"/>
      <c r="R693" s="338"/>
      <c r="S693" s="338"/>
      <c r="T693" s="338"/>
      <c r="U693" s="338"/>
      <c r="V693" s="338"/>
      <c r="W693" s="338"/>
      <c r="X693" s="338"/>
      <c r="Y693" s="338"/>
      <c r="Z693" s="338"/>
      <c r="AA693" s="338"/>
      <c r="AB693" s="338"/>
      <c r="AC693" s="338"/>
      <c r="AD693" s="338"/>
      <c r="AE693" s="338"/>
      <c r="AF693" s="338"/>
      <c r="AG693" s="338"/>
      <c r="AH693" s="338"/>
      <c r="AI693" s="338"/>
      <c r="AJ693" s="338"/>
      <c r="AK693" s="338"/>
      <c r="AL693" s="338"/>
      <c r="AM693" s="338"/>
      <c r="AN693" s="338"/>
      <c r="AO693" s="338"/>
      <c r="AP693" s="338"/>
      <c r="AQ693" s="338"/>
      <c r="AR693" s="338"/>
      <c r="AS693" s="338"/>
      <c r="AT693" s="338"/>
      <c r="AU693" s="338"/>
      <c r="AV693" s="338"/>
      <c r="AW693" s="338"/>
      <c r="AX693" s="338"/>
      <c r="AY693" s="338"/>
      <c r="AZ693" s="338"/>
      <c r="BA693" s="338"/>
      <c r="BB693" s="338"/>
      <c r="BC693" s="338"/>
      <c r="BD693" s="338"/>
      <c r="BE693" s="338"/>
      <c r="BF693" s="338"/>
      <c r="BG693" s="338"/>
      <c r="BH693" s="338"/>
      <c r="BI693" s="338"/>
    </row>
    <row r="694" spans="1:61" s="348" customFormat="1" hidden="1">
      <c r="A694" s="338"/>
      <c r="B694" s="1"/>
      <c r="C694" s="11"/>
      <c r="D694" s="161"/>
      <c r="E694" s="14"/>
      <c r="F694" s="14"/>
      <c r="G694" s="14"/>
      <c r="H694" s="12"/>
      <c r="I694" s="14"/>
      <c r="K694" s="357"/>
      <c r="M694" s="338"/>
      <c r="N694" s="338"/>
      <c r="O694" s="338"/>
      <c r="P694" s="338"/>
      <c r="Q694" s="338"/>
      <c r="R694" s="338"/>
      <c r="S694" s="338"/>
      <c r="T694" s="338"/>
      <c r="U694" s="338"/>
      <c r="V694" s="338"/>
      <c r="W694" s="338"/>
      <c r="X694" s="338"/>
      <c r="Y694" s="338"/>
      <c r="Z694" s="338"/>
      <c r="AA694" s="338"/>
      <c r="AB694" s="338"/>
      <c r="AC694" s="338"/>
      <c r="AD694" s="338"/>
      <c r="AE694" s="338"/>
      <c r="AF694" s="338"/>
      <c r="AG694" s="338"/>
      <c r="AH694" s="338"/>
      <c r="AI694" s="338"/>
      <c r="AJ694" s="338"/>
      <c r="AK694" s="338"/>
      <c r="AL694" s="338"/>
      <c r="AM694" s="338"/>
      <c r="AN694" s="338"/>
      <c r="AO694" s="338"/>
      <c r="AP694" s="338"/>
      <c r="AQ694" s="338"/>
      <c r="AR694" s="338"/>
      <c r="AS694" s="338"/>
      <c r="AT694" s="338"/>
      <c r="AU694" s="338"/>
      <c r="AV694" s="338"/>
      <c r="AW694" s="338"/>
      <c r="AX694" s="338"/>
      <c r="AY694" s="338"/>
      <c r="AZ694" s="338"/>
      <c r="BA694" s="338"/>
      <c r="BB694" s="338"/>
      <c r="BC694" s="338"/>
      <c r="BD694" s="338"/>
      <c r="BE694" s="338"/>
      <c r="BF694" s="338"/>
      <c r="BG694" s="338"/>
      <c r="BH694" s="338"/>
      <c r="BI694" s="338"/>
    </row>
    <row r="695" spans="1:61" s="348" customFormat="1" hidden="1">
      <c r="A695" s="338"/>
      <c r="B695" s="14"/>
      <c r="C695" s="204"/>
      <c r="D695" s="195"/>
      <c r="E695" s="114"/>
      <c r="F695" s="114"/>
      <c r="G695" s="114"/>
      <c r="H695" s="102"/>
      <c r="I695" s="14"/>
      <c r="K695" s="357"/>
      <c r="M695" s="338"/>
      <c r="N695" s="338"/>
      <c r="O695" s="338"/>
      <c r="P695" s="338"/>
      <c r="Q695" s="338"/>
      <c r="R695" s="338"/>
      <c r="S695" s="338"/>
      <c r="T695" s="338"/>
      <c r="U695" s="338"/>
      <c r="V695" s="338"/>
      <c r="W695" s="338"/>
      <c r="X695" s="338"/>
      <c r="Y695" s="338"/>
      <c r="Z695" s="338"/>
      <c r="AA695" s="338"/>
      <c r="AB695" s="338"/>
      <c r="AC695" s="338"/>
      <c r="AD695" s="338"/>
      <c r="AE695" s="338"/>
      <c r="AF695" s="338"/>
      <c r="AG695" s="338"/>
      <c r="AH695" s="338"/>
      <c r="AI695" s="338"/>
      <c r="AJ695" s="338"/>
      <c r="AK695" s="338"/>
      <c r="AL695" s="338"/>
      <c r="AM695" s="338"/>
      <c r="AN695" s="338"/>
      <c r="AO695" s="338"/>
      <c r="AP695" s="338"/>
      <c r="AQ695" s="338"/>
      <c r="AR695" s="338"/>
      <c r="AS695" s="338"/>
      <c r="AT695" s="338"/>
      <c r="AU695" s="338"/>
      <c r="AV695" s="338"/>
      <c r="AW695" s="338"/>
      <c r="AX695" s="338"/>
      <c r="AY695" s="338"/>
      <c r="AZ695" s="338"/>
      <c r="BA695" s="338"/>
      <c r="BB695" s="338"/>
      <c r="BC695" s="338"/>
      <c r="BD695" s="338"/>
      <c r="BE695" s="338"/>
      <c r="BF695" s="338"/>
      <c r="BG695" s="338"/>
      <c r="BH695" s="338"/>
      <c r="BI695" s="338"/>
    </row>
    <row r="696" spans="1:61" s="348" customFormat="1" hidden="1">
      <c r="A696" s="338"/>
      <c r="B696" s="14"/>
      <c r="C696" s="11"/>
      <c r="D696" s="161"/>
      <c r="E696" s="161"/>
      <c r="F696" s="161"/>
      <c r="G696" s="161"/>
      <c r="H696" s="12"/>
      <c r="I696" s="14"/>
      <c r="K696" s="357"/>
      <c r="M696" s="338"/>
      <c r="N696" s="338"/>
      <c r="O696" s="338"/>
      <c r="P696" s="338"/>
      <c r="Q696" s="338"/>
      <c r="R696" s="338"/>
      <c r="S696" s="338"/>
      <c r="T696" s="338"/>
      <c r="U696" s="338"/>
      <c r="V696" s="338"/>
      <c r="W696" s="338"/>
      <c r="X696" s="338"/>
      <c r="Y696" s="338"/>
      <c r="Z696" s="338"/>
      <c r="AA696" s="338"/>
      <c r="AB696" s="338"/>
      <c r="AC696" s="338"/>
      <c r="AD696" s="338"/>
      <c r="AE696" s="338"/>
      <c r="AF696" s="338"/>
      <c r="AG696" s="338"/>
      <c r="AH696" s="338"/>
      <c r="AI696" s="338"/>
      <c r="AJ696" s="338"/>
      <c r="AK696" s="338"/>
      <c r="AL696" s="338"/>
      <c r="AM696" s="338"/>
      <c r="AN696" s="338"/>
      <c r="AO696" s="338"/>
      <c r="AP696" s="338"/>
      <c r="AQ696" s="338"/>
      <c r="AR696" s="338"/>
      <c r="AS696" s="338"/>
      <c r="AT696" s="338"/>
      <c r="AU696" s="338"/>
      <c r="AV696" s="338"/>
      <c r="AW696" s="338"/>
      <c r="AX696" s="338"/>
      <c r="AY696" s="338"/>
      <c r="AZ696" s="338"/>
      <c r="BA696" s="338"/>
      <c r="BB696" s="338"/>
      <c r="BC696" s="338"/>
      <c r="BD696" s="338"/>
      <c r="BE696" s="338"/>
      <c r="BF696" s="338"/>
      <c r="BG696" s="338"/>
      <c r="BH696" s="338"/>
      <c r="BI696" s="338"/>
    </row>
    <row r="697" spans="1:61" s="348" customFormat="1" hidden="1">
      <c r="A697" s="338"/>
      <c r="B697" s="14"/>
      <c r="C697" s="204"/>
      <c r="D697" s="195"/>
      <c r="E697" s="114"/>
      <c r="F697" s="114"/>
      <c r="G697" s="114"/>
      <c r="H697" s="12"/>
      <c r="I697" s="14"/>
      <c r="K697" s="357"/>
      <c r="M697" s="338"/>
      <c r="N697" s="338"/>
      <c r="O697" s="338"/>
      <c r="P697" s="338"/>
      <c r="Q697" s="338"/>
      <c r="R697" s="338"/>
      <c r="S697" s="338"/>
      <c r="T697" s="338"/>
      <c r="U697" s="338"/>
      <c r="V697" s="338"/>
      <c r="W697" s="338"/>
      <c r="X697" s="338"/>
      <c r="Y697" s="338"/>
      <c r="Z697" s="338"/>
      <c r="AA697" s="338"/>
      <c r="AB697" s="338"/>
      <c r="AC697" s="338"/>
      <c r="AD697" s="338"/>
      <c r="AE697" s="338"/>
      <c r="AF697" s="338"/>
      <c r="AG697" s="338"/>
      <c r="AH697" s="338"/>
      <c r="AI697" s="338"/>
      <c r="AJ697" s="338"/>
      <c r="AK697" s="338"/>
      <c r="AL697" s="338"/>
      <c r="AM697" s="338"/>
      <c r="AN697" s="338"/>
      <c r="AO697" s="338"/>
      <c r="AP697" s="338"/>
      <c r="AQ697" s="338"/>
      <c r="AR697" s="338"/>
      <c r="AS697" s="338"/>
      <c r="AT697" s="338"/>
      <c r="AU697" s="338"/>
      <c r="AV697" s="338"/>
      <c r="AW697" s="338"/>
      <c r="AX697" s="338"/>
      <c r="AY697" s="338"/>
      <c r="AZ697" s="338"/>
      <c r="BA697" s="338"/>
      <c r="BB697" s="338"/>
      <c r="BC697" s="338"/>
      <c r="BD697" s="338"/>
      <c r="BE697" s="338"/>
      <c r="BF697" s="338"/>
      <c r="BG697" s="338"/>
      <c r="BH697" s="338"/>
      <c r="BI697" s="338"/>
    </row>
    <row r="698" spans="1:61" s="348" customFormat="1" hidden="1">
      <c r="A698" s="338"/>
      <c r="B698" s="14"/>
      <c r="C698" s="11"/>
      <c r="D698" s="11"/>
      <c r="E698" s="11"/>
      <c r="F698" s="11"/>
      <c r="G698" s="11"/>
      <c r="H698" s="12"/>
      <c r="I698" s="14"/>
      <c r="K698" s="357"/>
      <c r="M698" s="338"/>
      <c r="N698" s="338"/>
      <c r="O698" s="338"/>
      <c r="P698" s="338"/>
      <c r="Q698" s="338"/>
      <c r="R698" s="338"/>
      <c r="S698" s="338"/>
      <c r="T698" s="338"/>
      <c r="U698" s="338"/>
      <c r="V698" s="338"/>
      <c r="W698" s="338"/>
      <c r="X698" s="338"/>
      <c r="Y698" s="338"/>
      <c r="Z698" s="338"/>
      <c r="AA698" s="338"/>
      <c r="AB698" s="338"/>
      <c r="AC698" s="338"/>
      <c r="AD698" s="338"/>
      <c r="AE698" s="338"/>
      <c r="AF698" s="338"/>
      <c r="AG698" s="338"/>
      <c r="AH698" s="338"/>
      <c r="AI698" s="338"/>
      <c r="AJ698" s="338"/>
      <c r="AK698" s="338"/>
      <c r="AL698" s="338"/>
      <c r="AM698" s="338"/>
      <c r="AN698" s="338"/>
      <c r="AO698" s="338"/>
      <c r="AP698" s="338"/>
      <c r="AQ698" s="338"/>
      <c r="AR698" s="338"/>
      <c r="AS698" s="338"/>
      <c r="AT698" s="338"/>
      <c r="AU698" s="338"/>
      <c r="AV698" s="338"/>
      <c r="AW698" s="338"/>
      <c r="AX698" s="338"/>
      <c r="AY698" s="338"/>
      <c r="AZ698" s="338"/>
      <c r="BA698" s="338"/>
      <c r="BB698" s="338"/>
      <c r="BC698" s="338"/>
      <c r="BD698" s="338"/>
      <c r="BE698" s="338"/>
      <c r="BF698" s="338"/>
      <c r="BG698" s="338"/>
      <c r="BH698" s="338"/>
      <c r="BI698" s="338"/>
    </row>
    <row r="699" spans="1:61" s="348" customFormat="1" hidden="1">
      <c r="A699" s="338"/>
      <c r="B699" s="14"/>
      <c r="C699" s="204"/>
      <c r="D699" s="195"/>
      <c r="E699" s="114"/>
      <c r="F699" s="114"/>
      <c r="G699" s="114"/>
      <c r="H699" s="102"/>
      <c r="I699" s="14"/>
      <c r="K699" s="357"/>
      <c r="M699" s="338"/>
      <c r="N699" s="338"/>
      <c r="O699" s="338"/>
      <c r="P699" s="338"/>
      <c r="Q699" s="338"/>
      <c r="R699" s="338"/>
      <c r="S699" s="338"/>
      <c r="T699" s="338"/>
      <c r="U699" s="338"/>
      <c r="V699" s="338"/>
      <c r="W699" s="338"/>
      <c r="X699" s="338"/>
      <c r="Y699" s="338"/>
      <c r="Z699" s="338"/>
      <c r="AA699" s="338"/>
      <c r="AB699" s="338"/>
      <c r="AC699" s="338"/>
      <c r="AD699" s="338"/>
      <c r="AE699" s="338"/>
      <c r="AF699" s="338"/>
      <c r="AG699" s="338"/>
      <c r="AH699" s="338"/>
      <c r="AI699" s="338"/>
      <c r="AJ699" s="338"/>
      <c r="AK699" s="338"/>
      <c r="AL699" s="338"/>
      <c r="AM699" s="338"/>
      <c r="AN699" s="338"/>
      <c r="AO699" s="338"/>
      <c r="AP699" s="338"/>
      <c r="AQ699" s="338"/>
      <c r="AR699" s="338"/>
      <c r="AS699" s="338"/>
      <c r="AT699" s="338"/>
      <c r="AU699" s="338"/>
      <c r="AV699" s="338"/>
      <c r="AW699" s="338"/>
      <c r="AX699" s="338"/>
      <c r="AY699" s="338"/>
      <c r="AZ699" s="338"/>
      <c r="BA699" s="338"/>
      <c r="BB699" s="338"/>
      <c r="BC699" s="338"/>
      <c r="BD699" s="338"/>
      <c r="BE699" s="338"/>
      <c r="BF699" s="338"/>
      <c r="BG699" s="338"/>
      <c r="BH699" s="338"/>
      <c r="BI699" s="338"/>
    </row>
    <row r="700" spans="1:61" s="348" customFormat="1" hidden="1">
      <c r="A700" s="338"/>
      <c r="B700" s="14"/>
      <c r="C700" s="11"/>
      <c r="D700" s="11"/>
      <c r="E700" s="11"/>
      <c r="F700" s="11"/>
      <c r="G700" s="11"/>
      <c r="H700" s="12"/>
      <c r="I700" s="14"/>
      <c r="K700" s="357"/>
      <c r="M700" s="338"/>
      <c r="N700" s="338"/>
      <c r="O700" s="338"/>
      <c r="P700" s="338"/>
      <c r="Q700" s="338"/>
      <c r="R700" s="338"/>
      <c r="S700" s="338"/>
      <c r="T700" s="338"/>
      <c r="U700" s="338"/>
      <c r="V700" s="338"/>
      <c r="W700" s="338"/>
      <c r="X700" s="338"/>
      <c r="Y700" s="338"/>
      <c r="Z700" s="338"/>
      <c r="AA700" s="338"/>
      <c r="AB700" s="338"/>
      <c r="AC700" s="338"/>
      <c r="AD700" s="338"/>
      <c r="AE700" s="338"/>
      <c r="AF700" s="338"/>
      <c r="AG700" s="338"/>
      <c r="AH700" s="338"/>
      <c r="AI700" s="338"/>
      <c r="AJ700" s="338"/>
      <c r="AK700" s="338"/>
      <c r="AL700" s="338"/>
      <c r="AM700" s="338"/>
      <c r="AN700" s="338"/>
      <c r="AO700" s="338"/>
      <c r="AP700" s="338"/>
      <c r="AQ700" s="338"/>
      <c r="AR700" s="338"/>
      <c r="AS700" s="338"/>
      <c r="AT700" s="338"/>
      <c r="AU700" s="338"/>
      <c r="AV700" s="338"/>
      <c r="AW700" s="338"/>
      <c r="AX700" s="338"/>
      <c r="AY700" s="338"/>
      <c r="AZ700" s="338"/>
      <c r="BA700" s="338"/>
      <c r="BB700" s="338"/>
      <c r="BC700" s="338"/>
      <c r="BD700" s="338"/>
      <c r="BE700" s="338"/>
      <c r="BF700" s="338"/>
      <c r="BG700" s="338"/>
      <c r="BH700" s="338"/>
      <c r="BI700" s="338"/>
    </row>
    <row r="701" spans="1:61" s="348" customFormat="1" hidden="1">
      <c r="A701" s="338"/>
      <c r="B701" s="14"/>
      <c r="C701" s="204"/>
      <c r="D701" s="195"/>
      <c r="E701" s="114"/>
      <c r="F701" s="114"/>
      <c r="G701" s="114"/>
      <c r="H701" s="102"/>
      <c r="I701" s="14"/>
      <c r="K701" s="357"/>
      <c r="M701" s="338"/>
      <c r="N701" s="338"/>
      <c r="O701" s="338"/>
      <c r="P701" s="338"/>
      <c r="Q701" s="338"/>
      <c r="R701" s="338"/>
      <c r="S701" s="338"/>
      <c r="T701" s="338"/>
      <c r="U701" s="338"/>
      <c r="V701" s="338"/>
      <c r="W701" s="338"/>
      <c r="X701" s="338"/>
      <c r="Y701" s="338"/>
      <c r="Z701" s="338"/>
      <c r="AA701" s="338"/>
      <c r="AB701" s="338"/>
      <c r="AC701" s="338"/>
      <c r="AD701" s="338"/>
      <c r="AE701" s="338"/>
      <c r="AF701" s="338"/>
      <c r="AG701" s="338"/>
      <c r="AH701" s="338"/>
      <c r="AI701" s="338"/>
      <c r="AJ701" s="338"/>
      <c r="AK701" s="338"/>
      <c r="AL701" s="338"/>
      <c r="AM701" s="338"/>
      <c r="AN701" s="338"/>
      <c r="AO701" s="338"/>
      <c r="AP701" s="338"/>
      <c r="AQ701" s="338"/>
      <c r="AR701" s="338"/>
      <c r="AS701" s="338"/>
      <c r="AT701" s="338"/>
      <c r="AU701" s="338"/>
      <c r="AV701" s="338"/>
      <c r="AW701" s="338"/>
      <c r="AX701" s="338"/>
      <c r="AY701" s="338"/>
      <c r="AZ701" s="338"/>
      <c r="BA701" s="338"/>
      <c r="BB701" s="338"/>
      <c r="BC701" s="338"/>
      <c r="BD701" s="338"/>
      <c r="BE701" s="338"/>
      <c r="BF701" s="338"/>
      <c r="BG701" s="338"/>
      <c r="BH701" s="338"/>
      <c r="BI701" s="338"/>
    </row>
    <row r="702" spans="1:61" s="348" customFormat="1" hidden="1">
      <c r="A702" s="338"/>
      <c r="B702" s="14"/>
      <c r="C702" s="11"/>
      <c r="D702" s="11"/>
      <c r="E702" s="11"/>
      <c r="F702" s="11"/>
      <c r="G702" s="11"/>
      <c r="H702" s="12"/>
      <c r="I702" s="14"/>
      <c r="K702" s="357"/>
      <c r="M702" s="338"/>
      <c r="N702" s="338"/>
      <c r="O702" s="338"/>
      <c r="P702" s="338"/>
      <c r="Q702" s="338"/>
      <c r="R702" s="338"/>
      <c r="S702" s="338"/>
      <c r="T702" s="338"/>
      <c r="U702" s="338"/>
      <c r="V702" s="338"/>
      <c r="W702" s="338"/>
      <c r="X702" s="338"/>
      <c r="Y702" s="338"/>
      <c r="Z702" s="338"/>
      <c r="AA702" s="338"/>
      <c r="AB702" s="338"/>
      <c r="AC702" s="338"/>
      <c r="AD702" s="338"/>
      <c r="AE702" s="338"/>
      <c r="AF702" s="338"/>
      <c r="AG702" s="338"/>
      <c r="AH702" s="338"/>
      <c r="AI702" s="338"/>
      <c r="AJ702" s="338"/>
      <c r="AK702" s="338"/>
      <c r="AL702" s="338"/>
      <c r="AM702" s="338"/>
      <c r="AN702" s="338"/>
      <c r="AO702" s="338"/>
      <c r="AP702" s="338"/>
      <c r="AQ702" s="338"/>
      <c r="AR702" s="338"/>
      <c r="AS702" s="338"/>
      <c r="AT702" s="338"/>
      <c r="AU702" s="338"/>
      <c r="AV702" s="338"/>
      <c r="AW702" s="338"/>
      <c r="AX702" s="338"/>
      <c r="AY702" s="338"/>
      <c r="AZ702" s="338"/>
      <c r="BA702" s="338"/>
      <c r="BB702" s="338"/>
      <c r="BC702" s="338"/>
      <c r="BD702" s="338"/>
      <c r="BE702" s="338"/>
      <c r="BF702" s="338"/>
      <c r="BG702" s="338"/>
      <c r="BH702" s="338"/>
      <c r="BI702" s="338"/>
    </row>
    <row r="703" spans="1:61" s="348" customFormat="1" hidden="1">
      <c r="A703" s="338"/>
      <c r="B703" s="14"/>
      <c r="C703" s="204"/>
      <c r="D703" s="204"/>
      <c r="E703" s="204"/>
      <c r="F703" s="204"/>
      <c r="G703" s="204"/>
      <c r="H703" s="12"/>
      <c r="I703" s="14"/>
      <c r="K703" s="357"/>
      <c r="M703" s="338"/>
      <c r="N703" s="338"/>
      <c r="O703" s="338"/>
      <c r="P703" s="338"/>
      <c r="Q703" s="338"/>
      <c r="R703" s="338"/>
      <c r="S703" s="338"/>
      <c r="T703" s="338"/>
      <c r="U703" s="338"/>
      <c r="V703" s="338"/>
      <c r="W703" s="338"/>
      <c r="X703" s="338"/>
      <c r="Y703" s="338"/>
      <c r="Z703" s="338"/>
      <c r="AA703" s="338"/>
      <c r="AB703" s="338"/>
      <c r="AC703" s="338"/>
      <c r="AD703" s="338"/>
      <c r="AE703" s="338"/>
      <c r="AF703" s="338"/>
      <c r="AG703" s="338"/>
      <c r="AH703" s="338"/>
      <c r="AI703" s="338"/>
      <c r="AJ703" s="338"/>
      <c r="AK703" s="338"/>
      <c r="AL703" s="338"/>
      <c r="AM703" s="338"/>
      <c r="AN703" s="338"/>
      <c r="AO703" s="338"/>
      <c r="AP703" s="338"/>
      <c r="AQ703" s="338"/>
      <c r="AR703" s="338"/>
      <c r="AS703" s="338"/>
      <c r="AT703" s="338"/>
      <c r="AU703" s="338"/>
      <c r="AV703" s="338"/>
      <c r="AW703" s="338"/>
      <c r="AX703" s="338"/>
      <c r="AY703" s="338"/>
      <c r="AZ703" s="338"/>
      <c r="BA703" s="338"/>
      <c r="BB703" s="338"/>
      <c r="BC703" s="338"/>
      <c r="BD703" s="338"/>
      <c r="BE703" s="338"/>
      <c r="BF703" s="338"/>
      <c r="BG703" s="338"/>
      <c r="BH703" s="338"/>
      <c r="BI703" s="338"/>
    </row>
    <row r="704" spans="1:61" s="348" customFormat="1" hidden="1">
      <c r="A704" s="338"/>
      <c r="B704" s="14"/>
      <c r="C704" s="11"/>
      <c r="D704" s="11"/>
      <c r="E704" s="11"/>
      <c r="F704" s="11"/>
      <c r="G704" s="11"/>
      <c r="H704" s="12"/>
      <c r="I704" s="14"/>
      <c r="K704" s="357"/>
      <c r="M704" s="338"/>
      <c r="N704" s="338"/>
      <c r="O704" s="338"/>
      <c r="P704" s="338"/>
      <c r="Q704" s="338"/>
      <c r="R704" s="338"/>
      <c r="S704" s="338"/>
      <c r="T704" s="338"/>
      <c r="U704" s="338"/>
      <c r="V704" s="338"/>
      <c r="W704" s="338"/>
      <c r="X704" s="338"/>
      <c r="Y704" s="338"/>
      <c r="Z704" s="338"/>
      <c r="AA704" s="338"/>
      <c r="AB704" s="338"/>
      <c r="AC704" s="338"/>
      <c r="AD704" s="338"/>
      <c r="AE704" s="338"/>
      <c r="AF704" s="338"/>
      <c r="AG704" s="338"/>
      <c r="AH704" s="338"/>
      <c r="AI704" s="338"/>
      <c r="AJ704" s="338"/>
      <c r="AK704" s="338"/>
      <c r="AL704" s="338"/>
      <c r="AM704" s="338"/>
      <c r="AN704" s="338"/>
      <c r="AO704" s="338"/>
      <c r="AP704" s="338"/>
      <c r="AQ704" s="338"/>
      <c r="AR704" s="338"/>
      <c r="AS704" s="338"/>
      <c r="AT704" s="338"/>
      <c r="AU704" s="338"/>
      <c r="AV704" s="338"/>
      <c r="AW704" s="338"/>
      <c r="AX704" s="338"/>
      <c r="AY704" s="338"/>
      <c r="AZ704" s="338"/>
      <c r="BA704" s="338"/>
      <c r="BB704" s="338"/>
      <c r="BC704" s="338"/>
      <c r="BD704" s="338"/>
      <c r="BE704" s="338"/>
      <c r="BF704" s="338"/>
      <c r="BG704" s="338"/>
      <c r="BH704" s="338"/>
      <c r="BI704" s="338"/>
    </row>
    <row r="705" spans="1:61" s="348" customFormat="1" hidden="1">
      <c r="A705" s="338"/>
      <c r="B705" s="14"/>
      <c r="C705" s="204"/>
      <c r="D705" s="204"/>
      <c r="E705" s="114"/>
      <c r="F705" s="114"/>
      <c r="G705" s="114"/>
      <c r="H705" s="12"/>
      <c r="I705" s="14"/>
      <c r="K705" s="357"/>
      <c r="M705" s="338"/>
      <c r="N705" s="338"/>
      <c r="O705" s="338"/>
      <c r="P705" s="338"/>
      <c r="Q705" s="338"/>
      <c r="R705" s="338"/>
      <c r="S705" s="338"/>
      <c r="T705" s="338"/>
      <c r="U705" s="338"/>
      <c r="V705" s="338"/>
      <c r="W705" s="338"/>
      <c r="X705" s="338"/>
      <c r="Y705" s="338"/>
      <c r="Z705" s="338"/>
      <c r="AA705" s="338"/>
      <c r="AB705" s="338"/>
      <c r="AC705" s="338"/>
      <c r="AD705" s="338"/>
      <c r="AE705" s="338"/>
      <c r="AF705" s="338"/>
      <c r="AG705" s="338"/>
      <c r="AH705" s="338"/>
      <c r="AI705" s="338"/>
      <c r="AJ705" s="338"/>
      <c r="AK705" s="338"/>
      <c r="AL705" s="338"/>
      <c r="AM705" s="338"/>
      <c r="AN705" s="338"/>
      <c r="AO705" s="338"/>
      <c r="AP705" s="338"/>
      <c r="AQ705" s="338"/>
      <c r="AR705" s="338"/>
      <c r="AS705" s="338"/>
      <c r="AT705" s="338"/>
      <c r="AU705" s="338"/>
      <c r="AV705" s="338"/>
      <c r="AW705" s="338"/>
      <c r="AX705" s="338"/>
      <c r="AY705" s="338"/>
      <c r="AZ705" s="338"/>
      <c r="BA705" s="338"/>
      <c r="BB705" s="338"/>
      <c r="BC705" s="338"/>
      <c r="BD705" s="338"/>
      <c r="BE705" s="338"/>
      <c r="BF705" s="338"/>
      <c r="BG705" s="338"/>
      <c r="BH705" s="338"/>
      <c r="BI705" s="338"/>
    </row>
    <row r="706" spans="1:61" s="348" customFormat="1" hidden="1">
      <c r="A706" s="338"/>
      <c r="B706" s="1"/>
      <c r="C706" s="11"/>
      <c r="D706" s="11"/>
      <c r="E706" s="11"/>
      <c r="F706" s="11"/>
      <c r="G706" s="11"/>
      <c r="H706" s="12"/>
      <c r="I706" s="14"/>
      <c r="K706" s="357"/>
      <c r="M706" s="338"/>
      <c r="N706" s="338"/>
      <c r="O706" s="338"/>
      <c r="P706" s="338"/>
      <c r="Q706" s="338"/>
      <c r="R706" s="338"/>
      <c r="S706" s="338"/>
      <c r="T706" s="338"/>
      <c r="U706" s="338"/>
      <c r="V706" s="338"/>
      <c r="W706" s="338"/>
      <c r="X706" s="338"/>
      <c r="Y706" s="338"/>
      <c r="Z706" s="338"/>
      <c r="AA706" s="338"/>
      <c r="AB706" s="338"/>
      <c r="AC706" s="338"/>
      <c r="AD706" s="338"/>
      <c r="AE706" s="338"/>
      <c r="AF706" s="338"/>
      <c r="AG706" s="338"/>
      <c r="AH706" s="338"/>
      <c r="AI706" s="338"/>
      <c r="AJ706" s="338"/>
      <c r="AK706" s="338"/>
      <c r="AL706" s="338"/>
      <c r="AM706" s="338"/>
      <c r="AN706" s="338"/>
      <c r="AO706" s="338"/>
      <c r="AP706" s="338"/>
      <c r="AQ706" s="338"/>
      <c r="AR706" s="338"/>
      <c r="AS706" s="338"/>
      <c r="AT706" s="338"/>
      <c r="AU706" s="338"/>
      <c r="AV706" s="338"/>
      <c r="AW706" s="338"/>
      <c r="AX706" s="338"/>
      <c r="AY706" s="338"/>
      <c r="AZ706" s="338"/>
      <c r="BA706" s="338"/>
      <c r="BB706" s="338"/>
      <c r="BC706" s="338"/>
      <c r="BD706" s="338"/>
      <c r="BE706" s="338"/>
      <c r="BF706" s="338"/>
      <c r="BG706" s="338"/>
      <c r="BH706" s="338"/>
      <c r="BI706" s="338"/>
    </row>
    <row r="707" spans="1:61" s="348" customFormat="1" hidden="1">
      <c r="A707" s="338"/>
      <c r="B707" s="14"/>
      <c r="C707" s="204"/>
      <c r="D707" s="204"/>
      <c r="E707" s="14"/>
      <c r="F707" s="14"/>
      <c r="G707" s="14"/>
      <c r="H707" s="12"/>
      <c r="I707" s="14"/>
      <c r="K707" s="357"/>
      <c r="M707" s="338"/>
      <c r="N707" s="338"/>
      <c r="O707" s="338"/>
      <c r="P707" s="338"/>
      <c r="Q707" s="338"/>
      <c r="R707" s="338"/>
      <c r="S707" s="338"/>
      <c r="T707" s="338"/>
      <c r="U707" s="338"/>
      <c r="V707" s="338"/>
      <c r="W707" s="338"/>
      <c r="X707" s="338"/>
      <c r="Y707" s="338"/>
      <c r="Z707" s="338"/>
      <c r="AA707" s="338"/>
      <c r="AB707" s="338"/>
      <c r="AC707" s="338"/>
      <c r="AD707" s="338"/>
      <c r="AE707" s="338"/>
      <c r="AF707" s="338"/>
      <c r="AG707" s="338"/>
      <c r="AH707" s="338"/>
      <c r="AI707" s="338"/>
      <c r="AJ707" s="338"/>
      <c r="AK707" s="338"/>
      <c r="AL707" s="338"/>
      <c r="AM707" s="338"/>
      <c r="AN707" s="338"/>
      <c r="AO707" s="338"/>
      <c r="AP707" s="338"/>
      <c r="AQ707" s="338"/>
      <c r="AR707" s="338"/>
      <c r="AS707" s="338"/>
      <c r="AT707" s="338"/>
      <c r="AU707" s="338"/>
      <c r="AV707" s="338"/>
      <c r="AW707" s="338"/>
      <c r="AX707" s="338"/>
      <c r="AY707" s="338"/>
      <c r="AZ707" s="338"/>
      <c r="BA707" s="338"/>
      <c r="BB707" s="338"/>
      <c r="BC707" s="338"/>
      <c r="BD707" s="338"/>
      <c r="BE707" s="338"/>
      <c r="BF707" s="338"/>
      <c r="BG707" s="338"/>
      <c r="BH707" s="338"/>
      <c r="BI707" s="338"/>
    </row>
    <row r="708" spans="1:61" s="348" customFormat="1" hidden="1">
      <c r="A708" s="338"/>
      <c r="B708" s="14"/>
      <c r="C708" s="11"/>
      <c r="D708" s="11"/>
      <c r="E708" s="14"/>
      <c r="F708" s="14"/>
      <c r="G708" s="14"/>
      <c r="H708" s="12"/>
      <c r="I708" s="14"/>
      <c r="K708" s="357"/>
      <c r="M708" s="338"/>
      <c r="N708" s="338"/>
      <c r="O708" s="338"/>
      <c r="P708" s="338"/>
      <c r="Q708" s="338"/>
      <c r="R708" s="338"/>
      <c r="S708" s="338"/>
      <c r="T708" s="338"/>
      <c r="U708" s="338"/>
      <c r="V708" s="338"/>
      <c r="W708" s="338"/>
      <c r="X708" s="338"/>
      <c r="Y708" s="338"/>
      <c r="Z708" s="338"/>
      <c r="AA708" s="338"/>
      <c r="AB708" s="338"/>
      <c r="AC708" s="338"/>
      <c r="AD708" s="338"/>
      <c r="AE708" s="338"/>
      <c r="AF708" s="338"/>
      <c r="AG708" s="338"/>
      <c r="AH708" s="338"/>
      <c r="AI708" s="338"/>
      <c r="AJ708" s="338"/>
      <c r="AK708" s="338"/>
      <c r="AL708" s="338"/>
      <c r="AM708" s="338"/>
      <c r="AN708" s="338"/>
      <c r="AO708" s="338"/>
      <c r="AP708" s="338"/>
      <c r="AQ708" s="338"/>
      <c r="AR708" s="338"/>
      <c r="AS708" s="338"/>
      <c r="AT708" s="338"/>
      <c r="AU708" s="338"/>
      <c r="AV708" s="338"/>
      <c r="AW708" s="338"/>
      <c r="AX708" s="338"/>
      <c r="AY708" s="338"/>
      <c r="AZ708" s="338"/>
      <c r="BA708" s="338"/>
      <c r="BB708" s="338"/>
      <c r="BC708" s="338"/>
      <c r="BD708" s="338"/>
      <c r="BE708" s="338"/>
      <c r="BF708" s="338"/>
      <c r="BG708" s="338"/>
      <c r="BH708" s="338"/>
      <c r="BI708" s="338"/>
    </row>
    <row r="709" spans="1:61" s="348" customFormat="1" hidden="1">
      <c r="A709" s="338"/>
      <c r="B709" s="14"/>
      <c r="C709" s="204"/>
      <c r="D709" s="11"/>
      <c r="E709" s="14"/>
      <c r="F709" s="14"/>
      <c r="G709" s="14"/>
      <c r="H709" s="12"/>
      <c r="I709" s="14"/>
      <c r="K709" s="357"/>
      <c r="M709" s="338"/>
      <c r="N709" s="338"/>
      <c r="O709" s="338"/>
      <c r="P709" s="338"/>
      <c r="Q709" s="338"/>
      <c r="R709" s="338"/>
      <c r="S709" s="338"/>
      <c r="T709" s="338"/>
      <c r="U709" s="338"/>
      <c r="V709" s="338"/>
      <c r="W709" s="338"/>
      <c r="X709" s="338"/>
      <c r="Y709" s="338"/>
      <c r="Z709" s="338"/>
      <c r="AA709" s="338"/>
      <c r="AB709" s="338"/>
      <c r="AC709" s="338"/>
      <c r="AD709" s="338"/>
      <c r="AE709" s="338"/>
      <c r="AF709" s="338"/>
      <c r="AG709" s="338"/>
      <c r="AH709" s="338"/>
      <c r="AI709" s="338"/>
      <c r="AJ709" s="338"/>
      <c r="AK709" s="338"/>
      <c r="AL709" s="338"/>
      <c r="AM709" s="338"/>
      <c r="AN709" s="338"/>
      <c r="AO709" s="338"/>
      <c r="AP709" s="338"/>
      <c r="AQ709" s="338"/>
      <c r="AR709" s="338"/>
      <c r="AS709" s="338"/>
      <c r="AT709" s="338"/>
      <c r="AU709" s="338"/>
      <c r="AV709" s="338"/>
      <c r="AW709" s="338"/>
      <c r="AX709" s="338"/>
      <c r="AY709" s="338"/>
      <c r="AZ709" s="338"/>
      <c r="BA709" s="338"/>
      <c r="BB709" s="338"/>
      <c r="BC709" s="338"/>
      <c r="BD709" s="338"/>
      <c r="BE709" s="338"/>
      <c r="BF709" s="338"/>
      <c r="BG709" s="338"/>
      <c r="BH709" s="338"/>
      <c r="BI709" s="338"/>
    </row>
    <row r="710" spans="1:61" s="348" customFormat="1" hidden="1">
      <c r="A710" s="338"/>
      <c r="B710" s="1"/>
      <c r="C710" s="11"/>
      <c r="D710" s="11"/>
      <c r="E710" s="14"/>
      <c r="F710" s="14"/>
      <c r="G710" s="14"/>
      <c r="H710" s="12"/>
      <c r="I710" s="14"/>
      <c r="K710" s="357"/>
      <c r="M710" s="338"/>
      <c r="N710" s="338"/>
      <c r="O710" s="338"/>
      <c r="P710" s="338"/>
      <c r="Q710" s="338"/>
      <c r="R710" s="338"/>
      <c r="S710" s="338"/>
      <c r="T710" s="338"/>
      <c r="U710" s="338"/>
      <c r="V710" s="338"/>
      <c r="W710" s="338"/>
      <c r="X710" s="338"/>
      <c r="Y710" s="338"/>
      <c r="Z710" s="338"/>
      <c r="AA710" s="338"/>
      <c r="AB710" s="338"/>
      <c r="AC710" s="338"/>
      <c r="AD710" s="338"/>
      <c r="AE710" s="338"/>
      <c r="AF710" s="338"/>
      <c r="AG710" s="338"/>
      <c r="AH710" s="338"/>
      <c r="AI710" s="338"/>
      <c r="AJ710" s="338"/>
      <c r="AK710" s="338"/>
      <c r="AL710" s="338"/>
      <c r="AM710" s="338"/>
      <c r="AN710" s="338"/>
      <c r="AO710" s="338"/>
      <c r="AP710" s="338"/>
      <c r="AQ710" s="338"/>
      <c r="AR710" s="338"/>
      <c r="AS710" s="338"/>
      <c r="AT710" s="338"/>
      <c r="AU710" s="338"/>
      <c r="AV710" s="338"/>
      <c r="AW710" s="338"/>
      <c r="AX710" s="338"/>
      <c r="AY710" s="338"/>
      <c r="AZ710" s="338"/>
      <c r="BA710" s="338"/>
      <c r="BB710" s="338"/>
      <c r="BC710" s="338"/>
      <c r="BD710" s="338"/>
      <c r="BE710" s="338"/>
      <c r="BF710" s="338"/>
      <c r="BG710" s="338"/>
      <c r="BH710" s="338"/>
      <c r="BI710" s="338"/>
    </row>
    <row r="711" spans="1:61" s="348" customFormat="1" hidden="1">
      <c r="A711" s="338"/>
      <c r="B711" s="1"/>
      <c r="C711" s="204"/>
      <c r="D711" s="11"/>
      <c r="E711" s="14"/>
      <c r="F711" s="14"/>
      <c r="G711" s="14"/>
      <c r="H711" s="12"/>
      <c r="I711" s="14"/>
      <c r="K711" s="357"/>
      <c r="M711" s="338"/>
      <c r="N711" s="338"/>
      <c r="O711" s="338"/>
      <c r="P711" s="338"/>
      <c r="Q711" s="338"/>
      <c r="R711" s="338"/>
      <c r="S711" s="338"/>
      <c r="T711" s="338"/>
      <c r="U711" s="338"/>
      <c r="V711" s="338"/>
      <c r="W711" s="338"/>
      <c r="X711" s="338"/>
      <c r="Y711" s="338"/>
      <c r="Z711" s="338"/>
      <c r="AA711" s="338"/>
      <c r="AB711" s="338"/>
      <c r="AC711" s="338"/>
      <c r="AD711" s="338"/>
      <c r="AE711" s="338"/>
      <c r="AF711" s="338"/>
      <c r="AG711" s="338"/>
      <c r="AH711" s="338"/>
      <c r="AI711" s="338"/>
      <c r="AJ711" s="338"/>
      <c r="AK711" s="338"/>
      <c r="AL711" s="338"/>
      <c r="AM711" s="338"/>
      <c r="AN711" s="338"/>
      <c r="AO711" s="338"/>
      <c r="AP711" s="338"/>
      <c r="AQ711" s="338"/>
      <c r="AR711" s="338"/>
      <c r="AS711" s="338"/>
      <c r="AT711" s="338"/>
      <c r="AU711" s="338"/>
      <c r="AV711" s="338"/>
      <c r="AW711" s="338"/>
      <c r="AX711" s="338"/>
      <c r="AY711" s="338"/>
      <c r="AZ711" s="338"/>
      <c r="BA711" s="338"/>
      <c r="BB711" s="338"/>
      <c r="BC711" s="338"/>
      <c r="BD711" s="338"/>
      <c r="BE711" s="338"/>
      <c r="BF711" s="338"/>
      <c r="BG711" s="338"/>
      <c r="BH711" s="338"/>
      <c r="BI711" s="338"/>
    </row>
    <row r="712" spans="1:61" s="348" customFormat="1" hidden="1">
      <c r="A712" s="338"/>
      <c r="B712" s="1"/>
      <c r="C712" s="11"/>
      <c r="D712" s="11"/>
      <c r="E712" s="14"/>
      <c r="F712" s="14"/>
      <c r="G712" s="14"/>
      <c r="H712" s="12"/>
      <c r="I712" s="14"/>
      <c r="K712" s="357"/>
      <c r="M712" s="338"/>
      <c r="N712" s="338"/>
      <c r="O712" s="338"/>
      <c r="P712" s="338"/>
      <c r="Q712" s="338"/>
      <c r="R712" s="338"/>
      <c r="S712" s="338"/>
      <c r="T712" s="338"/>
      <c r="U712" s="338"/>
      <c r="V712" s="338"/>
      <c r="W712" s="338"/>
      <c r="X712" s="338"/>
      <c r="Y712" s="338"/>
      <c r="Z712" s="338"/>
      <c r="AA712" s="338"/>
      <c r="AB712" s="338"/>
      <c r="AC712" s="338"/>
      <c r="AD712" s="338"/>
      <c r="AE712" s="338"/>
      <c r="AF712" s="338"/>
      <c r="AG712" s="338"/>
      <c r="AH712" s="338"/>
      <c r="AI712" s="338"/>
      <c r="AJ712" s="338"/>
      <c r="AK712" s="338"/>
      <c r="AL712" s="338"/>
      <c r="AM712" s="338"/>
      <c r="AN712" s="338"/>
      <c r="AO712" s="338"/>
      <c r="AP712" s="338"/>
      <c r="AQ712" s="338"/>
      <c r="AR712" s="338"/>
      <c r="AS712" s="338"/>
      <c r="AT712" s="338"/>
      <c r="AU712" s="338"/>
      <c r="AV712" s="338"/>
      <c r="AW712" s="338"/>
      <c r="AX712" s="338"/>
      <c r="AY712" s="338"/>
      <c r="AZ712" s="338"/>
      <c r="BA712" s="338"/>
      <c r="BB712" s="338"/>
      <c r="BC712" s="338"/>
      <c r="BD712" s="338"/>
      <c r="BE712" s="338"/>
      <c r="BF712" s="338"/>
      <c r="BG712" s="338"/>
      <c r="BH712" s="338"/>
      <c r="BI712" s="338"/>
    </row>
    <row r="713" spans="1:61" s="348" customFormat="1" hidden="1">
      <c r="A713" s="338"/>
      <c r="B713" s="1"/>
      <c r="C713" s="204"/>
      <c r="D713" s="11"/>
      <c r="E713" s="14"/>
      <c r="F713" s="14"/>
      <c r="G713" s="14"/>
      <c r="H713" s="12"/>
      <c r="I713" s="14"/>
      <c r="K713" s="357"/>
      <c r="M713" s="338"/>
      <c r="N713" s="338"/>
      <c r="O713" s="338"/>
      <c r="P713" s="338"/>
      <c r="Q713" s="338"/>
      <c r="R713" s="338"/>
      <c r="S713" s="338"/>
      <c r="T713" s="338"/>
      <c r="U713" s="338"/>
      <c r="V713" s="338"/>
      <c r="W713" s="338"/>
      <c r="X713" s="338"/>
      <c r="Y713" s="338"/>
      <c r="Z713" s="338"/>
      <c r="AA713" s="338"/>
      <c r="AB713" s="338"/>
      <c r="AC713" s="338"/>
      <c r="AD713" s="338"/>
      <c r="AE713" s="338"/>
      <c r="AF713" s="338"/>
      <c r="AG713" s="338"/>
      <c r="AH713" s="338"/>
      <c r="AI713" s="338"/>
      <c r="AJ713" s="338"/>
      <c r="AK713" s="338"/>
      <c r="AL713" s="338"/>
      <c r="AM713" s="338"/>
      <c r="AN713" s="338"/>
      <c r="AO713" s="338"/>
      <c r="AP713" s="338"/>
      <c r="AQ713" s="338"/>
      <c r="AR713" s="338"/>
      <c r="AS713" s="338"/>
      <c r="AT713" s="338"/>
      <c r="AU713" s="338"/>
      <c r="AV713" s="338"/>
      <c r="AW713" s="338"/>
      <c r="AX713" s="338"/>
      <c r="AY713" s="338"/>
      <c r="AZ713" s="338"/>
      <c r="BA713" s="338"/>
      <c r="BB713" s="338"/>
      <c r="BC713" s="338"/>
      <c r="BD713" s="338"/>
      <c r="BE713" s="338"/>
      <c r="BF713" s="338"/>
      <c r="BG713" s="338"/>
      <c r="BH713" s="338"/>
      <c r="BI713" s="338"/>
    </row>
    <row r="714" spans="1:61" s="348" customFormat="1" hidden="1">
      <c r="A714" s="338"/>
      <c r="B714" s="1"/>
      <c r="C714" s="11"/>
      <c r="D714" s="11"/>
      <c r="E714" s="14"/>
      <c r="F714" s="14"/>
      <c r="G714" s="14"/>
      <c r="H714" s="12"/>
      <c r="I714" s="14"/>
      <c r="K714" s="357"/>
      <c r="M714" s="338"/>
      <c r="N714" s="338"/>
      <c r="O714" s="338"/>
      <c r="P714" s="338"/>
      <c r="Q714" s="338"/>
      <c r="R714" s="338"/>
      <c r="S714" s="338"/>
      <c r="T714" s="338"/>
      <c r="U714" s="338"/>
      <c r="V714" s="338"/>
      <c r="W714" s="338"/>
      <c r="X714" s="338"/>
      <c r="Y714" s="338"/>
      <c r="Z714" s="338"/>
      <c r="AA714" s="338"/>
      <c r="AB714" s="338"/>
      <c r="AC714" s="338"/>
      <c r="AD714" s="338"/>
      <c r="AE714" s="338"/>
      <c r="AF714" s="338"/>
      <c r="AG714" s="338"/>
      <c r="AH714" s="338"/>
      <c r="AI714" s="338"/>
      <c r="AJ714" s="338"/>
      <c r="AK714" s="338"/>
      <c r="AL714" s="338"/>
      <c r="AM714" s="338"/>
      <c r="AN714" s="338"/>
      <c r="AO714" s="338"/>
      <c r="AP714" s="338"/>
      <c r="AQ714" s="338"/>
      <c r="AR714" s="338"/>
      <c r="AS714" s="338"/>
      <c r="AT714" s="338"/>
      <c r="AU714" s="338"/>
      <c r="AV714" s="338"/>
      <c r="AW714" s="338"/>
      <c r="AX714" s="338"/>
      <c r="AY714" s="338"/>
      <c r="AZ714" s="338"/>
      <c r="BA714" s="338"/>
      <c r="BB714" s="338"/>
      <c r="BC714" s="338"/>
      <c r="BD714" s="338"/>
      <c r="BE714" s="338"/>
      <c r="BF714" s="338"/>
      <c r="BG714" s="338"/>
      <c r="BH714" s="338"/>
      <c r="BI714" s="338"/>
    </row>
    <row r="715" spans="1:61" s="348" customFormat="1" hidden="1">
      <c r="A715" s="338"/>
      <c r="B715" s="1"/>
      <c r="C715" s="204"/>
      <c r="D715" s="11"/>
      <c r="E715" s="14"/>
      <c r="F715" s="14"/>
      <c r="G715" s="14"/>
      <c r="H715" s="12"/>
      <c r="I715" s="14"/>
      <c r="K715" s="357"/>
      <c r="M715" s="338"/>
      <c r="N715" s="338"/>
      <c r="O715" s="338"/>
      <c r="P715" s="338"/>
      <c r="Q715" s="338"/>
      <c r="R715" s="338"/>
      <c r="S715" s="338"/>
      <c r="T715" s="338"/>
      <c r="U715" s="338"/>
      <c r="V715" s="338"/>
      <c r="W715" s="338"/>
      <c r="X715" s="338"/>
      <c r="Y715" s="338"/>
      <c r="Z715" s="338"/>
      <c r="AA715" s="338"/>
      <c r="AB715" s="338"/>
      <c r="AC715" s="338"/>
      <c r="AD715" s="338"/>
      <c r="AE715" s="338"/>
      <c r="AF715" s="338"/>
      <c r="AG715" s="338"/>
      <c r="AH715" s="338"/>
      <c r="AI715" s="338"/>
      <c r="AJ715" s="338"/>
      <c r="AK715" s="338"/>
      <c r="AL715" s="338"/>
      <c r="AM715" s="338"/>
      <c r="AN715" s="338"/>
      <c r="AO715" s="338"/>
      <c r="AP715" s="338"/>
      <c r="AQ715" s="338"/>
      <c r="AR715" s="338"/>
      <c r="AS715" s="338"/>
      <c r="AT715" s="338"/>
      <c r="AU715" s="338"/>
      <c r="AV715" s="338"/>
      <c r="AW715" s="338"/>
      <c r="AX715" s="338"/>
      <c r="AY715" s="338"/>
      <c r="AZ715" s="338"/>
      <c r="BA715" s="338"/>
      <c r="BB715" s="338"/>
      <c r="BC715" s="338"/>
      <c r="BD715" s="338"/>
      <c r="BE715" s="338"/>
      <c r="BF715" s="338"/>
      <c r="BG715" s="338"/>
      <c r="BH715" s="338"/>
      <c r="BI715" s="338"/>
    </row>
    <row r="716" spans="1:61" s="348" customFormat="1" hidden="1">
      <c r="A716" s="338"/>
      <c r="B716" s="1"/>
      <c r="C716" s="11"/>
      <c r="D716" s="11"/>
      <c r="E716" s="14"/>
      <c r="F716" s="14"/>
      <c r="G716" s="14"/>
      <c r="H716" s="12"/>
      <c r="I716" s="14"/>
      <c r="K716" s="357"/>
      <c r="M716" s="338"/>
      <c r="N716" s="338"/>
      <c r="O716" s="338"/>
      <c r="P716" s="338"/>
      <c r="Q716" s="338"/>
      <c r="R716" s="338"/>
      <c r="S716" s="338"/>
      <c r="T716" s="338"/>
      <c r="U716" s="338"/>
      <c r="V716" s="338"/>
      <c r="W716" s="338"/>
      <c r="X716" s="338"/>
      <c r="Y716" s="338"/>
      <c r="Z716" s="338"/>
      <c r="AA716" s="338"/>
      <c r="AB716" s="338"/>
      <c r="AC716" s="338"/>
      <c r="AD716" s="338"/>
      <c r="AE716" s="338"/>
      <c r="AF716" s="338"/>
      <c r="AG716" s="338"/>
      <c r="AH716" s="338"/>
      <c r="AI716" s="338"/>
      <c r="AJ716" s="338"/>
      <c r="AK716" s="338"/>
      <c r="AL716" s="338"/>
      <c r="AM716" s="338"/>
      <c r="AN716" s="338"/>
      <c r="AO716" s="338"/>
      <c r="AP716" s="338"/>
      <c r="AQ716" s="338"/>
      <c r="AR716" s="338"/>
      <c r="AS716" s="338"/>
      <c r="AT716" s="338"/>
      <c r="AU716" s="338"/>
      <c r="AV716" s="338"/>
      <c r="AW716" s="338"/>
      <c r="AX716" s="338"/>
      <c r="AY716" s="338"/>
      <c r="AZ716" s="338"/>
      <c r="BA716" s="338"/>
      <c r="BB716" s="338"/>
      <c r="BC716" s="338"/>
      <c r="BD716" s="338"/>
      <c r="BE716" s="338"/>
      <c r="BF716" s="338"/>
      <c r="BG716" s="338"/>
      <c r="BH716" s="338"/>
      <c r="BI716" s="338"/>
    </row>
    <row r="717" spans="1:61" s="348" customFormat="1" hidden="1">
      <c r="A717" s="338"/>
      <c r="B717" s="14"/>
      <c r="C717" s="204"/>
      <c r="D717" s="11"/>
      <c r="E717" s="14"/>
      <c r="F717" s="14"/>
      <c r="G717" s="14"/>
      <c r="H717" s="12"/>
      <c r="I717" s="14"/>
      <c r="K717" s="357"/>
      <c r="M717" s="338"/>
      <c r="N717" s="338"/>
      <c r="O717" s="338"/>
      <c r="P717" s="338"/>
      <c r="Q717" s="338"/>
      <c r="R717" s="338"/>
      <c r="S717" s="338"/>
      <c r="T717" s="338"/>
      <c r="U717" s="338"/>
      <c r="V717" s="338"/>
      <c r="W717" s="338"/>
      <c r="X717" s="338"/>
      <c r="Y717" s="338"/>
      <c r="Z717" s="338"/>
      <c r="AA717" s="338"/>
      <c r="AB717" s="338"/>
      <c r="AC717" s="338"/>
      <c r="AD717" s="338"/>
      <c r="AE717" s="338"/>
      <c r="AF717" s="338"/>
      <c r="AG717" s="338"/>
      <c r="AH717" s="338"/>
      <c r="AI717" s="338"/>
      <c r="AJ717" s="338"/>
      <c r="AK717" s="338"/>
      <c r="AL717" s="338"/>
      <c r="AM717" s="338"/>
      <c r="AN717" s="338"/>
      <c r="AO717" s="338"/>
      <c r="AP717" s="338"/>
      <c r="AQ717" s="338"/>
      <c r="AR717" s="338"/>
      <c r="AS717" s="338"/>
      <c r="AT717" s="338"/>
      <c r="AU717" s="338"/>
      <c r="AV717" s="338"/>
      <c r="AW717" s="338"/>
      <c r="AX717" s="338"/>
      <c r="AY717" s="338"/>
      <c r="AZ717" s="338"/>
      <c r="BA717" s="338"/>
      <c r="BB717" s="338"/>
      <c r="BC717" s="338"/>
      <c r="BD717" s="338"/>
      <c r="BE717" s="338"/>
      <c r="BF717" s="338"/>
      <c r="BG717" s="338"/>
      <c r="BH717" s="338"/>
      <c r="BI717" s="338"/>
    </row>
    <row r="718" spans="1:61" s="348" customFormat="1" hidden="1">
      <c r="A718" s="338"/>
      <c r="B718" s="1"/>
      <c r="C718" s="11"/>
      <c r="D718" s="11"/>
      <c r="E718" s="14"/>
      <c r="F718" s="14"/>
      <c r="G718" s="14"/>
      <c r="H718" s="12"/>
      <c r="I718" s="14"/>
      <c r="K718" s="357"/>
      <c r="M718" s="338"/>
      <c r="N718" s="338"/>
      <c r="O718" s="338"/>
      <c r="P718" s="338"/>
      <c r="Q718" s="338"/>
      <c r="R718" s="338"/>
      <c r="S718" s="338"/>
      <c r="T718" s="338"/>
      <c r="U718" s="338"/>
      <c r="V718" s="338"/>
      <c r="W718" s="338"/>
      <c r="X718" s="338"/>
      <c r="Y718" s="338"/>
      <c r="Z718" s="338"/>
      <c r="AA718" s="338"/>
      <c r="AB718" s="338"/>
      <c r="AC718" s="338"/>
      <c r="AD718" s="338"/>
      <c r="AE718" s="338"/>
      <c r="AF718" s="338"/>
      <c r="AG718" s="338"/>
      <c r="AH718" s="338"/>
      <c r="AI718" s="338"/>
      <c r="AJ718" s="338"/>
      <c r="AK718" s="338"/>
      <c r="AL718" s="338"/>
      <c r="AM718" s="338"/>
      <c r="AN718" s="338"/>
      <c r="AO718" s="338"/>
      <c r="AP718" s="338"/>
      <c r="AQ718" s="338"/>
      <c r="AR718" s="338"/>
      <c r="AS718" s="338"/>
      <c r="AT718" s="338"/>
      <c r="AU718" s="338"/>
      <c r="AV718" s="338"/>
      <c r="AW718" s="338"/>
      <c r="AX718" s="338"/>
      <c r="AY718" s="338"/>
      <c r="AZ718" s="338"/>
      <c r="BA718" s="338"/>
      <c r="BB718" s="338"/>
      <c r="BC718" s="338"/>
      <c r="BD718" s="338"/>
      <c r="BE718" s="338"/>
      <c r="BF718" s="338"/>
      <c r="BG718" s="338"/>
      <c r="BH718" s="338"/>
      <c r="BI718" s="338"/>
    </row>
    <row r="719" spans="1:61" s="348" customFormat="1" hidden="1">
      <c r="A719" s="338"/>
      <c r="B719" s="14"/>
      <c r="C719" s="204"/>
      <c r="D719" s="204"/>
      <c r="E719" s="14"/>
      <c r="F719" s="14"/>
      <c r="G719" s="14"/>
      <c r="H719" s="12"/>
      <c r="I719" s="14"/>
      <c r="K719" s="357"/>
      <c r="M719" s="338"/>
      <c r="N719" s="338"/>
      <c r="O719" s="338"/>
      <c r="P719" s="338"/>
      <c r="Q719" s="338"/>
      <c r="R719" s="338"/>
      <c r="S719" s="338"/>
      <c r="T719" s="338"/>
      <c r="U719" s="338"/>
      <c r="V719" s="338"/>
      <c r="W719" s="338"/>
      <c r="X719" s="338"/>
      <c r="Y719" s="338"/>
      <c r="Z719" s="338"/>
      <c r="AA719" s="338"/>
      <c r="AB719" s="338"/>
      <c r="AC719" s="338"/>
      <c r="AD719" s="338"/>
      <c r="AE719" s="338"/>
      <c r="AF719" s="338"/>
      <c r="AG719" s="338"/>
      <c r="AH719" s="338"/>
      <c r="AI719" s="338"/>
      <c r="AJ719" s="338"/>
      <c r="AK719" s="338"/>
      <c r="AL719" s="338"/>
      <c r="AM719" s="338"/>
      <c r="AN719" s="338"/>
      <c r="AO719" s="338"/>
      <c r="AP719" s="338"/>
      <c r="AQ719" s="338"/>
      <c r="AR719" s="338"/>
      <c r="AS719" s="338"/>
      <c r="AT719" s="338"/>
      <c r="AU719" s="338"/>
      <c r="AV719" s="338"/>
      <c r="AW719" s="338"/>
      <c r="AX719" s="338"/>
      <c r="AY719" s="338"/>
      <c r="AZ719" s="338"/>
      <c r="BA719" s="338"/>
      <c r="BB719" s="338"/>
      <c r="BC719" s="338"/>
      <c r="BD719" s="338"/>
      <c r="BE719" s="338"/>
      <c r="BF719" s="338"/>
      <c r="BG719" s="338"/>
      <c r="BH719" s="338"/>
      <c r="BI719" s="338"/>
    </row>
    <row r="720" spans="1:61" s="348" customFormat="1" hidden="1">
      <c r="A720" s="338"/>
      <c r="B720" s="1"/>
      <c r="C720" s="11"/>
      <c r="D720" s="11"/>
      <c r="E720" s="14"/>
      <c r="F720" s="14"/>
      <c r="G720" s="14"/>
      <c r="H720" s="12"/>
      <c r="I720" s="14"/>
      <c r="K720" s="357"/>
      <c r="M720" s="338"/>
      <c r="N720" s="338"/>
      <c r="O720" s="338"/>
      <c r="P720" s="338"/>
      <c r="Q720" s="338"/>
      <c r="R720" s="338"/>
      <c r="S720" s="338"/>
      <c r="T720" s="338"/>
      <c r="U720" s="338"/>
      <c r="V720" s="338"/>
      <c r="W720" s="338"/>
      <c r="X720" s="338"/>
      <c r="Y720" s="338"/>
      <c r="Z720" s="338"/>
      <c r="AA720" s="338"/>
      <c r="AB720" s="338"/>
      <c r="AC720" s="338"/>
      <c r="AD720" s="338"/>
      <c r="AE720" s="338"/>
      <c r="AF720" s="338"/>
      <c r="AG720" s="338"/>
      <c r="AH720" s="338"/>
      <c r="AI720" s="338"/>
      <c r="AJ720" s="338"/>
      <c r="AK720" s="338"/>
      <c r="AL720" s="338"/>
      <c r="AM720" s="338"/>
      <c r="AN720" s="338"/>
      <c r="AO720" s="338"/>
      <c r="AP720" s="338"/>
      <c r="AQ720" s="338"/>
      <c r="AR720" s="338"/>
      <c r="AS720" s="338"/>
      <c r="AT720" s="338"/>
      <c r="AU720" s="338"/>
      <c r="AV720" s="338"/>
      <c r="AW720" s="338"/>
      <c r="AX720" s="338"/>
      <c r="AY720" s="338"/>
      <c r="AZ720" s="338"/>
      <c r="BA720" s="338"/>
      <c r="BB720" s="338"/>
      <c r="BC720" s="338"/>
      <c r="BD720" s="338"/>
      <c r="BE720" s="338"/>
      <c r="BF720" s="338"/>
      <c r="BG720" s="338"/>
      <c r="BH720" s="338"/>
      <c r="BI720" s="338"/>
    </row>
    <row r="721" spans="1:61" s="348" customFormat="1" hidden="1">
      <c r="A721" s="338"/>
      <c r="B721" s="14"/>
      <c r="C721" s="204"/>
      <c r="D721" s="195"/>
      <c r="E721" s="114"/>
      <c r="F721" s="114"/>
      <c r="G721" s="114"/>
      <c r="H721" s="102"/>
      <c r="I721" s="14"/>
      <c r="K721" s="357"/>
      <c r="M721" s="338"/>
      <c r="N721" s="338"/>
      <c r="O721" s="338"/>
      <c r="P721" s="338"/>
      <c r="Q721" s="338"/>
      <c r="R721" s="338"/>
      <c r="S721" s="338"/>
      <c r="T721" s="338"/>
      <c r="U721" s="338"/>
      <c r="V721" s="338"/>
      <c r="W721" s="338"/>
      <c r="X721" s="338"/>
      <c r="Y721" s="338"/>
      <c r="Z721" s="338"/>
      <c r="AA721" s="338"/>
      <c r="AB721" s="338"/>
      <c r="AC721" s="338"/>
      <c r="AD721" s="338"/>
      <c r="AE721" s="338"/>
      <c r="AF721" s="338"/>
      <c r="AG721" s="338"/>
      <c r="AH721" s="338"/>
      <c r="AI721" s="338"/>
      <c r="AJ721" s="338"/>
      <c r="AK721" s="338"/>
      <c r="AL721" s="338"/>
      <c r="AM721" s="338"/>
      <c r="AN721" s="338"/>
      <c r="AO721" s="338"/>
      <c r="AP721" s="338"/>
      <c r="AQ721" s="338"/>
      <c r="AR721" s="338"/>
      <c r="AS721" s="338"/>
      <c r="AT721" s="338"/>
      <c r="AU721" s="338"/>
      <c r="AV721" s="338"/>
      <c r="AW721" s="338"/>
      <c r="AX721" s="338"/>
      <c r="AY721" s="338"/>
      <c r="AZ721" s="338"/>
      <c r="BA721" s="338"/>
      <c r="BB721" s="338"/>
      <c r="BC721" s="338"/>
      <c r="BD721" s="338"/>
      <c r="BE721" s="338"/>
      <c r="BF721" s="338"/>
      <c r="BG721" s="338"/>
      <c r="BH721" s="338"/>
      <c r="BI721" s="338"/>
    </row>
    <row r="722" spans="1:61" s="348" customFormat="1" hidden="1">
      <c r="A722" s="338"/>
      <c r="B722" s="14"/>
      <c r="C722" s="11"/>
      <c r="D722" s="161"/>
      <c r="E722" s="161"/>
      <c r="F722" s="161"/>
      <c r="G722" s="161"/>
      <c r="H722" s="12"/>
      <c r="I722" s="14"/>
      <c r="K722" s="357"/>
      <c r="M722" s="338"/>
      <c r="N722" s="338"/>
      <c r="O722" s="338"/>
      <c r="P722" s="338"/>
      <c r="Q722" s="338"/>
      <c r="R722" s="338"/>
      <c r="S722" s="338"/>
      <c r="T722" s="338"/>
      <c r="U722" s="338"/>
      <c r="V722" s="338"/>
      <c r="W722" s="338"/>
      <c r="X722" s="338"/>
      <c r="Y722" s="338"/>
      <c r="Z722" s="338"/>
      <c r="AA722" s="338"/>
      <c r="AB722" s="338"/>
      <c r="AC722" s="338"/>
      <c r="AD722" s="338"/>
      <c r="AE722" s="338"/>
      <c r="AF722" s="338"/>
      <c r="AG722" s="338"/>
      <c r="AH722" s="338"/>
      <c r="AI722" s="338"/>
      <c r="AJ722" s="338"/>
      <c r="AK722" s="338"/>
      <c r="AL722" s="338"/>
      <c r="AM722" s="338"/>
      <c r="AN722" s="338"/>
      <c r="AO722" s="338"/>
      <c r="AP722" s="338"/>
      <c r="AQ722" s="338"/>
      <c r="AR722" s="338"/>
      <c r="AS722" s="338"/>
      <c r="AT722" s="338"/>
      <c r="AU722" s="338"/>
      <c r="AV722" s="338"/>
      <c r="AW722" s="338"/>
      <c r="AX722" s="338"/>
      <c r="AY722" s="338"/>
      <c r="AZ722" s="338"/>
      <c r="BA722" s="338"/>
      <c r="BB722" s="338"/>
      <c r="BC722" s="338"/>
      <c r="BD722" s="338"/>
      <c r="BE722" s="338"/>
      <c r="BF722" s="338"/>
      <c r="BG722" s="338"/>
      <c r="BH722" s="338"/>
      <c r="BI722" s="338"/>
    </row>
    <row r="723" spans="1:61" s="348" customFormat="1" hidden="1">
      <c r="A723" s="338"/>
      <c r="B723" s="14"/>
      <c r="C723" s="204"/>
      <c r="D723" s="195"/>
      <c r="E723" s="195"/>
      <c r="F723" s="195"/>
      <c r="G723" s="195"/>
      <c r="H723" s="12"/>
      <c r="I723" s="14"/>
      <c r="K723" s="357"/>
      <c r="M723" s="338"/>
      <c r="N723" s="338"/>
      <c r="O723" s="338"/>
      <c r="P723" s="338"/>
      <c r="Q723" s="338"/>
      <c r="R723" s="338"/>
      <c r="S723" s="338"/>
      <c r="T723" s="338"/>
      <c r="U723" s="338"/>
      <c r="V723" s="338"/>
      <c r="W723" s="338"/>
      <c r="X723" s="338"/>
      <c r="Y723" s="338"/>
      <c r="Z723" s="338"/>
      <c r="AA723" s="338"/>
      <c r="AB723" s="338"/>
      <c r="AC723" s="338"/>
      <c r="AD723" s="338"/>
      <c r="AE723" s="338"/>
      <c r="AF723" s="338"/>
      <c r="AG723" s="338"/>
      <c r="AH723" s="338"/>
      <c r="AI723" s="338"/>
      <c r="AJ723" s="338"/>
      <c r="AK723" s="338"/>
      <c r="AL723" s="338"/>
      <c r="AM723" s="338"/>
      <c r="AN723" s="338"/>
      <c r="AO723" s="338"/>
      <c r="AP723" s="338"/>
      <c r="AQ723" s="338"/>
      <c r="AR723" s="338"/>
      <c r="AS723" s="338"/>
      <c r="AT723" s="338"/>
      <c r="AU723" s="338"/>
      <c r="AV723" s="338"/>
      <c r="AW723" s="338"/>
      <c r="AX723" s="338"/>
      <c r="AY723" s="338"/>
      <c r="AZ723" s="338"/>
      <c r="BA723" s="338"/>
      <c r="BB723" s="338"/>
      <c r="BC723" s="338"/>
      <c r="BD723" s="338"/>
      <c r="BE723" s="338"/>
      <c r="BF723" s="338"/>
      <c r="BG723" s="338"/>
      <c r="BH723" s="338"/>
      <c r="BI723" s="338"/>
    </row>
    <row r="724" spans="1:61" s="348" customFormat="1" hidden="1">
      <c r="A724" s="338"/>
      <c r="B724" s="14"/>
      <c r="C724" s="11"/>
      <c r="D724" s="161"/>
      <c r="E724" s="161"/>
      <c r="F724" s="161"/>
      <c r="G724" s="161"/>
      <c r="H724" s="12"/>
      <c r="I724" s="14"/>
      <c r="K724" s="357"/>
      <c r="M724" s="338"/>
      <c r="N724" s="338"/>
      <c r="O724" s="338"/>
      <c r="P724" s="338"/>
      <c r="Q724" s="338"/>
      <c r="R724" s="338"/>
      <c r="S724" s="338"/>
      <c r="T724" s="338"/>
      <c r="U724" s="338"/>
      <c r="V724" s="338"/>
      <c r="W724" s="338"/>
      <c r="X724" s="338"/>
      <c r="Y724" s="338"/>
      <c r="Z724" s="338"/>
      <c r="AA724" s="338"/>
      <c r="AB724" s="338"/>
      <c r="AC724" s="338"/>
      <c r="AD724" s="338"/>
      <c r="AE724" s="338"/>
      <c r="AF724" s="338"/>
      <c r="AG724" s="338"/>
      <c r="AH724" s="338"/>
      <c r="AI724" s="338"/>
      <c r="AJ724" s="338"/>
      <c r="AK724" s="338"/>
      <c r="AL724" s="338"/>
      <c r="AM724" s="338"/>
      <c r="AN724" s="338"/>
      <c r="AO724" s="338"/>
      <c r="AP724" s="338"/>
      <c r="AQ724" s="338"/>
      <c r="AR724" s="338"/>
      <c r="AS724" s="338"/>
      <c r="AT724" s="338"/>
      <c r="AU724" s="338"/>
      <c r="AV724" s="338"/>
      <c r="AW724" s="338"/>
      <c r="AX724" s="338"/>
      <c r="AY724" s="338"/>
      <c r="AZ724" s="338"/>
      <c r="BA724" s="338"/>
      <c r="BB724" s="338"/>
      <c r="BC724" s="338"/>
      <c r="BD724" s="338"/>
      <c r="BE724" s="338"/>
      <c r="BF724" s="338"/>
      <c r="BG724" s="338"/>
      <c r="BH724" s="338"/>
      <c r="BI724" s="338"/>
    </row>
    <row r="725" spans="1:61" s="348" customFormat="1" hidden="1">
      <c r="A725" s="338"/>
      <c r="B725" s="14"/>
      <c r="C725" s="204"/>
      <c r="D725" s="195"/>
      <c r="E725" s="114"/>
      <c r="F725" s="114"/>
      <c r="G725" s="114"/>
      <c r="H725" s="12"/>
      <c r="I725" s="14"/>
      <c r="K725" s="357"/>
      <c r="M725" s="338"/>
      <c r="N725" s="338"/>
      <c r="O725" s="338"/>
      <c r="P725" s="338"/>
      <c r="Q725" s="338"/>
      <c r="R725" s="338"/>
      <c r="S725" s="338"/>
      <c r="T725" s="338"/>
      <c r="U725" s="338"/>
      <c r="V725" s="338"/>
      <c r="W725" s="338"/>
      <c r="X725" s="338"/>
      <c r="Y725" s="338"/>
      <c r="Z725" s="338"/>
      <c r="AA725" s="338"/>
      <c r="AB725" s="338"/>
      <c r="AC725" s="338"/>
      <c r="AD725" s="338"/>
      <c r="AE725" s="338"/>
      <c r="AF725" s="338"/>
      <c r="AG725" s="338"/>
      <c r="AH725" s="338"/>
      <c r="AI725" s="338"/>
      <c r="AJ725" s="338"/>
      <c r="AK725" s="338"/>
      <c r="AL725" s="338"/>
      <c r="AM725" s="338"/>
      <c r="AN725" s="338"/>
      <c r="AO725" s="338"/>
      <c r="AP725" s="338"/>
      <c r="AQ725" s="338"/>
      <c r="AR725" s="338"/>
      <c r="AS725" s="338"/>
      <c r="AT725" s="338"/>
      <c r="AU725" s="338"/>
      <c r="AV725" s="338"/>
      <c r="AW725" s="338"/>
      <c r="AX725" s="338"/>
      <c r="AY725" s="338"/>
      <c r="AZ725" s="338"/>
      <c r="BA725" s="338"/>
      <c r="BB725" s="338"/>
      <c r="BC725" s="338"/>
      <c r="BD725" s="338"/>
      <c r="BE725" s="338"/>
      <c r="BF725" s="338"/>
      <c r="BG725" s="338"/>
      <c r="BH725" s="338"/>
      <c r="BI725" s="338"/>
    </row>
    <row r="726" spans="1:61" s="348" customFormat="1" hidden="1">
      <c r="A726" s="338"/>
      <c r="B726" s="14"/>
      <c r="C726" s="11"/>
      <c r="D726" s="161"/>
      <c r="E726" s="161"/>
      <c r="F726" s="161"/>
      <c r="G726" s="161"/>
      <c r="H726" s="12"/>
      <c r="I726" s="14"/>
      <c r="K726" s="357"/>
      <c r="M726" s="338"/>
      <c r="N726" s="338"/>
      <c r="O726" s="338"/>
      <c r="P726" s="338"/>
      <c r="Q726" s="338"/>
      <c r="R726" s="338"/>
      <c r="S726" s="338"/>
      <c r="T726" s="338"/>
      <c r="U726" s="338"/>
      <c r="V726" s="338"/>
      <c r="W726" s="338"/>
      <c r="X726" s="338"/>
      <c r="Y726" s="338"/>
      <c r="Z726" s="338"/>
      <c r="AA726" s="338"/>
      <c r="AB726" s="338"/>
      <c r="AC726" s="338"/>
      <c r="AD726" s="338"/>
      <c r="AE726" s="338"/>
      <c r="AF726" s="338"/>
      <c r="AG726" s="338"/>
      <c r="AH726" s="338"/>
      <c r="AI726" s="338"/>
      <c r="AJ726" s="338"/>
      <c r="AK726" s="338"/>
      <c r="AL726" s="338"/>
      <c r="AM726" s="338"/>
      <c r="AN726" s="338"/>
      <c r="AO726" s="338"/>
      <c r="AP726" s="338"/>
      <c r="AQ726" s="338"/>
      <c r="AR726" s="338"/>
      <c r="AS726" s="338"/>
      <c r="AT726" s="338"/>
      <c r="AU726" s="338"/>
      <c r="AV726" s="338"/>
      <c r="AW726" s="338"/>
      <c r="AX726" s="338"/>
      <c r="AY726" s="338"/>
      <c r="AZ726" s="338"/>
      <c r="BA726" s="338"/>
      <c r="BB726" s="338"/>
      <c r="BC726" s="338"/>
      <c r="BD726" s="338"/>
      <c r="BE726" s="338"/>
      <c r="BF726" s="338"/>
      <c r="BG726" s="338"/>
      <c r="BH726" s="338"/>
      <c r="BI726" s="338"/>
    </row>
    <row r="727" spans="1:61" s="348" customFormat="1" hidden="1">
      <c r="A727" s="338"/>
      <c r="B727" s="14"/>
      <c r="C727" s="204"/>
      <c r="D727" s="195"/>
      <c r="E727" s="114"/>
      <c r="F727" s="114"/>
      <c r="G727" s="114"/>
      <c r="H727" s="12"/>
      <c r="I727" s="14"/>
      <c r="K727" s="357"/>
      <c r="M727" s="338"/>
      <c r="N727" s="338"/>
      <c r="O727" s="338"/>
      <c r="P727" s="338"/>
      <c r="Q727" s="338"/>
      <c r="R727" s="338"/>
      <c r="S727" s="338"/>
      <c r="T727" s="338"/>
      <c r="U727" s="338"/>
      <c r="V727" s="338"/>
      <c r="W727" s="338"/>
      <c r="X727" s="338"/>
      <c r="Y727" s="338"/>
      <c r="Z727" s="338"/>
      <c r="AA727" s="338"/>
      <c r="AB727" s="338"/>
      <c r="AC727" s="338"/>
      <c r="AD727" s="338"/>
      <c r="AE727" s="338"/>
      <c r="AF727" s="338"/>
      <c r="AG727" s="338"/>
      <c r="AH727" s="338"/>
      <c r="AI727" s="338"/>
      <c r="AJ727" s="338"/>
      <c r="AK727" s="338"/>
      <c r="AL727" s="338"/>
      <c r="AM727" s="338"/>
      <c r="AN727" s="338"/>
      <c r="AO727" s="338"/>
      <c r="AP727" s="338"/>
      <c r="AQ727" s="338"/>
      <c r="AR727" s="338"/>
      <c r="AS727" s="338"/>
      <c r="AT727" s="338"/>
      <c r="AU727" s="338"/>
      <c r="AV727" s="338"/>
      <c r="AW727" s="338"/>
      <c r="AX727" s="338"/>
      <c r="AY727" s="338"/>
      <c r="AZ727" s="338"/>
      <c r="BA727" s="338"/>
      <c r="BB727" s="338"/>
      <c r="BC727" s="338"/>
      <c r="BD727" s="338"/>
      <c r="BE727" s="338"/>
      <c r="BF727" s="338"/>
      <c r="BG727" s="338"/>
      <c r="BH727" s="338"/>
      <c r="BI727" s="338"/>
    </row>
    <row r="728" spans="1:61" s="348" customFormat="1" hidden="1">
      <c r="A728" s="338"/>
      <c r="B728" s="1"/>
      <c r="C728" s="11"/>
      <c r="D728" s="161"/>
      <c r="E728" s="161"/>
      <c r="F728" s="161"/>
      <c r="G728" s="161"/>
      <c r="H728" s="12"/>
      <c r="I728" s="14"/>
      <c r="K728" s="357"/>
      <c r="M728" s="338"/>
      <c r="N728" s="338"/>
      <c r="O728" s="338"/>
      <c r="P728" s="338"/>
      <c r="Q728" s="338"/>
      <c r="R728" s="338"/>
      <c r="S728" s="338"/>
      <c r="T728" s="338"/>
      <c r="U728" s="338"/>
      <c r="V728" s="338"/>
      <c r="W728" s="338"/>
      <c r="X728" s="338"/>
      <c r="Y728" s="338"/>
      <c r="Z728" s="338"/>
      <c r="AA728" s="338"/>
      <c r="AB728" s="338"/>
      <c r="AC728" s="338"/>
      <c r="AD728" s="338"/>
      <c r="AE728" s="338"/>
      <c r="AF728" s="338"/>
      <c r="AG728" s="338"/>
      <c r="AH728" s="338"/>
      <c r="AI728" s="338"/>
      <c r="AJ728" s="338"/>
      <c r="AK728" s="338"/>
      <c r="AL728" s="338"/>
      <c r="AM728" s="338"/>
      <c r="AN728" s="338"/>
      <c r="AO728" s="338"/>
      <c r="AP728" s="338"/>
      <c r="AQ728" s="338"/>
      <c r="AR728" s="338"/>
      <c r="AS728" s="338"/>
      <c r="AT728" s="338"/>
      <c r="AU728" s="338"/>
      <c r="AV728" s="338"/>
      <c r="AW728" s="338"/>
      <c r="AX728" s="338"/>
      <c r="AY728" s="338"/>
      <c r="AZ728" s="338"/>
      <c r="BA728" s="338"/>
      <c r="BB728" s="338"/>
      <c r="BC728" s="338"/>
      <c r="BD728" s="338"/>
      <c r="BE728" s="338"/>
      <c r="BF728" s="338"/>
      <c r="BG728" s="338"/>
      <c r="BH728" s="338"/>
      <c r="BI728" s="338"/>
    </row>
    <row r="729" spans="1:61" s="348" customFormat="1" hidden="1">
      <c r="A729" s="338"/>
      <c r="B729" s="14"/>
      <c r="C729" s="114"/>
      <c r="D729" s="195"/>
      <c r="E729" s="14"/>
      <c r="F729" s="14"/>
      <c r="G729" s="14"/>
      <c r="H729" s="12"/>
      <c r="I729" s="14"/>
      <c r="K729" s="357"/>
      <c r="M729" s="338"/>
      <c r="N729" s="338"/>
      <c r="O729" s="338"/>
      <c r="P729" s="338"/>
      <c r="Q729" s="338"/>
      <c r="R729" s="338"/>
      <c r="S729" s="338"/>
      <c r="T729" s="338"/>
      <c r="U729" s="338"/>
      <c r="V729" s="338"/>
      <c r="W729" s="338"/>
      <c r="X729" s="338"/>
      <c r="Y729" s="338"/>
      <c r="Z729" s="338"/>
      <c r="AA729" s="338"/>
      <c r="AB729" s="338"/>
      <c r="AC729" s="338"/>
      <c r="AD729" s="338"/>
      <c r="AE729" s="338"/>
      <c r="AF729" s="338"/>
      <c r="AG729" s="338"/>
      <c r="AH729" s="338"/>
      <c r="AI729" s="338"/>
      <c r="AJ729" s="338"/>
      <c r="AK729" s="338"/>
      <c r="AL729" s="338"/>
      <c r="AM729" s="338"/>
      <c r="AN729" s="338"/>
      <c r="AO729" s="338"/>
      <c r="AP729" s="338"/>
      <c r="AQ729" s="338"/>
      <c r="AR729" s="338"/>
      <c r="AS729" s="338"/>
      <c r="AT729" s="338"/>
      <c r="AU729" s="338"/>
      <c r="AV729" s="338"/>
      <c r="AW729" s="338"/>
      <c r="AX729" s="338"/>
      <c r="AY729" s="338"/>
      <c r="AZ729" s="338"/>
      <c r="BA729" s="338"/>
      <c r="BB729" s="338"/>
      <c r="BC729" s="338"/>
      <c r="BD729" s="338"/>
      <c r="BE729" s="338"/>
      <c r="BF729" s="338"/>
      <c r="BG729" s="338"/>
      <c r="BH729" s="338"/>
      <c r="BI729" s="338"/>
    </row>
    <row r="730" spans="1:61" s="348" customFormat="1" hidden="1">
      <c r="A730" s="338"/>
      <c r="B730" s="1"/>
      <c r="C730" s="11"/>
      <c r="D730" s="161"/>
      <c r="E730" s="14"/>
      <c r="F730" s="14"/>
      <c r="G730" s="14"/>
      <c r="H730" s="12"/>
      <c r="I730" s="14"/>
      <c r="K730" s="357"/>
      <c r="M730" s="338"/>
      <c r="N730" s="338"/>
      <c r="O730" s="338"/>
      <c r="P730" s="338"/>
      <c r="Q730" s="338"/>
      <c r="R730" s="338"/>
      <c r="S730" s="338"/>
      <c r="T730" s="338"/>
      <c r="U730" s="338"/>
      <c r="V730" s="338"/>
      <c r="W730" s="338"/>
      <c r="X730" s="338"/>
      <c r="Y730" s="338"/>
      <c r="Z730" s="338"/>
      <c r="AA730" s="338"/>
      <c r="AB730" s="338"/>
      <c r="AC730" s="338"/>
      <c r="AD730" s="338"/>
      <c r="AE730" s="338"/>
      <c r="AF730" s="338"/>
      <c r="AG730" s="338"/>
      <c r="AH730" s="338"/>
      <c r="AI730" s="338"/>
      <c r="AJ730" s="338"/>
      <c r="AK730" s="338"/>
      <c r="AL730" s="338"/>
      <c r="AM730" s="338"/>
      <c r="AN730" s="338"/>
      <c r="AO730" s="338"/>
      <c r="AP730" s="338"/>
      <c r="AQ730" s="338"/>
      <c r="AR730" s="338"/>
      <c r="AS730" s="338"/>
      <c r="AT730" s="338"/>
      <c r="AU730" s="338"/>
      <c r="AV730" s="338"/>
      <c r="AW730" s="338"/>
      <c r="AX730" s="338"/>
      <c r="AY730" s="338"/>
      <c r="AZ730" s="338"/>
      <c r="BA730" s="338"/>
      <c r="BB730" s="338"/>
      <c r="BC730" s="338"/>
      <c r="BD730" s="338"/>
      <c r="BE730" s="338"/>
      <c r="BF730" s="338"/>
      <c r="BG730" s="338"/>
      <c r="BH730" s="338"/>
      <c r="BI730" s="338"/>
    </row>
    <row r="731" spans="1:61" s="348" customFormat="1" hidden="1">
      <c r="A731" s="338"/>
      <c r="B731" s="1"/>
      <c r="C731" s="204"/>
      <c r="D731" s="161"/>
      <c r="E731" s="14"/>
      <c r="F731" s="14"/>
      <c r="G731" s="14"/>
      <c r="H731" s="12"/>
      <c r="I731" s="14"/>
      <c r="K731" s="357"/>
      <c r="M731" s="338"/>
      <c r="N731" s="338"/>
      <c r="O731" s="338"/>
      <c r="P731" s="338"/>
      <c r="Q731" s="338"/>
      <c r="R731" s="338"/>
      <c r="S731" s="338"/>
      <c r="T731" s="338"/>
      <c r="U731" s="338"/>
      <c r="V731" s="338"/>
      <c r="W731" s="338"/>
      <c r="X731" s="338"/>
      <c r="Y731" s="338"/>
      <c r="Z731" s="338"/>
      <c r="AA731" s="338"/>
      <c r="AB731" s="338"/>
      <c r="AC731" s="338"/>
      <c r="AD731" s="338"/>
      <c r="AE731" s="338"/>
      <c r="AF731" s="338"/>
      <c r="AG731" s="338"/>
      <c r="AH731" s="338"/>
      <c r="AI731" s="338"/>
      <c r="AJ731" s="338"/>
      <c r="AK731" s="338"/>
      <c r="AL731" s="338"/>
      <c r="AM731" s="338"/>
      <c r="AN731" s="338"/>
      <c r="AO731" s="338"/>
      <c r="AP731" s="338"/>
      <c r="AQ731" s="338"/>
      <c r="AR731" s="338"/>
      <c r="AS731" s="338"/>
      <c r="AT731" s="338"/>
      <c r="AU731" s="338"/>
      <c r="AV731" s="338"/>
      <c r="AW731" s="338"/>
      <c r="AX731" s="338"/>
      <c r="AY731" s="338"/>
      <c r="AZ731" s="338"/>
      <c r="BA731" s="338"/>
      <c r="BB731" s="338"/>
      <c r="BC731" s="338"/>
      <c r="BD731" s="338"/>
      <c r="BE731" s="338"/>
      <c r="BF731" s="338"/>
      <c r="BG731" s="338"/>
      <c r="BH731" s="338"/>
      <c r="BI731" s="338"/>
    </row>
    <row r="732" spans="1:61" s="348" customFormat="1" hidden="1">
      <c r="A732" s="338"/>
      <c r="B732" s="1"/>
      <c r="C732" s="11"/>
      <c r="D732" s="161"/>
      <c r="E732" s="14"/>
      <c r="F732" s="14"/>
      <c r="G732" s="14"/>
      <c r="H732" s="12"/>
      <c r="I732" s="14"/>
      <c r="K732" s="357"/>
      <c r="M732" s="338"/>
      <c r="N732" s="338"/>
      <c r="O732" s="338"/>
      <c r="P732" s="338"/>
      <c r="Q732" s="338"/>
      <c r="R732" s="338"/>
      <c r="S732" s="338"/>
      <c r="T732" s="338"/>
      <c r="U732" s="338"/>
      <c r="V732" s="338"/>
      <c r="W732" s="338"/>
      <c r="X732" s="338"/>
      <c r="Y732" s="338"/>
      <c r="Z732" s="338"/>
      <c r="AA732" s="338"/>
      <c r="AB732" s="338"/>
      <c r="AC732" s="338"/>
      <c r="AD732" s="338"/>
      <c r="AE732" s="338"/>
      <c r="AF732" s="338"/>
      <c r="AG732" s="338"/>
      <c r="AH732" s="338"/>
      <c r="AI732" s="338"/>
      <c r="AJ732" s="338"/>
      <c r="AK732" s="338"/>
      <c r="AL732" s="338"/>
      <c r="AM732" s="338"/>
      <c r="AN732" s="338"/>
      <c r="AO732" s="338"/>
      <c r="AP732" s="338"/>
      <c r="AQ732" s="338"/>
      <c r="AR732" s="338"/>
      <c r="AS732" s="338"/>
      <c r="AT732" s="338"/>
      <c r="AU732" s="338"/>
      <c r="AV732" s="338"/>
      <c r="AW732" s="338"/>
      <c r="AX732" s="338"/>
      <c r="AY732" s="338"/>
      <c r="AZ732" s="338"/>
      <c r="BA732" s="338"/>
      <c r="BB732" s="338"/>
      <c r="BC732" s="338"/>
      <c r="BD732" s="338"/>
      <c r="BE732" s="338"/>
      <c r="BF732" s="338"/>
      <c r="BG732" s="338"/>
      <c r="BH732" s="338"/>
      <c r="BI732" s="338"/>
    </row>
    <row r="733" spans="1:61" s="348" customFormat="1" hidden="1">
      <c r="A733" s="338"/>
      <c r="B733" s="14"/>
      <c r="C733" s="204"/>
      <c r="D733" s="161"/>
      <c r="E733" s="14"/>
      <c r="F733" s="14"/>
      <c r="G733" s="14"/>
      <c r="H733" s="12"/>
      <c r="I733" s="14"/>
      <c r="K733" s="357"/>
      <c r="M733" s="338"/>
      <c r="N733" s="338"/>
      <c r="O733" s="338"/>
      <c r="P733" s="338"/>
      <c r="Q733" s="338"/>
      <c r="R733" s="338"/>
      <c r="S733" s="338"/>
      <c r="T733" s="338"/>
      <c r="U733" s="338"/>
      <c r="V733" s="338"/>
      <c r="W733" s="338"/>
      <c r="X733" s="338"/>
      <c r="Y733" s="338"/>
      <c r="Z733" s="338"/>
      <c r="AA733" s="338"/>
      <c r="AB733" s="338"/>
      <c r="AC733" s="338"/>
      <c r="AD733" s="338"/>
      <c r="AE733" s="338"/>
      <c r="AF733" s="338"/>
      <c r="AG733" s="338"/>
      <c r="AH733" s="338"/>
      <c r="AI733" s="338"/>
      <c r="AJ733" s="338"/>
      <c r="AK733" s="338"/>
      <c r="AL733" s="338"/>
      <c r="AM733" s="338"/>
      <c r="AN733" s="338"/>
      <c r="AO733" s="338"/>
      <c r="AP733" s="338"/>
      <c r="AQ733" s="338"/>
      <c r="AR733" s="338"/>
      <c r="AS733" s="338"/>
      <c r="AT733" s="338"/>
      <c r="AU733" s="338"/>
      <c r="AV733" s="338"/>
      <c r="AW733" s="338"/>
      <c r="AX733" s="338"/>
      <c r="AY733" s="338"/>
      <c r="AZ733" s="338"/>
      <c r="BA733" s="338"/>
      <c r="BB733" s="338"/>
      <c r="BC733" s="338"/>
      <c r="BD733" s="338"/>
      <c r="BE733" s="338"/>
      <c r="BF733" s="338"/>
      <c r="BG733" s="338"/>
      <c r="BH733" s="338"/>
      <c r="BI733" s="338"/>
    </row>
    <row r="734" spans="1:61" s="348" customFormat="1" hidden="1">
      <c r="A734" s="338"/>
      <c r="B734" s="14"/>
      <c r="C734" s="11"/>
      <c r="D734" s="161"/>
      <c r="E734" s="14"/>
      <c r="F734" s="14"/>
      <c r="G734" s="14"/>
      <c r="H734" s="12"/>
      <c r="I734" s="14"/>
      <c r="K734" s="357"/>
      <c r="M734" s="338"/>
      <c r="N734" s="338"/>
      <c r="O734" s="338"/>
      <c r="P734" s="338"/>
      <c r="Q734" s="338"/>
      <c r="R734" s="338"/>
      <c r="S734" s="338"/>
      <c r="T734" s="338"/>
      <c r="U734" s="338"/>
      <c r="V734" s="338"/>
      <c r="W734" s="338"/>
      <c r="X734" s="338"/>
      <c r="Y734" s="338"/>
      <c r="Z734" s="338"/>
      <c r="AA734" s="338"/>
      <c r="AB734" s="338"/>
      <c r="AC734" s="338"/>
      <c r="AD734" s="338"/>
      <c r="AE734" s="338"/>
      <c r="AF734" s="338"/>
      <c r="AG734" s="338"/>
      <c r="AH734" s="338"/>
      <c r="AI734" s="338"/>
      <c r="AJ734" s="338"/>
      <c r="AK734" s="338"/>
      <c r="AL734" s="338"/>
      <c r="AM734" s="338"/>
      <c r="AN734" s="338"/>
      <c r="AO734" s="338"/>
      <c r="AP734" s="338"/>
      <c r="AQ734" s="338"/>
      <c r="AR734" s="338"/>
      <c r="AS734" s="338"/>
      <c r="AT734" s="338"/>
      <c r="AU734" s="338"/>
      <c r="AV734" s="338"/>
      <c r="AW734" s="338"/>
      <c r="AX734" s="338"/>
      <c r="AY734" s="338"/>
      <c r="AZ734" s="338"/>
      <c r="BA734" s="338"/>
      <c r="BB734" s="338"/>
      <c r="BC734" s="338"/>
      <c r="BD734" s="338"/>
      <c r="BE734" s="338"/>
      <c r="BF734" s="338"/>
      <c r="BG734" s="338"/>
      <c r="BH734" s="338"/>
      <c r="BI734" s="338"/>
    </row>
    <row r="735" spans="1:61" s="348" customFormat="1" hidden="1">
      <c r="A735" s="338"/>
      <c r="B735" s="14"/>
      <c r="C735" s="204"/>
      <c r="D735" s="195"/>
      <c r="E735" s="14"/>
      <c r="F735" s="14"/>
      <c r="G735" s="14"/>
      <c r="H735" s="12"/>
      <c r="I735" s="14"/>
      <c r="K735" s="357"/>
      <c r="M735" s="338"/>
      <c r="N735" s="338"/>
      <c r="O735" s="338"/>
      <c r="P735" s="338"/>
      <c r="Q735" s="338"/>
      <c r="R735" s="338"/>
      <c r="S735" s="338"/>
      <c r="T735" s="338"/>
      <c r="U735" s="338"/>
      <c r="V735" s="338"/>
      <c r="W735" s="338"/>
      <c r="X735" s="338"/>
      <c r="Y735" s="338"/>
      <c r="Z735" s="338"/>
      <c r="AA735" s="338"/>
      <c r="AB735" s="338"/>
      <c r="AC735" s="338"/>
      <c r="AD735" s="338"/>
      <c r="AE735" s="338"/>
      <c r="AF735" s="338"/>
      <c r="AG735" s="338"/>
      <c r="AH735" s="338"/>
      <c r="AI735" s="338"/>
      <c r="AJ735" s="338"/>
      <c r="AK735" s="338"/>
      <c r="AL735" s="338"/>
      <c r="AM735" s="338"/>
      <c r="AN735" s="338"/>
      <c r="AO735" s="338"/>
      <c r="AP735" s="338"/>
      <c r="AQ735" s="338"/>
      <c r="AR735" s="338"/>
      <c r="AS735" s="338"/>
      <c r="AT735" s="338"/>
      <c r="AU735" s="338"/>
      <c r="AV735" s="338"/>
      <c r="AW735" s="338"/>
      <c r="AX735" s="338"/>
      <c r="AY735" s="338"/>
      <c r="AZ735" s="338"/>
      <c r="BA735" s="338"/>
      <c r="BB735" s="338"/>
      <c r="BC735" s="338"/>
      <c r="BD735" s="338"/>
      <c r="BE735" s="338"/>
      <c r="BF735" s="338"/>
      <c r="BG735" s="338"/>
      <c r="BH735" s="338"/>
      <c r="BI735" s="338"/>
    </row>
    <row r="736" spans="1:61" s="348" customFormat="1" hidden="1">
      <c r="A736" s="338"/>
      <c r="B736" s="14"/>
      <c r="C736" s="11"/>
      <c r="D736" s="161"/>
      <c r="E736" s="14"/>
      <c r="F736" s="14"/>
      <c r="G736" s="14"/>
      <c r="H736" s="12"/>
      <c r="I736" s="14"/>
      <c r="K736" s="357"/>
      <c r="M736" s="338"/>
      <c r="N736" s="338"/>
      <c r="O736" s="338"/>
      <c r="P736" s="338"/>
      <c r="Q736" s="338"/>
      <c r="R736" s="338"/>
      <c r="S736" s="338"/>
      <c r="T736" s="338"/>
      <c r="U736" s="338"/>
      <c r="V736" s="338"/>
      <c r="W736" s="338"/>
      <c r="X736" s="338"/>
      <c r="Y736" s="338"/>
      <c r="Z736" s="338"/>
      <c r="AA736" s="338"/>
      <c r="AB736" s="338"/>
      <c r="AC736" s="338"/>
      <c r="AD736" s="338"/>
      <c r="AE736" s="338"/>
      <c r="AF736" s="338"/>
      <c r="AG736" s="338"/>
      <c r="AH736" s="338"/>
      <c r="AI736" s="338"/>
      <c r="AJ736" s="338"/>
      <c r="AK736" s="338"/>
      <c r="AL736" s="338"/>
      <c r="AM736" s="338"/>
      <c r="AN736" s="338"/>
      <c r="AO736" s="338"/>
      <c r="AP736" s="338"/>
      <c r="AQ736" s="338"/>
      <c r="AR736" s="338"/>
      <c r="AS736" s="338"/>
      <c r="AT736" s="338"/>
      <c r="AU736" s="338"/>
      <c r="AV736" s="338"/>
      <c r="AW736" s="338"/>
      <c r="AX736" s="338"/>
      <c r="AY736" s="338"/>
      <c r="AZ736" s="338"/>
      <c r="BA736" s="338"/>
      <c r="BB736" s="338"/>
      <c r="BC736" s="338"/>
      <c r="BD736" s="338"/>
      <c r="BE736" s="338"/>
      <c r="BF736" s="338"/>
      <c r="BG736" s="338"/>
      <c r="BH736" s="338"/>
      <c r="BI736" s="338"/>
    </row>
    <row r="737" spans="1:61" s="348" customFormat="1" hidden="1">
      <c r="A737" s="338"/>
      <c r="B737" s="14"/>
      <c r="C737" s="204"/>
      <c r="D737" s="195"/>
      <c r="E737" s="14"/>
      <c r="F737" s="14"/>
      <c r="G737" s="14"/>
      <c r="H737" s="12"/>
      <c r="I737" s="14"/>
      <c r="K737" s="357"/>
      <c r="M737" s="338"/>
      <c r="N737" s="338"/>
      <c r="O737" s="338"/>
      <c r="P737" s="338"/>
      <c r="Q737" s="338"/>
      <c r="R737" s="338"/>
      <c r="S737" s="338"/>
      <c r="T737" s="338"/>
      <c r="U737" s="338"/>
      <c r="V737" s="338"/>
      <c r="W737" s="338"/>
      <c r="X737" s="338"/>
      <c r="Y737" s="338"/>
      <c r="Z737" s="338"/>
      <c r="AA737" s="338"/>
      <c r="AB737" s="338"/>
      <c r="AC737" s="338"/>
      <c r="AD737" s="338"/>
      <c r="AE737" s="338"/>
      <c r="AF737" s="338"/>
      <c r="AG737" s="338"/>
      <c r="AH737" s="338"/>
      <c r="AI737" s="338"/>
      <c r="AJ737" s="338"/>
      <c r="AK737" s="338"/>
      <c r="AL737" s="338"/>
      <c r="AM737" s="338"/>
      <c r="AN737" s="338"/>
      <c r="AO737" s="338"/>
      <c r="AP737" s="338"/>
      <c r="AQ737" s="338"/>
      <c r="AR737" s="338"/>
      <c r="AS737" s="338"/>
      <c r="AT737" s="338"/>
      <c r="AU737" s="338"/>
      <c r="AV737" s="338"/>
      <c r="AW737" s="338"/>
      <c r="AX737" s="338"/>
      <c r="AY737" s="338"/>
      <c r="AZ737" s="338"/>
      <c r="BA737" s="338"/>
      <c r="BB737" s="338"/>
      <c r="BC737" s="338"/>
      <c r="BD737" s="338"/>
      <c r="BE737" s="338"/>
      <c r="BF737" s="338"/>
      <c r="BG737" s="338"/>
      <c r="BH737" s="338"/>
      <c r="BI737" s="338"/>
    </row>
    <row r="738" spans="1:61" s="348" customFormat="1" hidden="1">
      <c r="A738" s="338"/>
      <c r="B738" s="14"/>
      <c r="C738" s="11"/>
      <c r="D738" s="161"/>
      <c r="E738" s="14"/>
      <c r="F738" s="14"/>
      <c r="G738" s="14"/>
      <c r="H738" s="12"/>
      <c r="I738" s="14"/>
      <c r="K738" s="357"/>
      <c r="M738" s="338"/>
      <c r="N738" s="338"/>
      <c r="O738" s="338"/>
      <c r="P738" s="338"/>
      <c r="Q738" s="338"/>
      <c r="R738" s="338"/>
      <c r="S738" s="338"/>
      <c r="T738" s="338"/>
      <c r="U738" s="338"/>
      <c r="V738" s="338"/>
      <c r="W738" s="338"/>
      <c r="X738" s="338"/>
      <c r="Y738" s="338"/>
      <c r="Z738" s="338"/>
      <c r="AA738" s="338"/>
      <c r="AB738" s="338"/>
      <c r="AC738" s="338"/>
      <c r="AD738" s="338"/>
      <c r="AE738" s="338"/>
      <c r="AF738" s="338"/>
      <c r="AG738" s="338"/>
      <c r="AH738" s="338"/>
      <c r="AI738" s="338"/>
      <c r="AJ738" s="338"/>
      <c r="AK738" s="338"/>
      <c r="AL738" s="338"/>
      <c r="AM738" s="338"/>
      <c r="AN738" s="338"/>
      <c r="AO738" s="338"/>
      <c r="AP738" s="338"/>
      <c r="AQ738" s="338"/>
      <c r="AR738" s="338"/>
      <c r="AS738" s="338"/>
      <c r="AT738" s="338"/>
      <c r="AU738" s="338"/>
      <c r="AV738" s="338"/>
      <c r="AW738" s="338"/>
      <c r="AX738" s="338"/>
      <c r="AY738" s="338"/>
      <c r="AZ738" s="338"/>
      <c r="BA738" s="338"/>
      <c r="BB738" s="338"/>
      <c r="BC738" s="338"/>
      <c r="BD738" s="338"/>
      <c r="BE738" s="338"/>
      <c r="BF738" s="338"/>
      <c r="BG738" s="338"/>
      <c r="BH738" s="338"/>
      <c r="BI738" s="338"/>
    </row>
    <row r="739" spans="1:61" s="348" customFormat="1" hidden="1">
      <c r="A739" s="338"/>
      <c r="B739" s="14"/>
      <c r="C739" s="204"/>
      <c r="D739" s="195"/>
      <c r="E739" s="14"/>
      <c r="F739" s="14"/>
      <c r="G739" s="14"/>
      <c r="H739" s="12"/>
      <c r="I739" s="14"/>
      <c r="K739" s="357"/>
      <c r="M739" s="338"/>
      <c r="N739" s="338"/>
      <c r="O739" s="338"/>
      <c r="P739" s="338"/>
      <c r="Q739" s="338"/>
      <c r="R739" s="338"/>
      <c r="S739" s="338"/>
      <c r="T739" s="338"/>
      <c r="U739" s="338"/>
      <c r="V739" s="338"/>
      <c r="W739" s="338"/>
      <c r="X739" s="338"/>
      <c r="Y739" s="338"/>
      <c r="Z739" s="338"/>
      <c r="AA739" s="338"/>
      <c r="AB739" s="338"/>
      <c r="AC739" s="338"/>
      <c r="AD739" s="338"/>
      <c r="AE739" s="338"/>
      <c r="AF739" s="338"/>
      <c r="AG739" s="338"/>
      <c r="AH739" s="338"/>
      <c r="AI739" s="338"/>
      <c r="AJ739" s="338"/>
      <c r="AK739" s="338"/>
      <c r="AL739" s="338"/>
      <c r="AM739" s="338"/>
      <c r="AN739" s="338"/>
      <c r="AO739" s="338"/>
      <c r="AP739" s="338"/>
      <c r="AQ739" s="338"/>
      <c r="AR739" s="338"/>
      <c r="AS739" s="338"/>
      <c r="AT739" s="338"/>
      <c r="AU739" s="338"/>
      <c r="AV739" s="338"/>
      <c r="AW739" s="338"/>
      <c r="AX739" s="338"/>
      <c r="AY739" s="338"/>
      <c r="AZ739" s="338"/>
      <c r="BA739" s="338"/>
      <c r="BB739" s="338"/>
      <c r="BC739" s="338"/>
      <c r="BD739" s="338"/>
      <c r="BE739" s="338"/>
      <c r="BF739" s="338"/>
      <c r="BG739" s="338"/>
      <c r="BH739" s="338"/>
      <c r="BI739" s="338"/>
    </row>
    <row r="740" spans="1:61" s="348" customFormat="1" hidden="1">
      <c r="A740" s="338"/>
      <c r="B740" s="1"/>
      <c r="C740" s="11"/>
      <c r="D740" s="161"/>
      <c r="E740" s="14"/>
      <c r="F740" s="14"/>
      <c r="G740" s="14"/>
      <c r="H740" s="12"/>
      <c r="I740" s="14"/>
      <c r="K740" s="357"/>
      <c r="M740" s="338"/>
      <c r="N740" s="338"/>
      <c r="O740" s="338"/>
      <c r="P740" s="338"/>
      <c r="Q740" s="338"/>
      <c r="R740" s="338"/>
      <c r="S740" s="338"/>
      <c r="T740" s="338"/>
      <c r="U740" s="338"/>
      <c r="V740" s="338"/>
      <c r="W740" s="338"/>
      <c r="X740" s="338"/>
      <c r="Y740" s="338"/>
      <c r="Z740" s="338"/>
      <c r="AA740" s="338"/>
      <c r="AB740" s="338"/>
      <c r="AC740" s="338"/>
      <c r="AD740" s="338"/>
      <c r="AE740" s="338"/>
      <c r="AF740" s="338"/>
      <c r="AG740" s="338"/>
      <c r="AH740" s="338"/>
      <c r="AI740" s="338"/>
      <c r="AJ740" s="338"/>
      <c r="AK740" s="338"/>
      <c r="AL740" s="338"/>
      <c r="AM740" s="338"/>
      <c r="AN740" s="338"/>
      <c r="AO740" s="338"/>
      <c r="AP740" s="338"/>
      <c r="AQ740" s="338"/>
      <c r="AR740" s="338"/>
      <c r="AS740" s="338"/>
      <c r="AT740" s="338"/>
      <c r="AU740" s="338"/>
      <c r="AV740" s="338"/>
      <c r="AW740" s="338"/>
      <c r="AX740" s="338"/>
      <c r="AY740" s="338"/>
      <c r="AZ740" s="338"/>
      <c r="BA740" s="338"/>
      <c r="BB740" s="338"/>
      <c r="BC740" s="338"/>
      <c r="BD740" s="338"/>
      <c r="BE740" s="338"/>
      <c r="BF740" s="338"/>
      <c r="BG740" s="338"/>
      <c r="BH740" s="338"/>
      <c r="BI740" s="338"/>
    </row>
    <row r="741" spans="1:61" s="348" customFormat="1" hidden="1">
      <c r="A741" s="338"/>
      <c r="B741" s="1"/>
      <c r="C741" s="204"/>
      <c r="D741" s="195"/>
      <c r="E741" s="14"/>
      <c r="F741" s="14"/>
      <c r="G741" s="14"/>
      <c r="H741" s="12"/>
      <c r="I741" s="14"/>
      <c r="K741" s="357"/>
      <c r="M741" s="338"/>
      <c r="N741" s="338"/>
      <c r="O741" s="338"/>
      <c r="P741" s="338"/>
      <c r="Q741" s="338"/>
      <c r="R741" s="338"/>
      <c r="S741" s="338"/>
      <c r="T741" s="338"/>
      <c r="U741" s="338"/>
      <c r="V741" s="338"/>
      <c r="W741" s="338"/>
      <c r="X741" s="338"/>
      <c r="Y741" s="338"/>
      <c r="Z741" s="338"/>
      <c r="AA741" s="338"/>
      <c r="AB741" s="338"/>
      <c r="AC741" s="338"/>
      <c r="AD741" s="338"/>
      <c r="AE741" s="338"/>
      <c r="AF741" s="338"/>
      <c r="AG741" s="338"/>
      <c r="AH741" s="338"/>
      <c r="AI741" s="338"/>
      <c r="AJ741" s="338"/>
      <c r="AK741" s="338"/>
      <c r="AL741" s="338"/>
      <c r="AM741" s="338"/>
      <c r="AN741" s="338"/>
      <c r="AO741" s="338"/>
      <c r="AP741" s="338"/>
      <c r="AQ741" s="338"/>
      <c r="AR741" s="338"/>
      <c r="AS741" s="338"/>
      <c r="AT741" s="338"/>
      <c r="AU741" s="338"/>
      <c r="AV741" s="338"/>
      <c r="AW741" s="338"/>
      <c r="AX741" s="338"/>
      <c r="AY741" s="338"/>
      <c r="AZ741" s="338"/>
      <c r="BA741" s="338"/>
      <c r="BB741" s="338"/>
      <c r="BC741" s="338"/>
      <c r="BD741" s="338"/>
      <c r="BE741" s="338"/>
      <c r="BF741" s="338"/>
      <c r="BG741" s="338"/>
      <c r="BH741" s="338"/>
      <c r="BI741" s="338"/>
    </row>
    <row r="742" spans="1:61" s="348" customFormat="1" hidden="1">
      <c r="A742" s="338"/>
      <c r="B742" s="1"/>
      <c r="C742" s="11"/>
      <c r="D742" s="161"/>
      <c r="E742" s="14"/>
      <c r="F742" s="14"/>
      <c r="G742" s="14"/>
      <c r="H742" s="12"/>
      <c r="I742" s="14"/>
      <c r="K742" s="357"/>
      <c r="M742" s="338"/>
      <c r="N742" s="338"/>
      <c r="O742" s="338"/>
      <c r="P742" s="338"/>
      <c r="Q742" s="338"/>
      <c r="R742" s="338"/>
      <c r="S742" s="338"/>
      <c r="T742" s="338"/>
      <c r="U742" s="338"/>
      <c r="V742" s="338"/>
      <c r="W742" s="338"/>
      <c r="X742" s="338"/>
      <c r="Y742" s="338"/>
      <c r="Z742" s="338"/>
      <c r="AA742" s="338"/>
      <c r="AB742" s="338"/>
      <c r="AC742" s="338"/>
      <c r="AD742" s="338"/>
      <c r="AE742" s="338"/>
      <c r="AF742" s="338"/>
      <c r="AG742" s="338"/>
      <c r="AH742" s="338"/>
      <c r="AI742" s="338"/>
      <c r="AJ742" s="338"/>
      <c r="AK742" s="338"/>
      <c r="AL742" s="338"/>
      <c r="AM742" s="338"/>
      <c r="AN742" s="338"/>
      <c r="AO742" s="338"/>
      <c r="AP742" s="338"/>
      <c r="AQ742" s="338"/>
      <c r="AR742" s="338"/>
      <c r="AS742" s="338"/>
      <c r="AT742" s="338"/>
      <c r="AU742" s="338"/>
      <c r="AV742" s="338"/>
      <c r="AW742" s="338"/>
      <c r="AX742" s="338"/>
      <c r="AY742" s="338"/>
      <c r="AZ742" s="338"/>
      <c r="BA742" s="338"/>
      <c r="BB742" s="338"/>
      <c r="BC742" s="338"/>
      <c r="BD742" s="338"/>
      <c r="BE742" s="338"/>
      <c r="BF742" s="338"/>
      <c r="BG742" s="338"/>
      <c r="BH742" s="338"/>
      <c r="BI742" s="338"/>
    </row>
    <row r="743" spans="1:61" s="348" customFormat="1" hidden="1">
      <c r="A743" s="338"/>
      <c r="B743" s="1"/>
      <c r="C743" s="204"/>
      <c r="D743" s="195"/>
      <c r="E743" s="14"/>
      <c r="F743" s="14"/>
      <c r="G743" s="14"/>
      <c r="H743" s="12"/>
      <c r="I743" s="14"/>
      <c r="K743" s="357"/>
      <c r="M743" s="338"/>
      <c r="N743" s="338"/>
      <c r="O743" s="338"/>
      <c r="P743" s="338"/>
      <c r="Q743" s="338"/>
      <c r="R743" s="338"/>
      <c r="S743" s="338"/>
      <c r="T743" s="338"/>
      <c r="U743" s="338"/>
      <c r="V743" s="338"/>
      <c r="W743" s="338"/>
      <c r="X743" s="338"/>
      <c r="Y743" s="338"/>
      <c r="Z743" s="338"/>
      <c r="AA743" s="338"/>
      <c r="AB743" s="338"/>
      <c r="AC743" s="338"/>
      <c r="AD743" s="338"/>
      <c r="AE743" s="338"/>
      <c r="AF743" s="338"/>
      <c r="AG743" s="338"/>
      <c r="AH743" s="338"/>
      <c r="AI743" s="338"/>
      <c r="AJ743" s="338"/>
      <c r="AK743" s="338"/>
      <c r="AL743" s="338"/>
      <c r="AM743" s="338"/>
      <c r="AN743" s="338"/>
      <c r="AO743" s="338"/>
      <c r="AP743" s="338"/>
      <c r="AQ743" s="338"/>
      <c r="AR743" s="338"/>
      <c r="AS743" s="338"/>
      <c r="AT743" s="338"/>
      <c r="AU743" s="338"/>
      <c r="AV743" s="338"/>
      <c r="AW743" s="338"/>
      <c r="AX743" s="338"/>
      <c r="AY743" s="338"/>
      <c r="AZ743" s="338"/>
      <c r="BA743" s="338"/>
      <c r="BB743" s="338"/>
      <c r="BC743" s="338"/>
      <c r="BD743" s="338"/>
      <c r="BE743" s="338"/>
      <c r="BF743" s="338"/>
      <c r="BG743" s="338"/>
      <c r="BH743" s="338"/>
      <c r="BI743" s="338"/>
    </row>
    <row r="744" spans="1:61" s="348" customFormat="1" hidden="1">
      <c r="A744" s="338"/>
      <c r="B744" s="1"/>
      <c r="C744" s="11"/>
      <c r="D744" s="161"/>
      <c r="E744" s="14"/>
      <c r="F744" s="14"/>
      <c r="G744" s="14"/>
      <c r="H744" s="12"/>
      <c r="I744" s="14"/>
      <c r="K744" s="357"/>
      <c r="M744" s="338"/>
      <c r="N744" s="338"/>
      <c r="O744" s="338"/>
      <c r="P744" s="338"/>
      <c r="Q744" s="338"/>
      <c r="R744" s="338"/>
      <c r="S744" s="338"/>
      <c r="T744" s="338"/>
      <c r="U744" s="338"/>
      <c r="V744" s="338"/>
      <c r="W744" s="338"/>
      <c r="X744" s="338"/>
      <c r="Y744" s="338"/>
      <c r="Z744" s="338"/>
      <c r="AA744" s="338"/>
      <c r="AB744" s="338"/>
      <c r="AC744" s="338"/>
      <c r="AD744" s="338"/>
      <c r="AE744" s="338"/>
      <c r="AF744" s="338"/>
      <c r="AG744" s="338"/>
      <c r="AH744" s="338"/>
      <c r="AI744" s="338"/>
      <c r="AJ744" s="338"/>
      <c r="AK744" s="338"/>
      <c r="AL744" s="338"/>
      <c r="AM744" s="338"/>
      <c r="AN744" s="338"/>
      <c r="AO744" s="338"/>
      <c r="AP744" s="338"/>
      <c r="AQ744" s="338"/>
      <c r="AR744" s="338"/>
      <c r="AS744" s="338"/>
      <c r="AT744" s="338"/>
      <c r="AU744" s="338"/>
      <c r="AV744" s="338"/>
      <c r="AW744" s="338"/>
      <c r="AX744" s="338"/>
      <c r="AY744" s="338"/>
      <c r="AZ744" s="338"/>
      <c r="BA744" s="338"/>
      <c r="BB744" s="338"/>
      <c r="BC744" s="338"/>
      <c r="BD744" s="338"/>
      <c r="BE744" s="338"/>
      <c r="BF744" s="338"/>
      <c r="BG744" s="338"/>
      <c r="BH744" s="338"/>
      <c r="BI744" s="338"/>
    </row>
    <row r="745" spans="1:61" s="348" customFormat="1" hidden="1">
      <c r="A745" s="338"/>
      <c r="B745" s="14"/>
      <c r="C745" s="204"/>
      <c r="D745" s="195"/>
      <c r="E745" s="114"/>
      <c r="F745" s="114"/>
      <c r="G745" s="114"/>
      <c r="H745" s="12"/>
      <c r="I745" s="14"/>
      <c r="K745" s="357"/>
      <c r="M745" s="338"/>
      <c r="N745" s="338"/>
      <c r="O745" s="338"/>
      <c r="P745" s="338"/>
      <c r="Q745" s="338"/>
      <c r="R745" s="338"/>
      <c r="S745" s="338"/>
      <c r="T745" s="338"/>
      <c r="U745" s="338"/>
      <c r="V745" s="338"/>
      <c r="W745" s="338"/>
      <c r="X745" s="338"/>
      <c r="Y745" s="338"/>
      <c r="Z745" s="338"/>
      <c r="AA745" s="338"/>
      <c r="AB745" s="338"/>
      <c r="AC745" s="338"/>
      <c r="AD745" s="338"/>
      <c r="AE745" s="338"/>
      <c r="AF745" s="338"/>
      <c r="AG745" s="338"/>
      <c r="AH745" s="338"/>
      <c r="AI745" s="338"/>
      <c r="AJ745" s="338"/>
      <c r="AK745" s="338"/>
      <c r="AL745" s="338"/>
      <c r="AM745" s="338"/>
      <c r="AN745" s="338"/>
      <c r="AO745" s="338"/>
      <c r="AP745" s="338"/>
      <c r="AQ745" s="338"/>
      <c r="AR745" s="338"/>
      <c r="AS745" s="338"/>
      <c r="AT745" s="338"/>
      <c r="AU745" s="338"/>
      <c r="AV745" s="338"/>
      <c r="AW745" s="338"/>
      <c r="AX745" s="338"/>
      <c r="AY745" s="338"/>
      <c r="AZ745" s="338"/>
      <c r="BA745" s="338"/>
      <c r="BB745" s="338"/>
      <c r="BC745" s="338"/>
      <c r="BD745" s="338"/>
      <c r="BE745" s="338"/>
      <c r="BF745" s="338"/>
      <c r="BG745" s="338"/>
      <c r="BH745" s="338"/>
      <c r="BI745" s="338"/>
    </row>
    <row r="746" spans="1:61" s="348" customFormat="1" hidden="1">
      <c r="A746" s="338"/>
      <c r="B746" s="1"/>
      <c r="C746" s="11"/>
      <c r="D746" s="161"/>
      <c r="E746" s="161"/>
      <c r="F746" s="161"/>
      <c r="G746" s="161"/>
      <c r="H746" s="12"/>
      <c r="I746" s="14"/>
      <c r="K746" s="357"/>
      <c r="M746" s="338"/>
      <c r="N746" s="338"/>
      <c r="O746" s="338"/>
      <c r="P746" s="338"/>
      <c r="Q746" s="338"/>
      <c r="R746" s="338"/>
      <c r="S746" s="338"/>
      <c r="T746" s="338"/>
      <c r="U746" s="338"/>
      <c r="V746" s="338"/>
      <c r="W746" s="338"/>
      <c r="X746" s="338"/>
      <c r="Y746" s="338"/>
      <c r="Z746" s="338"/>
      <c r="AA746" s="338"/>
      <c r="AB746" s="338"/>
      <c r="AC746" s="338"/>
      <c r="AD746" s="338"/>
      <c r="AE746" s="338"/>
      <c r="AF746" s="338"/>
      <c r="AG746" s="338"/>
      <c r="AH746" s="338"/>
      <c r="AI746" s="338"/>
      <c r="AJ746" s="338"/>
      <c r="AK746" s="338"/>
      <c r="AL746" s="338"/>
      <c r="AM746" s="338"/>
      <c r="AN746" s="338"/>
      <c r="AO746" s="338"/>
      <c r="AP746" s="338"/>
      <c r="AQ746" s="338"/>
      <c r="AR746" s="338"/>
      <c r="AS746" s="338"/>
      <c r="AT746" s="338"/>
      <c r="AU746" s="338"/>
      <c r="AV746" s="338"/>
      <c r="AW746" s="338"/>
      <c r="AX746" s="338"/>
      <c r="AY746" s="338"/>
      <c r="AZ746" s="338"/>
      <c r="BA746" s="338"/>
      <c r="BB746" s="338"/>
      <c r="BC746" s="338"/>
      <c r="BD746" s="338"/>
      <c r="BE746" s="338"/>
      <c r="BF746" s="338"/>
      <c r="BG746" s="338"/>
      <c r="BH746" s="338"/>
      <c r="BI746" s="338"/>
    </row>
    <row r="747" spans="1:61" s="348" customFormat="1" hidden="1">
      <c r="A747" s="338"/>
      <c r="B747" s="1"/>
      <c r="C747" s="204"/>
      <c r="D747" s="195"/>
      <c r="E747" s="114"/>
      <c r="F747" s="114"/>
      <c r="G747" s="114"/>
      <c r="H747" s="12"/>
      <c r="I747" s="14"/>
      <c r="K747" s="357"/>
      <c r="M747" s="338"/>
      <c r="N747" s="338"/>
      <c r="O747" s="338"/>
      <c r="P747" s="338"/>
      <c r="Q747" s="338"/>
      <c r="R747" s="338"/>
      <c r="S747" s="338"/>
      <c r="T747" s="338"/>
      <c r="U747" s="338"/>
      <c r="V747" s="338"/>
      <c r="W747" s="338"/>
      <c r="X747" s="338"/>
      <c r="Y747" s="338"/>
      <c r="Z747" s="338"/>
      <c r="AA747" s="338"/>
      <c r="AB747" s="338"/>
      <c r="AC747" s="338"/>
      <c r="AD747" s="338"/>
      <c r="AE747" s="338"/>
      <c r="AF747" s="338"/>
      <c r="AG747" s="338"/>
      <c r="AH747" s="338"/>
      <c r="AI747" s="338"/>
      <c r="AJ747" s="338"/>
      <c r="AK747" s="338"/>
      <c r="AL747" s="338"/>
      <c r="AM747" s="338"/>
      <c r="AN747" s="338"/>
      <c r="AO747" s="338"/>
      <c r="AP747" s="338"/>
      <c r="AQ747" s="338"/>
      <c r="AR747" s="338"/>
      <c r="AS747" s="338"/>
      <c r="AT747" s="338"/>
      <c r="AU747" s="338"/>
      <c r="AV747" s="338"/>
      <c r="AW747" s="338"/>
      <c r="AX747" s="338"/>
      <c r="AY747" s="338"/>
      <c r="AZ747" s="338"/>
      <c r="BA747" s="338"/>
      <c r="BB747" s="338"/>
      <c r="BC747" s="338"/>
      <c r="BD747" s="338"/>
      <c r="BE747" s="338"/>
      <c r="BF747" s="338"/>
      <c r="BG747" s="338"/>
      <c r="BH747" s="338"/>
      <c r="BI747" s="338"/>
    </row>
    <row r="748" spans="1:61" s="348" customFormat="1" hidden="1">
      <c r="A748" s="338"/>
      <c r="B748" s="1"/>
      <c r="C748" s="11"/>
      <c r="D748" s="161"/>
      <c r="E748" s="161"/>
      <c r="F748" s="161"/>
      <c r="G748" s="161"/>
      <c r="H748" s="12"/>
      <c r="I748" s="161"/>
      <c r="K748" s="357"/>
      <c r="M748" s="338"/>
      <c r="N748" s="338"/>
      <c r="O748" s="338"/>
      <c r="P748" s="338"/>
      <c r="Q748" s="338"/>
      <c r="R748" s="338"/>
      <c r="S748" s="338"/>
      <c r="T748" s="338"/>
      <c r="U748" s="338"/>
      <c r="V748" s="338"/>
      <c r="W748" s="338"/>
      <c r="X748" s="338"/>
      <c r="Y748" s="338"/>
      <c r="Z748" s="338"/>
      <c r="AA748" s="338"/>
      <c r="AB748" s="338"/>
      <c r="AC748" s="338"/>
      <c r="AD748" s="338"/>
      <c r="AE748" s="338"/>
      <c r="AF748" s="338"/>
      <c r="AG748" s="338"/>
      <c r="AH748" s="338"/>
      <c r="AI748" s="338"/>
      <c r="AJ748" s="338"/>
      <c r="AK748" s="338"/>
      <c r="AL748" s="338"/>
      <c r="AM748" s="338"/>
      <c r="AN748" s="338"/>
      <c r="AO748" s="338"/>
      <c r="AP748" s="338"/>
      <c r="AQ748" s="338"/>
      <c r="AR748" s="338"/>
      <c r="AS748" s="338"/>
      <c r="AT748" s="338"/>
      <c r="AU748" s="338"/>
      <c r="AV748" s="338"/>
      <c r="AW748" s="338"/>
      <c r="AX748" s="338"/>
      <c r="AY748" s="338"/>
      <c r="AZ748" s="338"/>
      <c r="BA748" s="338"/>
      <c r="BB748" s="338"/>
      <c r="BC748" s="338"/>
      <c r="BD748" s="338"/>
      <c r="BE748" s="338"/>
      <c r="BF748" s="338"/>
      <c r="BG748" s="338"/>
      <c r="BH748" s="338"/>
      <c r="BI748" s="338"/>
    </row>
    <row r="749" spans="1:61" s="348" customFormat="1" hidden="1">
      <c r="A749" s="338"/>
      <c r="B749" s="1"/>
      <c r="C749" s="204"/>
      <c r="D749" s="195"/>
      <c r="E749" s="195"/>
      <c r="F749" s="195"/>
      <c r="G749" s="195"/>
      <c r="H749" s="12"/>
      <c r="I749" s="14"/>
      <c r="K749" s="357"/>
      <c r="M749" s="338"/>
      <c r="N749" s="338"/>
      <c r="O749" s="338"/>
      <c r="P749" s="338"/>
      <c r="Q749" s="338"/>
      <c r="R749" s="338"/>
      <c r="S749" s="338"/>
      <c r="T749" s="338"/>
      <c r="U749" s="338"/>
      <c r="V749" s="338"/>
      <c r="W749" s="338"/>
      <c r="X749" s="338"/>
      <c r="Y749" s="338"/>
      <c r="Z749" s="338"/>
      <c r="AA749" s="338"/>
      <c r="AB749" s="338"/>
      <c r="AC749" s="338"/>
      <c r="AD749" s="338"/>
      <c r="AE749" s="338"/>
      <c r="AF749" s="338"/>
      <c r="AG749" s="338"/>
      <c r="AH749" s="338"/>
      <c r="AI749" s="338"/>
      <c r="AJ749" s="338"/>
      <c r="AK749" s="338"/>
      <c r="AL749" s="338"/>
      <c r="AM749" s="338"/>
      <c r="AN749" s="338"/>
      <c r="AO749" s="338"/>
      <c r="AP749" s="338"/>
      <c r="AQ749" s="338"/>
      <c r="AR749" s="338"/>
      <c r="AS749" s="338"/>
      <c r="AT749" s="338"/>
      <c r="AU749" s="338"/>
      <c r="AV749" s="338"/>
      <c r="AW749" s="338"/>
      <c r="AX749" s="338"/>
      <c r="AY749" s="338"/>
      <c r="AZ749" s="338"/>
      <c r="BA749" s="338"/>
      <c r="BB749" s="338"/>
      <c r="BC749" s="338"/>
      <c r="BD749" s="338"/>
      <c r="BE749" s="338"/>
      <c r="BF749" s="338"/>
      <c r="BG749" s="338"/>
      <c r="BH749" s="338"/>
      <c r="BI749" s="338"/>
    </row>
    <row r="750" spans="1:61" s="348" customFormat="1" hidden="1">
      <c r="A750" s="338"/>
      <c r="B750" s="1"/>
      <c r="C750" s="11"/>
      <c r="D750" s="161"/>
      <c r="E750" s="161"/>
      <c r="F750" s="161"/>
      <c r="G750" s="161"/>
      <c r="H750" s="12"/>
      <c r="I750" s="14"/>
      <c r="K750" s="357"/>
      <c r="M750" s="338"/>
      <c r="N750" s="338"/>
      <c r="O750" s="338"/>
      <c r="P750" s="338"/>
      <c r="Q750" s="338"/>
      <c r="R750" s="338"/>
      <c r="S750" s="338"/>
      <c r="T750" s="338"/>
      <c r="U750" s="338"/>
      <c r="V750" s="338"/>
      <c r="W750" s="338"/>
      <c r="X750" s="338"/>
      <c r="Y750" s="338"/>
      <c r="Z750" s="338"/>
      <c r="AA750" s="338"/>
      <c r="AB750" s="338"/>
      <c r="AC750" s="338"/>
      <c r="AD750" s="338"/>
      <c r="AE750" s="338"/>
      <c r="AF750" s="338"/>
      <c r="AG750" s="338"/>
      <c r="AH750" s="338"/>
      <c r="AI750" s="338"/>
      <c r="AJ750" s="338"/>
      <c r="AK750" s="338"/>
      <c r="AL750" s="338"/>
      <c r="AM750" s="338"/>
      <c r="AN750" s="338"/>
      <c r="AO750" s="338"/>
      <c r="AP750" s="338"/>
      <c r="AQ750" s="338"/>
      <c r="AR750" s="338"/>
      <c r="AS750" s="338"/>
      <c r="AT750" s="338"/>
      <c r="AU750" s="338"/>
      <c r="AV750" s="338"/>
      <c r="AW750" s="338"/>
      <c r="AX750" s="338"/>
      <c r="AY750" s="338"/>
      <c r="AZ750" s="338"/>
      <c r="BA750" s="338"/>
      <c r="BB750" s="338"/>
      <c r="BC750" s="338"/>
      <c r="BD750" s="338"/>
      <c r="BE750" s="338"/>
      <c r="BF750" s="338"/>
      <c r="BG750" s="338"/>
      <c r="BH750" s="338"/>
      <c r="BI750" s="338"/>
    </row>
    <row r="751" spans="1:61" s="348" customFormat="1" hidden="1">
      <c r="A751" s="338"/>
      <c r="B751" s="1"/>
      <c r="C751" s="204"/>
      <c r="D751" s="195"/>
      <c r="E751" s="114"/>
      <c r="F751" s="114"/>
      <c r="G751" s="114"/>
      <c r="H751" s="12"/>
      <c r="I751" s="14"/>
      <c r="K751" s="357"/>
      <c r="M751" s="338"/>
      <c r="N751" s="338"/>
      <c r="O751" s="338"/>
      <c r="P751" s="338"/>
      <c r="Q751" s="338"/>
      <c r="R751" s="338"/>
      <c r="S751" s="338"/>
      <c r="T751" s="338"/>
      <c r="U751" s="338"/>
      <c r="V751" s="338"/>
      <c r="W751" s="338"/>
      <c r="X751" s="338"/>
      <c r="Y751" s="338"/>
      <c r="Z751" s="338"/>
      <c r="AA751" s="338"/>
      <c r="AB751" s="338"/>
      <c r="AC751" s="338"/>
      <c r="AD751" s="338"/>
      <c r="AE751" s="338"/>
      <c r="AF751" s="338"/>
      <c r="AG751" s="338"/>
      <c r="AH751" s="338"/>
      <c r="AI751" s="338"/>
      <c r="AJ751" s="338"/>
      <c r="AK751" s="338"/>
      <c r="AL751" s="338"/>
      <c r="AM751" s="338"/>
      <c r="AN751" s="338"/>
      <c r="AO751" s="338"/>
      <c r="AP751" s="338"/>
      <c r="AQ751" s="338"/>
      <c r="AR751" s="338"/>
      <c r="AS751" s="338"/>
      <c r="AT751" s="338"/>
      <c r="AU751" s="338"/>
      <c r="AV751" s="338"/>
      <c r="AW751" s="338"/>
      <c r="AX751" s="338"/>
      <c r="AY751" s="338"/>
      <c r="AZ751" s="338"/>
      <c r="BA751" s="338"/>
      <c r="BB751" s="338"/>
      <c r="BC751" s="338"/>
      <c r="BD751" s="338"/>
      <c r="BE751" s="338"/>
      <c r="BF751" s="338"/>
      <c r="BG751" s="338"/>
      <c r="BH751" s="338"/>
      <c r="BI751" s="338"/>
    </row>
    <row r="752" spans="1:61" s="348" customFormat="1" hidden="1">
      <c r="A752" s="338"/>
      <c r="B752" s="1"/>
      <c r="C752" s="11"/>
      <c r="D752" s="161"/>
      <c r="E752" s="161"/>
      <c r="F752" s="161"/>
      <c r="G752" s="161"/>
      <c r="H752" s="12"/>
      <c r="I752" s="14"/>
      <c r="K752" s="357"/>
      <c r="M752" s="338"/>
      <c r="N752" s="338"/>
      <c r="O752" s="338"/>
      <c r="P752" s="338"/>
      <c r="Q752" s="338"/>
      <c r="R752" s="338"/>
      <c r="S752" s="338"/>
      <c r="T752" s="338"/>
      <c r="U752" s="338"/>
      <c r="V752" s="338"/>
      <c r="W752" s="338"/>
      <c r="X752" s="338"/>
      <c r="Y752" s="338"/>
      <c r="Z752" s="338"/>
      <c r="AA752" s="338"/>
      <c r="AB752" s="338"/>
      <c r="AC752" s="338"/>
      <c r="AD752" s="338"/>
      <c r="AE752" s="338"/>
      <c r="AF752" s="338"/>
      <c r="AG752" s="338"/>
      <c r="AH752" s="338"/>
      <c r="AI752" s="338"/>
      <c r="AJ752" s="338"/>
      <c r="AK752" s="338"/>
      <c r="AL752" s="338"/>
      <c r="AM752" s="338"/>
      <c r="AN752" s="338"/>
      <c r="AO752" s="338"/>
      <c r="AP752" s="338"/>
      <c r="AQ752" s="338"/>
      <c r="AR752" s="338"/>
      <c r="AS752" s="338"/>
      <c r="AT752" s="338"/>
      <c r="AU752" s="338"/>
      <c r="AV752" s="338"/>
      <c r="AW752" s="338"/>
      <c r="AX752" s="338"/>
      <c r="AY752" s="338"/>
      <c r="AZ752" s="338"/>
      <c r="BA752" s="338"/>
      <c r="BB752" s="338"/>
      <c r="BC752" s="338"/>
      <c r="BD752" s="338"/>
      <c r="BE752" s="338"/>
      <c r="BF752" s="338"/>
      <c r="BG752" s="338"/>
      <c r="BH752" s="338"/>
      <c r="BI752" s="338"/>
    </row>
    <row r="753" spans="1:61" s="348" customFormat="1" hidden="1">
      <c r="A753" s="338"/>
      <c r="B753" s="1"/>
      <c r="C753" s="204"/>
      <c r="D753" s="195"/>
      <c r="E753" s="114"/>
      <c r="F753" s="114"/>
      <c r="G753" s="114"/>
      <c r="H753" s="12"/>
      <c r="I753" s="14"/>
      <c r="K753" s="357"/>
      <c r="M753" s="338"/>
      <c r="N753" s="338"/>
      <c r="O753" s="338"/>
      <c r="P753" s="338"/>
      <c r="Q753" s="338"/>
      <c r="R753" s="338"/>
      <c r="S753" s="338"/>
      <c r="T753" s="338"/>
      <c r="U753" s="338"/>
      <c r="V753" s="338"/>
      <c r="W753" s="338"/>
      <c r="X753" s="338"/>
      <c r="Y753" s="338"/>
      <c r="Z753" s="338"/>
      <c r="AA753" s="338"/>
      <c r="AB753" s="338"/>
      <c r="AC753" s="338"/>
      <c r="AD753" s="338"/>
      <c r="AE753" s="338"/>
      <c r="AF753" s="338"/>
      <c r="AG753" s="338"/>
      <c r="AH753" s="338"/>
      <c r="AI753" s="338"/>
      <c r="AJ753" s="338"/>
      <c r="AK753" s="338"/>
      <c r="AL753" s="338"/>
      <c r="AM753" s="338"/>
      <c r="AN753" s="338"/>
      <c r="AO753" s="338"/>
      <c r="AP753" s="338"/>
      <c r="AQ753" s="338"/>
      <c r="AR753" s="338"/>
      <c r="AS753" s="338"/>
      <c r="AT753" s="338"/>
      <c r="AU753" s="338"/>
      <c r="AV753" s="338"/>
      <c r="AW753" s="338"/>
      <c r="AX753" s="338"/>
      <c r="AY753" s="338"/>
      <c r="AZ753" s="338"/>
      <c r="BA753" s="338"/>
      <c r="BB753" s="338"/>
      <c r="BC753" s="338"/>
      <c r="BD753" s="338"/>
      <c r="BE753" s="338"/>
      <c r="BF753" s="338"/>
      <c r="BG753" s="338"/>
      <c r="BH753" s="338"/>
      <c r="BI753" s="338"/>
    </row>
    <row r="754" spans="1:61" s="348" customFormat="1" hidden="1">
      <c r="A754" s="338"/>
      <c r="B754" s="1"/>
      <c r="C754" s="11"/>
      <c r="D754" s="161"/>
      <c r="E754" s="161"/>
      <c r="F754" s="161"/>
      <c r="G754" s="161"/>
      <c r="H754" s="12"/>
      <c r="I754" s="14"/>
      <c r="K754" s="357"/>
      <c r="M754" s="338"/>
      <c r="N754" s="338"/>
      <c r="O754" s="338"/>
      <c r="P754" s="338"/>
      <c r="Q754" s="338"/>
      <c r="R754" s="338"/>
      <c r="S754" s="338"/>
      <c r="T754" s="338"/>
      <c r="U754" s="338"/>
      <c r="V754" s="338"/>
      <c r="W754" s="338"/>
      <c r="X754" s="338"/>
      <c r="Y754" s="338"/>
      <c r="Z754" s="338"/>
      <c r="AA754" s="338"/>
      <c r="AB754" s="338"/>
      <c r="AC754" s="338"/>
      <c r="AD754" s="338"/>
      <c r="AE754" s="338"/>
      <c r="AF754" s="338"/>
      <c r="AG754" s="338"/>
      <c r="AH754" s="338"/>
      <c r="AI754" s="338"/>
      <c r="AJ754" s="338"/>
      <c r="AK754" s="338"/>
      <c r="AL754" s="338"/>
      <c r="AM754" s="338"/>
      <c r="AN754" s="338"/>
      <c r="AO754" s="338"/>
      <c r="AP754" s="338"/>
      <c r="AQ754" s="338"/>
      <c r="AR754" s="338"/>
      <c r="AS754" s="338"/>
      <c r="AT754" s="338"/>
      <c r="AU754" s="338"/>
      <c r="AV754" s="338"/>
      <c r="AW754" s="338"/>
      <c r="AX754" s="338"/>
      <c r="AY754" s="338"/>
      <c r="AZ754" s="338"/>
      <c r="BA754" s="338"/>
      <c r="BB754" s="338"/>
      <c r="BC754" s="338"/>
      <c r="BD754" s="338"/>
      <c r="BE754" s="338"/>
      <c r="BF754" s="338"/>
      <c r="BG754" s="338"/>
      <c r="BH754" s="338"/>
      <c r="BI754" s="338"/>
    </row>
    <row r="755" spans="1:61" s="348" customFormat="1" hidden="1">
      <c r="A755" s="338"/>
      <c r="B755" s="1"/>
      <c r="C755" s="204"/>
      <c r="D755" s="195"/>
      <c r="E755" s="14"/>
      <c r="F755" s="14"/>
      <c r="G755" s="14"/>
      <c r="H755" s="12"/>
      <c r="I755" s="14"/>
      <c r="K755" s="357"/>
      <c r="M755" s="338"/>
      <c r="N755" s="338"/>
      <c r="O755" s="338"/>
      <c r="P755" s="338"/>
      <c r="Q755" s="338"/>
      <c r="R755" s="338"/>
      <c r="S755" s="338"/>
      <c r="T755" s="338"/>
      <c r="U755" s="338"/>
      <c r="V755" s="338"/>
      <c r="W755" s="338"/>
      <c r="X755" s="338"/>
      <c r="Y755" s="338"/>
      <c r="Z755" s="338"/>
      <c r="AA755" s="338"/>
      <c r="AB755" s="338"/>
      <c r="AC755" s="338"/>
      <c r="AD755" s="338"/>
      <c r="AE755" s="338"/>
      <c r="AF755" s="338"/>
      <c r="AG755" s="338"/>
      <c r="AH755" s="338"/>
      <c r="AI755" s="338"/>
      <c r="AJ755" s="338"/>
      <c r="AK755" s="338"/>
      <c r="AL755" s="338"/>
      <c r="AM755" s="338"/>
      <c r="AN755" s="338"/>
      <c r="AO755" s="338"/>
      <c r="AP755" s="338"/>
      <c r="AQ755" s="338"/>
      <c r="AR755" s="338"/>
      <c r="AS755" s="338"/>
      <c r="AT755" s="338"/>
      <c r="AU755" s="338"/>
      <c r="AV755" s="338"/>
      <c r="AW755" s="338"/>
      <c r="AX755" s="338"/>
      <c r="AY755" s="338"/>
      <c r="AZ755" s="338"/>
      <c r="BA755" s="338"/>
      <c r="BB755" s="338"/>
      <c r="BC755" s="338"/>
      <c r="BD755" s="338"/>
      <c r="BE755" s="338"/>
      <c r="BF755" s="338"/>
      <c r="BG755" s="338"/>
      <c r="BH755" s="338"/>
      <c r="BI755" s="338"/>
    </row>
    <row r="756" spans="1:61" s="348" customFormat="1" hidden="1">
      <c r="A756" s="338"/>
      <c r="B756" s="1"/>
      <c r="C756" s="11"/>
      <c r="D756" s="161"/>
      <c r="E756" s="14"/>
      <c r="F756" s="14"/>
      <c r="G756" s="14"/>
      <c r="H756" s="12"/>
      <c r="I756" s="14"/>
      <c r="K756" s="357"/>
      <c r="M756" s="338"/>
      <c r="N756" s="338"/>
      <c r="O756" s="338"/>
      <c r="P756" s="338"/>
      <c r="Q756" s="338"/>
      <c r="R756" s="338"/>
      <c r="S756" s="338"/>
      <c r="T756" s="338"/>
      <c r="U756" s="338"/>
      <c r="V756" s="338"/>
      <c r="W756" s="338"/>
      <c r="X756" s="338"/>
      <c r="Y756" s="338"/>
      <c r="Z756" s="338"/>
      <c r="AA756" s="338"/>
      <c r="AB756" s="338"/>
      <c r="AC756" s="338"/>
      <c r="AD756" s="338"/>
      <c r="AE756" s="338"/>
      <c r="AF756" s="338"/>
      <c r="AG756" s="338"/>
      <c r="AH756" s="338"/>
      <c r="AI756" s="338"/>
      <c r="AJ756" s="338"/>
      <c r="AK756" s="338"/>
      <c r="AL756" s="338"/>
      <c r="AM756" s="338"/>
      <c r="AN756" s="338"/>
      <c r="AO756" s="338"/>
      <c r="AP756" s="338"/>
      <c r="AQ756" s="338"/>
      <c r="AR756" s="338"/>
      <c r="AS756" s="338"/>
      <c r="AT756" s="338"/>
      <c r="AU756" s="338"/>
      <c r="AV756" s="338"/>
      <c r="AW756" s="338"/>
      <c r="AX756" s="338"/>
      <c r="AY756" s="338"/>
      <c r="AZ756" s="338"/>
      <c r="BA756" s="338"/>
      <c r="BB756" s="338"/>
      <c r="BC756" s="338"/>
      <c r="BD756" s="338"/>
      <c r="BE756" s="338"/>
      <c r="BF756" s="338"/>
      <c r="BG756" s="338"/>
      <c r="BH756" s="338"/>
      <c r="BI756" s="338"/>
    </row>
    <row r="757" spans="1:61" s="348" customFormat="1" hidden="1">
      <c r="A757" s="338"/>
      <c r="B757" s="1"/>
      <c r="C757" s="204"/>
      <c r="D757" s="195"/>
      <c r="E757" s="114"/>
      <c r="F757" s="114"/>
      <c r="G757" s="114"/>
      <c r="H757" s="12"/>
      <c r="I757" s="14"/>
      <c r="K757" s="357"/>
      <c r="M757" s="338"/>
      <c r="N757" s="338"/>
      <c r="O757" s="338"/>
      <c r="P757" s="338"/>
      <c r="Q757" s="338"/>
      <c r="R757" s="338"/>
      <c r="S757" s="338"/>
      <c r="T757" s="338"/>
      <c r="U757" s="338"/>
      <c r="V757" s="338"/>
      <c r="W757" s="338"/>
      <c r="X757" s="338"/>
      <c r="Y757" s="338"/>
      <c r="Z757" s="338"/>
      <c r="AA757" s="338"/>
      <c r="AB757" s="338"/>
      <c r="AC757" s="338"/>
      <c r="AD757" s="338"/>
      <c r="AE757" s="338"/>
      <c r="AF757" s="338"/>
      <c r="AG757" s="338"/>
      <c r="AH757" s="338"/>
      <c r="AI757" s="338"/>
      <c r="AJ757" s="338"/>
      <c r="AK757" s="338"/>
      <c r="AL757" s="338"/>
      <c r="AM757" s="338"/>
      <c r="AN757" s="338"/>
      <c r="AO757" s="338"/>
      <c r="AP757" s="338"/>
      <c r="AQ757" s="338"/>
      <c r="AR757" s="338"/>
      <c r="AS757" s="338"/>
      <c r="AT757" s="338"/>
      <c r="AU757" s="338"/>
      <c r="AV757" s="338"/>
      <c r="AW757" s="338"/>
      <c r="AX757" s="338"/>
      <c r="AY757" s="338"/>
      <c r="AZ757" s="338"/>
      <c r="BA757" s="338"/>
      <c r="BB757" s="338"/>
      <c r="BC757" s="338"/>
      <c r="BD757" s="338"/>
      <c r="BE757" s="338"/>
      <c r="BF757" s="338"/>
      <c r="BG757" s="338"/>
      <c r="BH757" s="338"/>
      <c r="BI757" s="338"/>
    </row>
    <row r="758" spans="1:61" s="348" customFormat="1" hidden="1">
      <c r="A758" s="338"/>
      <c r="B758" s="1"/>
      <c r="C758" s="11"/>
      <c r="D758" s="161"/>
      <c r="E758" s="161"/>
      <c r="F758" s="161"/>
      <c r="G758" s="161"/>
      <c r="H758" s="12"/>
      <c r="I758" s="14"/>
      <c r="K758" s="357"/>
      <c r="M758" s="338"/>
      <c r="N758" s="338"/>
      <c r="O758" s="338"/>
      <c r="P758" s="338"/>
      <c r="Q758" s="338"/>
      <c r="R758" s="338"/>
      <c r="S758" s="338"/>
      <c r="T758" s="338"/>
      <c r="U758" s="338"/>
      <c r="V758" s="338"/>
      <c r="W758" s="338"/>
      <c r="X758" s="338"/>
      <c r="Y758" s="338"/>
      <c r="Z758" s="338"/>
      <c r="AA758" s="338"/>
      <c r="AB758" s="338"/>
      <c r="AC758" s="338"/>
      <c r="AD758" s="338"/>
      <c r="AE758" s="338"/>
      <c r="AF758" s="338"/>
      <c r="AG758" s="338"/>
      <c r="AH758" s="338"/>
      <c r="AI758" s="338"/>
      <c r="AJ758" s="338"/>
      <c r="AK758" s="338"/>
      <c r="AL758" s="338"/>
      <c r="AM758" s="338"/>
      <c r="AN758" s="338"/>
      <c r="AO758" s="338"/>
      <c r="AP758" s="338"/>
      <c r="AQ758" s="338"/>
      <c r="AR758" s="338"/>
      <c r="AS758" s="338"/>
      <c r="AT758" s="338"/>
      <c r="AU758" s="338"/>
      <c r="AV758" s="338"/>
      <c r="AW758" s="338"/>
      <c r="AX758" s="338"/>
      <c r="AY758" s="338"/>
      <c r="AZ758" s="338"/>
      <c r="BA758" s="338"/>
      <c r="BB758" s="338"/>
      <c r="BC758" s="338"/>
      <c r="BD758" s="338"/>
      <c r="BE758" s="338"/>
      <c r="BF758" s="338"/>
      <c r="BG758" s="338"/>
      <c r="BH758" s="338"/>
      <c r="BI758" s="338"/>
    </row>
    <row r="759" spans="1:61" s="348" customFormat="1" hidden="1">
      <c r="A759" s="338"/>
      <c r="B759" s="1"/>
      <c r="C759" s="204"/>
      <c r="D759" s="161"/>
      <c r="E759" s="14"/>
      <c r="F759" s="14"/>
      <c r="G759" s="14"/>
      <c r="H759" s="12"/>
      <c r="I759" s="14"/>
      <c r="K759" s="357"/>
      <c r="M759" s="338"/>
      <c r="N759" s="338"/>
      <c r="O759" s="338"/>
      <c r="P759" s="338"/>
      <c r="Q759" s="338"/>
      <c r="R759" s="338"/>
      <c r="S759" s="338"/>
      <c r="T759" s="338"/>
      <c r="U759" s="338"/>
      <c r="V759" s="338"/>
      <c r="W759" s="338"/>
      <c r="X759" s="338"/>
      <c r="Y759" s="338"/>
      <c r="Z759" s="338"/>
      <c r="AA759" s="338"/>
      <c r="AB759" s="338"/>
      <c r="AC759" s="338"/>
      <c r="AD759" s="338"/>
      <c r="AE759" s="338"/>
      <c r="AF759" s="338"/>
      <c r="AG759" s="338"/>
      <c r="AH759" s="338"/>
      <c r="AI759" s="338"/>
      <c r="AJ759" s="338"/>
      <c r="AK759" s="338"/>
      <c r="AL759" s="338"/>
      <c r="AM759" s="338"/>
      <c r="AN759" s="338"/>
      <c r="AO759" s="338"/>
      <c r="AP759" s="338"/>
      <c r="AQ759" s="338"/>
      <c r="AR759" s="338"/>
      <c r="AS759" s="338"/>
      <c r="AT759" s="338"/>
      <c r="AU759" s="338"/>
      <c r="AV759" s="338"/>
      <c r="AW759" s="338"/>
      <c r="AX759" s="338"/>
      <c r="AY759" s="338"/>
      <c r="AZ759" s="338"/>
      <c r="BA759" s="338"/>
      <c r="BB759" s="338"/>
      <c r="BC759" s="338"/>
      <c r="BD759" s="338"/>
      <c r="BE759" s="338"/>
      <c r="BF759" s="338"/>
      <c r="BG759" s="338"/>
      <c r="BH759" s="338"/>
      <c r="BI759" s="338"/>
    </row>
    <row r="760" spans="1:61" s="348" customFormat="1" hidden="1">
      <c r="A760" s="338"/>
      <c r="B760" s="1"/>
      <c r="C760" s="11"/>
      <c r="D760" s="161"/>
      <c r="E760" s="14"/>
      <c r="F760" s="14"/>
      <c r="G760" s="14"/>
      <c r="H760" s="12"/>
      <c r="I760" s="14"/>
      <c r="K760" s="357"/>
      <c r="M760" s="338"/>
      <c r="N760" s="338"/>
      <c r="O760" s="338"/>
      <c r="P760" s="338"/>
      <c r="Q760" s="338"/>
      <c r="R760" s="338"/>
      <c r="S760" s="338"/>
      <c r="T760" s="338"/>
      <c r="U760" s="338"/>
      <c r="V760" s="338"/>
      <c r="W760" s="338"/>
      <c r="X760" s="338"/>
      <c r="Y760" s="338"/>
      <c r="Z760" s="338"/>
      <c r="AA760" s="338"/>
      <c r="AB760" s="338"/>
      <c r="AC760" s="338"/>
      <c r="AD760" s="338"/>
      <c r="AE760" s="338"/>
      <c r="AF760" s="338"/>
      <c r="AG760" s="338"/>
      <c r="AH760" s="338"/>
      <c r="AI760" s="338"/>
      <c r="AJ760" s="338"/>
      <c r="AK760" s="338"/>
      <c r="AL760" s="338"/>
      <c r="AM760" s="338"/>
      <c r="AN760" s="338"/>
      <c r="AO760" s="338"/>
      <c r="AP760" s="338"/>
      <c r="AQ760" s="338"/>
      <c r="AR760" s="338"/>
      <c r="AS760" s="338"/>
      <c r="AT760" s="338"/>
      <c r="AU760" s="338"/>
      <c r="AV760" s="338"/>
      <c r="AW760" s="338"/>
      <c r="AX760" s="338"/>
      <c r="AY760" s="338"/>
      <c r="AZ760" s="338"/>
      <c r="BA760" s="338"/>
      <c r="BB760" s="338"/>
      <c r="BC760" s="338"/>
      <c r="BD760" s="338"/>
      <c r="BE760" s="338"/>
      <c r="BF760" s="338"/>
      <c r="BG760" s="338"/>
      <c r="BH760" s="338"/>
      <c r="BI760" s="338"/>
    </row>
    <row r="761" spans="1:61" s="348" customFormat="1" hidden="1">
      <c r="A761" s="338"/>
      <c r="B761" s="1"/>
      <c r="C761" s="204"/>
      <c r="D761" s="161"/>
      <c r="E761" s="14"/>
      <c r="F761" s="14"/>
      <c r="G761" s="14"/>
      <c r="H761" s="12"/>
      <c r="I761" s="14"/>
      <c r="K761" s="357"/>
      <c r="M761" s="338"/>
      <c r="N761" s="338"/>
      <c r="O761" s="338"/>
      <c r="P761" s="338"/>
      <c r="Q761" s="338"/>
      <c r="R761" s="338"/>
      <c r="S761" s="338"/>
      <c r="T761" s="338"/>
      <c r="U761" s="338"/>
      <c r="V761" s="338"/>
      <c r="W761" s="338"/>
      <c r="X761" s="338"/>
      <c r="Y761" s="338"/>
      <c r="Z761" s="338"/>
      <c r="AA761" s="338"/>
      <c r="AB761" s="338"/>
      <c r="AC761" s="338"/>
      <c r="AD761" s="338"/>
      <c r="AE761" s="338"/>
      <c r="AF761" s="338"/>
      <c r="AG761" s="338"/>
      <c r="AH761" s="338"/>
      <c r="AI761" s="338"/>
      <c r="AJ761" s="338"/>
      <c r="AK761" s="338"/>
      <c r="AL761" s="338"/>
      <c r="AM761" s="338"/>
      <c r="AN761" s="338"/>
      <c r="AO761" s="338"/>
      <c r="AP761" s="338"/>
      <c r="AQ761" s="338"/>
      <c r="AR761" s="338"/>
      <c r="AS761" s="338"/>
      <c r="AT761" s="338"/>
      <c r="AU761" s="338"/>
      <c r="AV761" s="338"/>
      <c r="AW761" s="338"/>
      <c r="AX761" s="338"/>
      <c r="AY761" s="338"/>
      <c r="AZ761" s="338"/>
      <c r="BA761" s="338"/>
      <c r="BB761" s="338"/>
      <c r="BC761" s="338"/>
      <c r="BD761" s="338"/>
      <c r="BE761" s="338"/>
      <c r="BF761" s="338"/>
      <c r="BG761" s="338"/>
      <c r="BH761" s="338"/>
      <c r="BI761" s="338"/>
    </row>
    <row r="762" spans="1:61" s="348" customFormat="1" hidden="1">
      <c r="A762" s="338"/>
      <c r="B762" s="1"/>
      <c r="C762" s="11"/>
      <c r="D762" s="161"/>
      <c r="E762" s="14"/>
      <c r="F762" s="14"/>
      <c r="G762" s="14"/>
      <c r="H762" s="12"/>
      <c r="I762" s="14"/>
      <c r="K762" s="357"/>
      <c r="M762" s="338"/>
      <c r="N762" s="338"/>
      <c r="O762" s="338"/>
      <c r="P762" s="338"/>
      <c r="Q762" s="338"/>
      <c r="R762" s="338"/>
      <c r="S762" s="338"/>
      <c r="T762" s="338"/>
      <c r="U762" s="338"/>
      <c r="V762" s="338"/>
      <c r="W762" s="338"/>
      <c r="X762" s="338"/>
      <c r="Y762" s="338"/>
      <c r="Z762" s="338"/>
      <c r="AA762" s="338"/>
      <c r="AB762" s="338"/>
      <c r="AC762" s="338"/>
      <c r="AD762" s="338"/>
      <c r="AE762" s="338"/>
      <c r="AF762" s="338"/>
      <c r="AG762" s="338"/>
      <c r="AH762" s="338"/>
      <c r="AI762" s="338"/>
      <c r="AJ762" s="338"/>
      <c r="AK762" s="338"/>
      <c r="AL762" s="338"/>
      <c r="AM762" s="338"/>
      <c r="AN762" s="338"/>
      <c r="AO762" s="338"/>
      <c r="AP762" s="338"/>
      <c r="AQ762" s="338"/>
      <c r="AR762" s="338"/>
      <c r="AS762" s="338"/>
      <c r="AT762" s="338"/>
      <c r="AU762" s="338"/>
      <c r="AV762" s="338"/>
      <c r="AW762" s="338"/>
      <c r="AX762" s="338"/>
      <c r="AY762" s="338"/>
      <c r="AZ762" s="338"/>
      <c r="BA762" s="338"/>
      <c r="BB762" s="338"/>
      <c r="BC762" s="338"/>
      <c r="BD762" s="338"/>
      <c r="BE762" s="338"/>
      <c r="BF762" s="338"/>
      <c r="BG762" s="338"/>
      <c r="BH762" s="338"/>
      <c r="BI762" s="338"/>
    </row>
    <row r="763" spans="1:61" s="348" customFormat="1" hidden="1">
      <c r="A763" s="338"/>
      <c r="B763" s="1"/>
      <c r="C763" s="204"/>
      <c r="D763" s="195"/>
      <c r="E763" s="114"/>
      <c r="F763" s="114"/>
      <c r="G763" s="114"/>
      <c r="H763" s="12"/>
      <c r="I763" s="14"/>
      <c r="K763" s="357"/>
      <c r="M763" s="338"/>
      <c r="N763" s="338"/>
      <c r="O763" s="338"/>
      <c r="P763" s="338"/>
      <c r="Q763" s="338"/>
      <c r="R763" s="338"/>
      <c r="S763" s="338"/>
      <c r="T763" s="338"/>
      <c r="U763" s="338"/>
      <c r="V763" s="338"/>
      <c r="W763" s="338"/>
      <c r="X763" s="338"/>
      <c r="Y763" s="338"/>
      <c r="Z763" s="338"/>
      <c r="AA763" s="338"/>
      <c r="AB763" s="338"/>
      <c r="AC763" s="338"/>
      <c r="AD763" s="338"/>
      <c r="AE763" s="338"/>
      <c r="AF763" s="338"/>
      <c r="AG763" s="338"/>
      <c r="AH763" s="338"/>
      <c r="AI763" s="338"/>
      <c r="AJ763" s="338"/>
      <c r="AK763" s="338"/>
      <c r="AL763" s="338"/>
      <c r="AM763" s="338"/>
      <c r="AN763" s="338"/>
      <c r="AO763" s="338"/>
      <c r="AP763" s="338"/>
      <c r="AQ763" s="338"/>
      <c r="AR763" s="338"/>
      <c r="AS763" s="338"/>
      <c r="AT763" s="338"/>
      <c r="AU763" s="338"/>
      <c r="AV763" s="338"/>
      <c r="AW763" s="338"/>
      <c r="AX763" s="338"/>
      <c r="AY763" s="338"/>
      <c r="AZ763" s="338"/>
      <c r="BA763" s="338"/>
      <c r="BB763" s="338"/>
      <c r="BC763" s="338"/>
      <c r="BD763" s="338"/>
      <c r="BE763" s="338"/>
      <c r="BF763" s="338"/>
      <c r="BG763" s="338"/>
      <c r="BH763" s="338"/>
      <c r="BI763" s="338"/>
    </row>
    <row r="764" spans="1:61" s="348" customFormat="1" hidden="1">
      <c r="A764" s="338"/>
      <c r="B764" s="1"/>
      <c r="C764" s="11"/>
      <c r="D764" s="161"/>
      <c r="E764" s="161"/>
      <c r="F764" s="161"/>
      <c r="G764" s="161"/>
      <c r="H764" s="12"/>
      <c r="I764" s="14"/>
      <c r="K764" s="357"/>
      <c r="M764" s="338"/>
      <c r="N764" s="338"/>
      <c r="O764" s="338"/>
      <c r="P764" s="338"/>
      <c r="Q764" s="338"/>
      <c r="R764" s="338"/>
      <c r="S764" s="338"/>
      <c r="T764" s="338"/>
      <c r="U764" s="338"/>
      <c r="V764" s="338"/>
      <c r="W764" s="338"/>
      <c r="X764" s="338"/>
      <c r="Y764" s="338"/>
      <c r="Z764" s="338"/>
      <c r="AA764" s="338"/>
      <c r="AB764" s="338"/>
      <c r="AC764" s="338"/>
      <c r="AD764" s="338"/>
      <c r="AE764" s="338"/>
      <c r="AF764" s="338"/>
      <c r="AG764" s="338"/>
      <c r="AH764" s="338"/>
      <c r="AI764" s="338"/>
      <c r="AJ764" s="338"/>
      <c r="AK764" s="338"/>
      <c r="AL764" s="338"/>
      <c r="AM764" s="338"/>
      <c r="AN764" s="338"/>
      <c r="AO764" s="338"/>
      <c r="AP764" s="338"/>
      <c r="AQ764" s="338"/>
      <c r="AR764" s="338"/>
      <c r="AS764" s="338"/>
      <c r="AT764" s="338"/>
      <c r="AU764" s="338"/>
      <c r="AV764" s="338"/>
      <c r="AW764" s="338"/>
      <c r="AX764" s="338"/>
      <c r="AY764" s="338"/>
      <c r="AZ764" s="338"/>
      <c r="BA764" s="338"/>
      <c r="BB764" s="338"/>
      <c r="BC764" s="338"/>
      <c r="BD764" s="338"/>
      <c r="BE764" s="338"/>
      <c r="BF764" s="338"/>
      <c r="BG764" s="338"/>
      <c r="BH764" s="338"/>
      <c r="BI764" s="338"/>
    </row>
    <row r="765" spans="1:61" s="348" customFormat="1" hidden="1">
      <c r="A765" s="338"/>
      <c r="B765" s="1"/>
      <c r="C765" s="204"/>
      <c r="D765" s="195"/>
      <c r="E765" s="114"/>
      <c r="F765" s="114"/>
      <c r="G765" s="114"/>
      <c r="H765" s="12"/>
      <c r="I765" s="14"/>
      <c r="K765" s="357"/>
      <c r="M765" s="338"/>
      <c r="N765" s="338"/>
      <c r="O765" s="338"/>
      <c r="P765" s="338"/>
      <c r="Q765" s="338"/>
      <c r="R765" s="338"/>
      <c r="S765" s="338"/>
      <c r="T765" s="338"/>
      <c r="U765" s="338"/>
      <c r="V765" s="338"/>
      <c r="W765" s="338"/>
      <c r="X765" s="338"/>
      <c r="Y765" s="338"/>
      <c r="Z765" s="338"/>
      <c r="AA765" s="338"/>
      <c r="AB765" s="338"/>
      <c r="AC765" s="338"/>
      <c r="AD765" s="338"/>
      <c r="AE765" s="338"/>
      <c r="AF765" s="338"/>
      <c r="AG765" s="338"/>
      <c r="AH765" s="338"/>
      <c r="AI765" s="338"/>
      <c r="AJ765" s="338"/>
      <c r="AK765" s="338"/>
      <c r="AL765" s="338"/>
      <c r="AM765" s="338"/>
      <c r="AN765" s="338"/>
      <c r="AO765" s="338"/>
      <c r="AP765" s="338"/>
      <c r="AQ765" s="338"/>
      <c r="AR765" s="338"/>
      <c r="AS765" s="338"/>
      <c r="AT765" s="338"/>
      <c r="AU765" s="338"/>
      <c r="AV765" s="338"/>
      <c r="AW765" s="338"/>
      <c r="AX765" s="338"/>
      <c r="AY765" s="338"/>
      <c r="AZ765" s="338"/>
      <c r="BA765" s="338"/>
      <c r="BB765" s="338"/>
      <c r="BC765" s="338"/>
      <c r="BD765" s="338"/>
      <c r="BE765" s="338"/>
      <c r="BF765" s="338"/>
      <c r="BG765" s="338"/>
      <c r="BH765" s="338"/>
      <c r="BI765" s="338"/>
    </row>
    <row r="766" spans="1:61" s="348" customFormat="1" hidden="1">
      <c r="A766" s="338"/>
      <c r="B766" s="1"/>
      <c r="C766" s="11"/>
      <c r="D766" s="161"/>
      <c r="E766" s="161"/>
      <c r="F766" s="161"/>
      <c r="G766" s="161"/>
      <c r="H766" s="12"/>
      <c r="I766" s="14"/>
      <c r="K766" s="357"/>
      <c r="M766" s="338"/>
      <c r="N766" s="338"/>
      <c r="O766" s="338"/>
      <c r="P766" s="338"/>
      <c r="Q766" s="338"/>
      <c r="R766" s="338"/>
      <c r="S766" s="338"/>
      <c r="T766" s="338"/>
      <c r="U766" s="338"/>
      <c r="V766" s="338"/>
      <c r="W766" s="338"/>
      <c r="X766" s="338"/>
      <c r="Y766" s="338"/>
      <c r="Z766" s="338"/>
      <c r="AA766" s="338"/>
      <c r="AB766" s="338"/>
      <c r="AC766" s="338"/>
      <c r="AD766" s="338"/>
      <c r="AE766" s="338"/>
      <c r="AF766" s="338"/>
      <c r="AG766" s="338"/>
      <c r="AH766" s="338"/>
      <c r="AI766" s="338"/>
      <c r="AJ766" s="338"/>
      <c r="AK766" s="338"/>
      <c r="AL766" s="338"/>
      <c r="AM766" s="338"/>
      <c r="AN766" s="338"/>
      <c r="AO766" s="338"/>
      <c r="AP766" s="338"/>
      <c r="AQ766" s="338"/>
      <c r="AR766" s="338"/>
      <c r="AS766" s="338"/>
      <c r="AT766" s="338"/>
      <c r="AU766" s="338"/>
      <c r="AV766" s="338"/>
      <c r="AW766" s="338"/>
      <c r="AX766" s="338"/>
      <c r="AY766" s="338"/>
      <c r="AZ766" s="338"/>
      <c r="BA766" s="338"/>
      <c r="BB766" s="338"/>
      <c r="BC766" s="338"/>
      <c r="BD766" s="338"/>
      <c r="BE766" s="338"/>
      <c r="BF766" s="338"/>
      <c r="BG766" s="338"/>
      <c r="BH766" s="338"/>
      <c r="BI766" s="338"/>
    </row>
    <row r="767" spans="1:61" s="348" customFormat="1" hidden="1">
      <c r="A767" s="338"/>
      <c r="B767" s="1"/>
      <c r="C767" s="204"/>
      <c r="D767" s="195"/>
      <c r="E767" s="114"/>
      <c r="F767" s="114"/>
      <c r="G767" s="114"/>
      <c r="H767" s="12"/>
      <c r="I767" s="14"/>
      <c r="K767" s="357"/>
      <c r="M767" s="338"/>
      <c r="N767" s="338"/>
      <c r="O767" s="338"/>
      <c r="P767" s="338"/>
      <c r="Q767" s="338"/>
      <c r="R767" s="338"/>
      <c r="S767" s="338"/>
      <c r="T767" s="338"/>
      <c r="U767" s="338"/>
      <c r="V767" s="338"/>
      <c r="W767" s="338"/>
      <c r="X767" s="338"/>
      <c r="Y767" s="338"/>
      <c r="Z767" s="338"/>
      <c r="AA767" s="338"/>
      <c r="AB767" s="338"/>
      <c r="AC767" s="338"/>
      <c r="AD767" s="338"/>
      <c r="AE767" s="338"/>
      <c r="AF767" s="338"/>
      <c r="AG767" s="338"/>
      <c r="AH767" s="338"/>
      <c r="AI767" s="338"/>
      <c r="AJ767" s="338"/>
      <c r="AK767" s="338"/>
      <c r="AL767" s="338"/>
      <c r="AM767" s="338"/>
      <c r="AN767" s="338"/>
      <c r="AO767" s="338"/>
      <c r="AP767" s="338"/>
      <c r="AQ767" s="338"/>
      <c r="AR767" s="338"/>
      <c r="AS767" s="338"/>
      <c r="AT767" s="338"/>
      <c r="AU767" s="338"/>
      <c r="AV767" s="338"/>
      <c r="AW767" s="338"/>
      <c r="AX767" s="338"/>
      <c r="AY767" s="338"/>
      <c r="AZ767" s="338"/>
      <c r="BA767" s="338"/>
      <c r="BB767" s="338"/>
      <c r="BC767" s="338"/>
      <c r="BD767" s="338"/>
      <c r="BE767" s="338"/>
      <c r="BF767" s="338"/>
      <c r="BG767" s="338"/>
      <c r="BH767" s="338"/>
      <c r="BI767" s="338"/>
    </row>
    <row r="768" spans="1:61" s="348" customFormat="1" hidden="1">
      <c r="A768" s="338"/>
      <c r="B768" s="1"/>
      <c r="C768" s="11"/>
      <c r="D768" s="161"/>
      <c r="E768" s="161"/>
      <c r="F768" s="161"/>
      <c r="G768" s="161"/>
      <c r="H768" s="12"/>
      <c r="I768" s="14"/>
      <c r="K768" s="357"/>
      <c r="M768" s="338"/>
      <c r="N768" s="338"/>
      <c r="O768" s="338"/>
      <c r="P768" s="338"/>
      <c r="Q768" s="338"/>
      <c r="R768" s="338"/>
      <c r="S768" s="338"/>
      <c r="T768" s="338"/>
      <c r="U768" s="338"/>
      <c r="V768" s="338"/>
      <c r="W768" s="338"/>
      <c r="X768" s="338"/>
      <c r="Y768" s="338"/>
      <c r="Z768" s="338"/>
      <c r="AA768" s="338"/>
      <c r="AB768" s="338"/>
      <c r="AC768" s="338"/>
      <c r="AD768" s="338"/>
      <c r="AE768" s="338"/>
      <c r="AF768" s="338"/>
      <c r="AG768" s="338"/>
      <c r="AH768" s="338"/>
      <c r="AI768" s="338"/>
      <c r="AJ768" s="338"/>
      <c r="AK768" s="338"/>
      <c r="AL768" s="338"/>
      <c r="AM768" s="338"/>
      <c r="AN768" s="338"/>
      <c r="AO768" s="338"/>
      <c r="AP768" s="338"/>
      <c r="AQ768" s="338"/>
      <c r="AR768" s="338"/>
      <c r="AS768" s="338"/>
      <c r="AT768" s="338"/>
      <c r="AU768" s="338"/>
      <c r="AV768" s="338"/>
      <c r="AW768" s="338"/>
      <c r="AX768" s="338"/>
      <c r="AY768" s="338"/>
      <c r="AZ768" s="338"/>
      <c r="BA768" s="338"/>
      <c r="BB768" s="338"/>
      <c r="BC768" s="338"/>
      <c r="BD768" s="338"/>
      <c r="BE768" s="338"/>
      <c r="BF768" s="338"/>
      <c r="BG768" s="338"/>
      <c r="BH768" s="338"/>
      <c r="BI768" s="338"/>
    </row>
    <row r="769" spans="1:61" s="348" customFormat="1" hidden="1">
      <c r="A769" s="338"/>
      <c r="B769" s="14"/>
      <c r="C769" s="195"/>
      <c r="D769" s="195"/>
      <c r="E769" s="114"/>
      <c r="F769" s="114"/>
      <c r="G769" s="114"/>
      <c r="H769" s="102"/>
      <c r="I769" s="14"/>
      <c r="K769" s="357"/>
      <c r="M769" s="338"/>
      <c r="N769" s="338"/>
      <c r="O769" s="338"/>
      <c r="P769" s="338"/>
      <c r="Q769" s="338"/>
      <c r="R769" s="338"/>
      <c r="S769" s="338"/>
      <c r="T769" s="338"/>
      <c r="U769" s="338"/>
      <c r="V769" s="338"/>
      <c r="W769" s="338"/>
      <c r="X769" s="338"/>
      <c r="Y769" s="338"/>
      <c r="Z769" s="338"/>
      <c r="AA769" s="338"/>
      <c r="AB769" s="338"/>
      <c r="AC769" s="338"/>
      <c r="AD769" s="338"/>
      <c r="AE769" s="338"/>
      <c r="AF769" s="338"/>
      <c r="AG769" s="338"/>
      <c r="AH769" s="338"/>
      <c r="AI769" s="338"/>
      <c r="AJ769" s="338"/>
      <c r="AK769" s="338"/>
      <c r="AL769" s="338"/>
      <c r="AM769" s="338"/>
      <c r="AN769" s="338"/>
      <c r="AO769" s="338"/>
      <c r="AP769" s="338"/>
      <c r="AQ769" s="338"/>
      <c r="AR769" s="338"/>
      <c r="AS769" s="338"/>
      <c r="AT769" s="338"/>
      <c r="AU769" s="338"/>
      <c r="AV769" s="338"/>
      <c r="AW769" s="338"/>
      <c r="AX769" s="338"/>
      <c r="AY769" s="338"/>
      <c r="AZ769" s="338"/>
      <c r="BA769" s="338"/>
      <c r="BB769" s="338"/>
      <c r="BC769" s="338"/>
      <c r="BD769" s="338"/>
      <c r="BE769" s="338"/>
      <c r="BF769" s="338"/>
      <c r="BG769" s="338"/>
      <c r="BH769" s="338"/>
      <c r="BI769" s="338"/>
    </row>
    <row r="770" spans="1:61" s="348" customFormat="1" hidden="1">
      <c r="A770" s="338"/>
      <c r="B770" s="14"/>
      <c r="C770" s="161"/>
      <c r="D770" s="161"/>
      <c r="E770" s="161"/>
      <c r="F770" s="161"/>
      <c r="G770" s="161"/>
      <c r="H770" s="197"/>
      <c r="I770" s="14"/>
      <c r="K770" s="357"/>
      <c r="M770" s="338"/>
      <c r="N770" s="338"/>
      <c r="O770" s="338"/>
      <c r="P770" s="338"/>
      <c r="Q770" s="338"/>
      <c r="R770" s="338"/>
      <c r="S770" s="338"/>
      <c r="T770" s="338"/>
      <c r="U770" s="338"/>
      <c r="V770" s="338"/>
      <c r="W770" s="338"/>
      <c r="X770" s="338"/>
      <c r="Y770" s="338"/>
      <c r="Z770" s="338"/>
      <c r="AA770" s="338"/>
      <c r="AB770" s="338"/>
      <c r="AC770" s="338"/>
      <c r="AD770" s="338"/>
      <c r="AE770" s="338"/>
      <c r="AF770" s="338"/>
      <c r="AG770" s="338"/>
      <c r="AH770" s="338"/>
      <c r="AI770" s="338"/>
      <c r="AJ770" s="338"/>
      <c r="AK770" s="338"/>
      <c r="AL770" s="338"/>
      <c r="AM770" s="338"/>
      <c r="AN770" s="338"/>
      <c r="AO770" s="338"/>
      <c r="AP770" s="338"/>
      <c r="AQ770" s="338"/>
      <c r="AR770" s="338"/>
      <c r="AS770" s="338"/>
      <c r="AT770" s="338"/>
      <c r="AU770" s="338"/>
      <c r="AV770" s="338"/>
      <c r="AW770" s="338"/>
      <c r="AX770" s="338"/>
      <c r="AY770" s="338"/>
      <c r="AZ770" s="338"/>
      <c r="BA770" s="338"/>
      <c r="BB770" s="338"/>
      <c r="BC770" s="338"/>
      <c r="BD770" s="338"/>
      <c r="BE770" s="338"/>
      <c r="BF770" s="338"/>
      <c r="BG770" s="338"/>
      <c r="BH770" s="338"/>
      <c r="BI770" s="338"/>
    </row>
    <row r="771" spans="1:61" s="348" customFormat="1" hidden="1">
      <c r="A771" s="338"/>
      <c r="B771" s="14"/>
      <c r="C771" s="195"/>
      <c r="D771" s="195"/>
      <c r="E771" s="195"/>
      <c r="F771" s="195"/>
      <c r="G771" s="195"/>
      <c r="H771" s="197"/>
      <c r="I771" s="14"/>
      <c r="K771" s="357"/>
      <c r="M771" s="338"/>
      <c r="N771" s="338"/>
      <c r="O771" s="338"/>
      <c r="P771" s="338"/>
      <c r="Q771" s="338"/>
      <c r="R771" s="338"/>
      <c r="S771" s="338"/>
      <c r="T771" s="338"/>
      <c r="U771" s="338"/>
      <c r="V771" s="338"/>
      <c r="W771" s="338"/>
      <c r="X771" s="338"/>
      <c r="Y771" s="338"/>
      <c r="Z771" s="338"/>
      <c r="AA771" s="338"/>
      <c r="AB771" s="338"/>
      <c r="AC771" s="338"/>
      <c r="AD771" s="338"/>
      <c r="AE771" s="338"/>
      <c r="AF771" s="338"/>
      <c r="AG771" s="338"/>
      <c r="AH771" s="338"/>
      <c r="AI771" s="338"/>
      <c r="AJ771" s="338"/>
      <c r="AK771" s="338"/>
      <c r="AL771" s="338"/>
      <c r="AM771" s="338"/>
      <c r="AN771" s="338"/>
      <c r="AO771" s="338"/>
      <c r="AP771" s="338"/>
      <c r="AQ771" s="338"/>
      <c r="AR771" s="338"/>
      <c r="AS771" s="338"/>
      <c r="AT771" s="338"/>
      <c r="AU771" s="338"/>
      <c r="AV771" s="338"/>
      <c r="AW771" s="338"/>
      <c r="AX771" s="338"/>
      <c r="AY771" s="338"/>
      <c r="AZ771" s="338"/>
      <c r="BA771" s="338"/>
      <c r="BB771" s="338"/>
      <c r="BC771" s="338"/>
      <c r="BD771" s="338"/>
      <c r="BE771" s="338"/>
      <c r="BF771" s="338"/>
      <c r="BG771" s="338"/>
      <c r="BH771" s="338"/>
      <c r="BI771" s="338"/>
    </row>
    <row r="772" spans="1:61" s="348" customFormat="1" hidden="1">
      <c r="A772" s="338"/>
      <c r="B772" s="14"/>
      <c r="C772" s="161"/>
      <c r="D772" s="161"/>
      <c r="E772" s="161"/>
      <c r="F772" s="161"/>
      <c r="G772" s="161"/>
      <c r="H772" s="197"/>
      <c r="I772" s="14"/>
      <c r="K772" s="357"/>
      <c r="M772" s="338"/>
      <c r="N772" s="338"/>
      <c r="O772" s="338"/>
      <c r="P772" s="338"/>
      <c r="Q772" s="338"/>
      <c r="R772" s="338"/>
      <c r="S772" s="338"/>
      <c r="T772" s="338"/>
      <c r="U772" s="338"/>
      <c r="V772" s="338"/>
      <c r="W772" s="338"/>
      <c r="X772" s="338"/>
      <c r="Y772" s="338"/>
      <c r="Z772" s="338"/>
      <c r="AA772" s="338"/>
      <c r="AB772" s="338"/>
      <c r="AC772" s="338"/>
      <c r="AD772" s="338"/>
      <c r="AE772" s="338"/>
      <c r="AF772" s="338"/>
      <c r="AG772" s="338"/>
      <c r="AH772" s="338"/>
      <c r="AI772" s="338"/>
      <c r="AJ772" s="338"/>
      <c r="AK772" s="338"/>
      <c r="AL772" s="338"/>
      <c r="AM772" s="338"/>
      <c r="AN772" s="338"/>
      <c r="AO772" s="338"/>
      <c r="AP772" s="338"/>
      <c r="AQ772" s="338"/>
      <c r="AR772" s="338"/>
      <c r="AS772" s="338"/>
      <c r="AT772" s="338"/>
      <c r="AU772" s="338"/>
      <c r="AV772" s="338"/>
      <c r="AW772" s="338"/>
      <c r="AX772" s="338"/>
      <c r="AY772" s="338"/>
      <c r="AZ772" s="338"/>
      <c r="BA772" s="338"/>
      <c r="BB772" s="338"/>
      <c r="BC772" s="338"/>
      <c r="BD772" s="338"/>
      <c r="BE772" s="338"/>
      <c r="BF772" s="338"/>
      <c r="BG772" s="338"/>
      <c r="BH772" s="338"/>
      <c r="BI772" s="338"/>
    </row>
    <row r="773" spans="1:61" s="348" customFormat="1" hidden="1">
      <c r="A773" s="338"/>
      <c r="B773" s="1"/>
      <c r="C773" s="195"/>
      <c r="D773" s="195"/>
      <c r="E773" s="114"/>
      <c r="F773" s="114"/>
      <c r="G773" s="114"/>
      <c r="H773" s="102"/>
      <c r="I773" s="14"/>
      <c r="K773" s="357"/>
      <c r="M773" s="338"/>
      <c r="N773" s="338"/>
      <c r="O773" s="338"/>
      <c r="P773" s="338"/>
      <c r="Q773" s="338"/>
      <c r="R773" s="338"/>
      <c r="S773" s="338"/>
      <c r="T773" s="338"/>
      <c r="U773" s="338"/>
      <c r="V773" s="338"/>
      <c r="W773" s="338"/>
      <c r="X773" s="338"/>
      <c r="Y773" s="338"/>
      <c r="Z773" s="338"/>
      <c r="AA773" s="338"/>
      <c r="AB773" s="338"/>
      <c r="AC773" s="338"/>
      <c r="AD773" s="338"/>
      <c r="AE773" s="338"/>
      <c r="AF773" s="338"/>
      <c r="AG773" s="338"/>
      <c r="AH773" s="338"/>
      <c r="AI773" s="338"/>
      <c r="AJ773" s="338"/>
      <c r="AK773" s="338"/>
      <c r="AL773" s="338"/>
      <c r="AM773" s="338"/>
      <c r="AN773" s="338"/>
      <c r="AO773" s="338"/>
      <c r="AP773" s="338"/>
      <c r="AQ773" s="338"/>
      <c r="AR773" s="338"/>
      <c r="AS773" s="338"/>
      <c r="AT773" s="338"/>
      <c r="AU773" s="338"/>
      <c r="AV773" s="338"/>
      <c r="AW773" s="338"/>
      <c r="AX773" s="338"/>
      <c r="AY773" s="338"/>
      <c r="AZ773" s="338"/>
      <c r="BA773" s="338"/>
      <c r="BB773" s="338"/>
      <c r="BC773" s="338"/>
      <c r="BD773" s="338"/>
      <c r="BE773" s="338"/>
      <c r="BF773" s="338"/>
      <c r="BG773" s="338"/>
      <c r="BH773" s="338"/>
      <c r="BI773" s="338"/>
    </row>
    <row r="774" spans="1:61" s="348" customFormat="1" hidden="1">
      <c r="A774" s="338"/>
      <c r="B774" s="1"/>
      <c r="C774" s="161"/>
      <c r="D774" s="161"/>
      <c r="E774" s="161"/>
      <c r="F774" s="161"/>
      <c r="G774" s="161"/>
      <c r="H774" s="197"/>
      <c r="I774" s="14"/>
      <c r="K774" s="357"/>
      <c r="M774" s="338"/>
      <c r="N774" s="338"/>
      <c r="O774" s="338"/>
      <c r="P774" s="338"/>
      <c r="Q774" s="338"/>
      <c r="R774" s="338"/>
      <c r="S774" s="338"/>
      <c r="T774" s="338"/>
      <c r="U774" s="338"/>
      <c r="V774" s="338"/>
      <c r="W774" s="338"/>
      <c r="X774" s="338"/>
      <c r="Y774" s="338"/>
      <c r="Z774" s="338"/>
      <c r="AA774" s="338"/>
      <c r="AB774" s="338"/>
      <c r="AC774" s="338"/>
      <c r="AD774" s="338"/>
      <c r="AE774" s="338"/>
      <c r="AF774" s="338"/>
      <c r="AG774" s="338"/>
      <c r="AH774" s="338"/>
      <c r="AI774" s="338"/>
      <c r="AJ774" s="338"/>
      <c r="AK774" s="338"/>
      <c r="AL774" s="338"/>
      <c r="AM774" s="338"/>
      <c r="AN774" s="338"/>
      <c r="AO774" s="338"/>
      <c r="AP774" s="338"/>
      <c r="AQ774" s="338"/>
      <c r="AR774" s="338"/>
      <c r="AS774" s="338"/>
      <c r="AT774" s="338"/>
      <c r="AU774" s="338"/>
      <c r="AV774" s="338"/>
      <c r="AW774" s="338"/>
      <c r="AX774" s="338"/>
      <c r="AY774" s="338"/>
      <c r="AZ774" s="338"/>
      <c r="BA774" s="338"/>
      <c r="BB774" s="338"/>
      <c r="BC774" s="338"/>
      <c r="BD774" s="338"/>
      <c r="BE774" s="338"/>
      <c r="BF774" s="338"/>
      <c r="BG774" s="338"/>
      <c r="BH774" s="338"/>
      <c r="BI774" s="338"/>
    </row>
    <row r="775" spans="1:61" s="348" customFormat="1" hidden="1">
      <c r="A775" s="338"/>
      <c r="B775" s="1"/>
      <c r="C775" s="195"/>
      <c r="D775" s="195"/>
      <c r="E775" s="195"/>
      <c r="F775" s="195"/>
      <c r="G775" s="195"/>
      <c r="H775" s="197"/>
      <c r="I775" s="14"/>
      <c r="K775" s="357"/>
      <c r="M775" s="338"/>
      <c r="N775" s="338"/>
      <c r="O775" s="338"/>
      <c r="P775" s="338"/>
      <c r="Q775" s="338"/>
      <c r="R775" s="338"/>
      <c r="S775" s="338"/>
      <c r="T775" s="338"/>
      <c r="U775" s="338"/>
      <c r="V775" s="338"/>
      <c r="W775" s="338"/>
      <c r="X775" s="338"/>
      <c r="Y775" s="338"/>
      <c r="Z775" s="338"/>
      <c r="AA775" s="338"/>
      <c r="AB775" s="338"/>
      <c r="AC775" s="338"/>
      <c r="AD775" s="338"/>
      <c r="AE775" s="338"/>
      <c r="AF775" s="338"/>
      <c r="AG775" s="338"/>
      <c r="AH775" s="338"/>
      <c r="AI775" s="338"/>
      <c r="AJ775" s="338"/>
      <c r="AK775" s="338"/>
      <c r="AL775" s="338"/>
      <c r="AM775" s="338"/>
      <c r="AN775" s="338"/>
      <c r="AO775" s="338"/>
      <c r="AP775" s="338"/>
      <c r="AQ775" s="338"/>
      <c r="AR775" s="338"/>
      <c r="AS775" s="338"/>
      <c r="AT775" s="338"/>
      <c r="AU775" s="338"/>
      <c r="AV775" s="338"/>
      <c r="AW775" s="338"/>
      <c r="AX775" s="338"/>
      <c r="AY775" s="338"/>
      <c r="AZ775" s="338"/>
      <c r="BA775" s="338"/>
      <c r="BB775" s="338"/>
      <c r="BC775" s="338"/>
      <c r="BD775" s="338"/>
      <c r="BE775" s="338"/>
      <c r="BF775" s="338"/>
      <c r="BG775" s="338"/>
      <c r="BH775" s="338"/>
      <c r="BI775" s="338"/>
    </row>
    <row r="776" spans="1:61" s="348" customFormat="1" hidden="1">
      <c r="A776" s="338"/>
      <c r="B776" s="1"/>
      <c r="C776" s="161"/>
      <c r="D776" s="161"/>
      <c r="E776" s="161"/>
      <c r="F776" s="161"/>
      <c r="G776" s="161"/>
      <c r="H776" s="197"/>
      <c r="I776" s="14"/>
      <c r="K776" s="357"/>
      <c r="M776" s="338"/>
      <c r="N776" s="338"/>
      <c r="O776" s="338"/>
      <c r="P776" s="338"/>
      <c r="Q776" s="338"/>
      <c r="R776" s="338"/>
      <c r="S776" s="338"/>
      <c r="T776" s="338"/>
      <c r="U776" s="338"/>
      <c r="V776" s="338"/>
      <c r="W776" s="338"/>
      <c r="X776" s="338"/>
      <c r="Y776" s="338"/>
      <c r="Z776" s="338"/>
      <c r="AA776" s="338"/>
      <c r="AB776" s="338"/>
      <c r="AC776" s="338"/>
      <c r="AD776" s="338"/>
      <c r="AE776" s="338"/>
      <c r="AF776" s="338"/>
      <c r="AG776" s="338"/>
      <c r="AH776" s="338"/>
      <c r="AI776" s="338"/>
      <c r="AJ776" s="338"/>
      <c r="AK776" s="338"/>
      <c r="AL776" s="338"/>
      <c r="AM776" s="338"/>
      <c r="AN776" s="338"/>
      <c r="AO776" s="338"/>
      <c r="AP776" s="338"/>
      <c r="AQ776" s="338"/>
      <c r="AR776" s="338"/>
      <c r="AS776" s="338"/>
      <c r="AT776" s="338"/>
      <c r="AU776" s="338"/>
      <c r="AV776" s="338"/>
      <c r="AW776" s="338"/>
      <c r="AX776" s="338"/>
      <c r="AY776" s="338"/>
      <c r="AZ776" s="338"/>
      <c r="BA776" s="338"/>
      <c r="BB776" s="338"/>
      <c r="BC776" s="338"/>
      <c r="BD776" s="338"/>
      <c r="BE776" s="338"/>
      <c r="BF776" s="338"/>
      <c r="BG776" s="338"/>
      <c r="BH776" s="338"/>
      <c r="BI776" s="338"/>
    </row>
    <row r="777" spans="1:61" s="348" customFormat="1" hidden="1">
      <c r="A777" s="338"/>
      <c r="B777" s="1"/>
      <c r="C777" s="195"/>
      <c r="D777" s="161"/>
      <c r="E777" s="161"/>
      <c r="F777" s="161"/>
      <c r="G777" s="161"/>
      <c r="H777" s="197"/>
      <c r="I777" s="14"/>
      <c r="K777" s="357"/>
      <c r="M777" s="338"/>
      <c r="N777" s="338"/>
      <c r="O777" s="338"/>
      <c r="P777" s="338"/>
      <c r="Q777" s="338"/>
      <c r="R777" s="338"/>
      <c r="S777" s="338"/>
      <c r="T777" s="338"/>
      <c r="U777" s="338"/>
      <c r="V777" s="338"/>
      <c r="W777" s="338"/>
      <c r="X777" s="338"/>
      <c r="Y777" s="338"/>
      <c r="Z777" s="338"/>
      <c r="AA777" s="338"/>
      <c r="AB777" s="338"/>
      <c r="AC777" s="338"/>
      <c r="AD777" s="338"/>
      <c r="AE777" s="338"/>
      <c r="AF777" s="338"/>
      <c r="AG777" s="338"/>
      <c r="AH777" s="338"/>
      <c r="AI777" s="338"/>
      <c r="AJ777" s="338"/>
      <c r="AK777" s="338"/>
      <c r="AL777" s="338"/>
      <c r="AM777" s="338"/>
      <c r="AN777" s="338"/>
      <c r="AO777" s="338"/>
      <c r="AP777" s="338"/>
      <c r="AQ777" s="338"/>
      <c r="AR777" s="338"/>
      <c r="AS777" s="338"/>
      <c r="AT777" s="338"/>
      <c r="AU777" s="338"/>
      <c r="AV777" s="338"/>
      <c r="AW777" s="338"/>
      <c r="AX777" s="338"/>
      <c r="AY777" s="338"/>
      <c r="AZ777" s="338"/>
      <c r="BA777" s="338"/>
      <c r="BB777" s="338"/>
      <c r="BC777" s="338"/>
      <c r="BD777" s="338"/>
      <c r="BE777" s="338"/>
      <c r="BF777" s="338"/>
      <c r="BG777" s="338"/>
      <c r="BH777" s="338"/>
      <c r="BI777" s="338"/>
    </row>
    <row r="778" spans="1:61" s="348" customFormat="1" hidden="1">
      <c r="A778" s="338"/>
      <c r="B778" s="1"/>
      <c r="C778" s="161"/>
      <c r="D778" s="161"/>
      <c r="E778" s="161"/>
      <c r="F778" s="161"/>
      <c r="G778" s="161"/>
      <c r="H778" s="197"/>
      <c r="I778" s="14"/>
      <c r="K778" s="357"/>
      <c r="M778" s="338"/>
      <c r="N778" s="338"/>
      <c r="O778" s="338"/>
      <c r="P778" s="338"/>
      <c r="Q778" s="338"/>
      <c r="R778" s="338"/>
      <c r="S778" s="338"/>
      <c r="T778" s="338"/>
      <c r="U778" s="338"/>
      <c r="V778" s="338"/>
      <c r="W778" s="338"/>
      <c r="X778" s="338"/>
      <c r="Y778" s="338"/>
      <c r="Z778" s="338"/>
      <c r="AA778" s="338"/>
      <c r="AB778" s="338"/>
      <c r="AC778" s="338"/>
      <c r="AD778" s="338"/>
      <c r="AE778" s="338"/>
      <c r="AF778" s="338"/>
      <c r="AG778" s="338"/>
      <c r="AH778" s="338"/>
      <c r="AI778" s="338"/>
      <c r="AJ778" s="338"/>
      <c r="AK778" s="338"/>
      <c r="AL778" s="338"/>
      <c r="AM778" s="338"/>
      <c r="AN778" s="338"/>
      <c r="AO778" s="338"/>
      <c r="AP778" s="338"/>
      <c r="AQ778" s="338"/>
      <c r="AR778" s="338"/>
      <c r="AS778" s="338"/>
      <c r="AT778" s="338"/>
      <c r="AU778" s="338"/>
      <c r="AV778" s="338"/>
      <c r="AW778" s="338"/>
      <c r="AX778" s="338"/>
      <c r="AY778" s="338"/>
      <c r="AZ778" s="338"/>
      <c r="BA778" s="338"/>
      <c r="BB778" s="338"/>
      <c r="BC778" s="338"/>
      <c r="BD778" s="338"/>
      <c r="BE778" s="338"/>
      <c r="BF778" s="338"/>
      <c r="BG778" s="338"/>
      <c r="BH778" s="338"/>
      <c r="BI778" s="338"/>
    </row>
    <row r="779" spans="1:61" s="348" customFormat="1" hidden="1">
      <c r="A779" s="338"/>
      <c r="B779" s="1"/>
      <c r="C779" s="195"/>
      <c r="D779" s="195"/>
      <c r="E779" s="114"/>
      <c r="F779" s="114"/>
      <c r="G779" s="114"/>
      <c r="H779" s="197"/>
      <c r="I779" s="14"/>
      <c r="K779" s="357"/>
      <c r="M779" s="338"/>
      <c r="N779" s="338"/>
      <c r="O779" s="338"/>
      <c r="P779" s="338"/>
      <c r="Q779" s="338"/>
      <c r="R779" s="338"/>
      <c r="S779" s="338"/>
      <c r="T779" s="338"/>
      <c r="U779" s="338"/>
      <c r="V779" s="338"/>
      <c r="W779" s="338"/>
      <c r="X779" s="338"/>
      <c r="Y779" s="338"/>
      <c r="Z779" s="338"/>
      <c r="AA779" s="338"/>
      <c r="AB779" s="338"/>
      <c r="AC779" s="338"/>
      <c r="AD779" s="338"/>
      <c r="AE779" s="338"/>
      <c r="AF779" s="338"/>
      <c r="AG779" s="338"/>
      <c r="AH779" s="338"/>
      <c r="AI779" s="338"/>
      <c r="AJ779" s="338"/>
      <c r="AK779" s="338"/>
      <c r="AL779" s="338"/>
      <c r="AM779" s="338"/>
      <c r="AN779" s="338"/>
      <c r="AO779" s="338"/>
      <c r="AP779" s="338"/>
      <c r="AQ779" s="338"/>
      <c r="AR779" s="338"/>
      <c r="AS779" s="338"/>
      <c r="AT779" s="338"/>
      <c r="AU779" s="338"/>
      <c r="AV779" s="338"/>
      <c r="AW779" s="338"/>
      <c r="AX779" s="338"/>
      <c r="AY779" s="338"/>
      <c r="AZ779" s="338"/>
      <c r="BA779" s="338"/>
      <c r="BB779" s="338"/>
      <c r="BC779" s="338"/>
      <c r="BD779" s="338"/>
      <c r="BE779" s="338"/>
      <c r="BF779" s="338"/>
      <c r="BG779" s="338"/>
      <c r="BH779" s="338"/>
      <c r="BI779" s="338"/>
    </row>
    <row r="780" spans="1:61" s="348" customFormat="1" hidden="1">
      <c r="A780" s="338"/>
      <c r="B780" s="1"/>
      <c r="C780" s="161"/>
      <c r="D780" s="161"/>
      <c r="E780" s="161"/>
      <c r="F780" s="161"/>
      <c r="G780" s="161"/>
      <c r="H780" s="197"/>
      <c r="I780" s="14"/>
      <c r="K780" s="357"/>
      <c r="M780" s="338"/>
      <c r="N780" s="338"/>
      <c r="O780" s="338"/>
      <c r="P780" s="338"/>
      <c r="Q780" s="338"/>
      <c r="R780" s="338"/>
      <c r="S780" s="338"/>
      <c r="T780" s="338"/>
      <c r="U780" s="338"/>
      <c r="V780" s="338"/>
      <c r="W780" s="338"/>
      <c r="X780" s="338"/>
      <c r="Y780" s="338"/>
      <c r="Z780" s="338"/>
      <c r="AA780" s="338"/>
      <c r="AB780" s="338"/>
      <c r="AC780" s="338"/>
      <c r="AD780" s="338"/>
      <c r="AE780" s="338"/>
      <c r="AF780" s="338"/>
      <c r="AG780" s="338"/>
      <c r="AH780" s="338"/>
      <c r="AI780" s="338"/>
      <c r="AJ780" s="338"/>
      <c r="AK780" s="338"/>
      <c r="AL780" s="338"/>
      <c r="AM780" s="338"/>
      <c r="AN780" s="338"/>
      <c r="AO780" s="338"/>
      <c r="AP780" s="338"/>
      <c r="AQ780" s="338"/>
      <c r="AR780" s="338"/>
      <c r="AS780" s="338"/>
      <c r="AT780" s="338"/>
      <c r="AU780" s="338"/>
      <c r="AV780" s="338"/>
      <c r="AW780" s="338"/>
      <c r="AX780" s="338"/>
      <c r="AY780" s="338"/>
      <c r="AZ780" s="338"/>
      <c r="BA780" s="338"/>
      <c r="BB780" s="338"/>
      <c r="BC780" s="338"/>
      <c r="BD780" s="338"/>
      <c r="BE780" s="338"/>
      <c r="BF780" s="338"/>
      <c r="BG780" s="338"/>
      <c r="BH780" s="338"/>
      <c r="BI780" s="338"/>
    </row>
    <row r="781" spans="1:61" s="348" customFormat="1" hidden="1">
      <c r="A781" s="338"/>
      <c r="B781" s="1"/>
      <c r="C781" s="195"/>
      <c r="D781" s="195"/>
      <c r="E781" s="114"/>
      <c r="F781" s="114"/>
      <c r="G781" s="114"/>
      <c r="H781" s="102"/>
      <c r="I781" s="14"/>
      <c r="K781" s="357"/>
      <c r="M781" s="338"/>
      <c r="N781" s="338"/>
      <c r="O781" s="338"/>
      <c r="P781" s="338"/>
      <c r="Q781" s="338"/>
      <c r="R781" s="338"/>
      <c r="S781" s="338"/>
      <c r="T781" s="338"/>
      <c r="U781" s="338"/>
      <c r="V781" s="338"/>
      <c r="W781" s="338"/>
      <c r="X781" s="338"/>
      <c r="Y781" s="338"/>
      <c r="Z781" s="338"/>
      <c r="AA781" s="338"/>
      <c r="AB781" s="338"/>
      <c r="AC781" s="338"/>
      <c r="AD781" s="338"/>
      <c r="AE781" s="338"/>
      <c r="AF781" s="338"/>
      <c r="AG781" s="338"/>
      <c r="AH781" s="338"/>
      <c r="AI781" s="338"/>
      <c r="AJ781" s="338"/>
      <c r="AK781" s="338"/>
      <c r="AL781" s="338"/>
      <c r="AM781" s="338"/>
      <c r="AN781" s="338"/>
      <c r="AO781" s="338"/>
      <c r="AP781" s="338"/>
      <c r="AQ781" s="338"/>
      <c r="AR781" s="338"/>
      <c r="AS781" s="338"/>
      <c r="AT781" s="338"/>
      <c r="AU781" s="338"/>
      <c r="AV781" s="338"/>
      <c r="AW781" s="338"/>
      <c r="AX781" s="338"/>
      <c r="AY781" s="338"/>
      <c r="AZ781" s="338"/>
      <c r="BA781" s="338"/>
      <c r="BB781" s="338"/>
      <c r="BC781" s="338"/>
      <c r="BD781" s="338"/>
      <c r="BE781" s="338"/>
      <c r="BF781" s="338"/>
      <c r="BG781" s="338"/>
      <c r="BH781" s="338"/>
      <c r="BI781" s="338"/>
    </row>
    <row r="782" spans="1:61" s="348" customFormat="1" hidden="1">
      <c r="A782" s="338"/>
      <c r="B782" s="1"/>
      <c r="C782" s="161"/>
      <c r="D782" s="161"/>
      <c r="E782" s="161"/>
      <c r="F782" s="161"/>
      <c r="G782" s="161"/>
      <c r="H782" s="197"/>
      <c r="I782" s="14"/>
      <c r="K782" s="357"/>
      <c r="M782" s="338"/>
      <c r="N782" s="338"/>
      <c r="O782" s="338"/>
      <c r="P782" s="338"/>
      <c r="Q782" s="338"/>
      <c r="R782" s="338"/>
      <c r="S782" s="338"/>
      <c r="T782" s="338"/>
      <c r="U782" s="338"/>
      <c r="V782" s="338"/>
      <c r="W782" s="338"/>
      <c r="X782" s="338"/>
      <c r="Y782" s="338"/>
      <c r="Z782" s="338"/>
      <c r="AA782" s="338"/>
      <c r="AB782" s="338"/>
      <c r="AC782" s="338"/>
      <c r="AD782" s="338"/>
      <c r="AE782" s="338"/>
      <c r="AF782" s="338"/>
      <c r="AG782" s="338"/>
      <c r="AH782" s="338"/>
      <c r="AI782" s="338"/>
      <c r="AJ782" s="338"/>
      <c r="AK782" s="338"/>
      <c r="AL782" s="338"/>
      <c r="AM782" s="338"/>
      <c r="AN782" s="338"/>
      <c r="AO782" s="338"/>
      <c r="AP782" s="338"/>
      <c r="AQ782" s="338"/>
      <c r="AR782" s="338"/>
      <c r="AS782" s="338"/>
      <c r="AT782" s="338"/>
      <c r="AU782" s="338"/>
      <c r="AV782" s="338"/>
      <c r="AW782" s="338"/>
      <c r="AX782" s="338"/>
      <c r="AY782" s="338"/>
      <c r="AZ782" s="338"/>
      <c r="BA782" s="338"/>
      <c r="BB782" s="338"/>
      <c r="BC782" s="338"/>
      <c r="BD782" s="338"/>
      <c r="BE782" s="338"/>
      <c r="BF782" s="338"/>
      <c r="BG782" s="338"/>
      <c r="BH782" s="338"/>
      <c r="BI782" s="338"/>
    </row>
    <row r="783" spans="1:61" s="348" customFormat="1" hidden="1">
      <c r="A783" s="338"/>
      <c r="B783" s="1"/>
      <c r="C783" s="195"/>
      <c r="D783" s="195"/>
      <c r="E783" s="114"/>
      <c r="F783" s="114"/>
      <c r="G783" s="114"/>
      <c r="H783" s="102"/>
      <c r="I783" s="14"/>
      <c r="K783" s="357"/>
      <c r="M783" s="338"/>
      <c r="N783" s="338"/>
      <c r="O783" s="338"/>
      <c r="P783" s="338"/>
      <c r="Q783" s="338"/>
      <c r="R783" s="338"/>
      <c r="S783" s="338"/>
      <c r="T783" s="338"/>
      <c r="U783" s="338"/>
      <c r="V783" s="338"/>
      <c r="W783" s="338"/>
      <c r="X783" s="338"/>
      <c r="Y783" s="338"/>
      <c r="Z783" s="338"/>
      <c r="AA783" s="338"/>
      <c r="AB783" s="338"/>
      <c r="AC783" s="338"/>
      <c r="AD783" s="338"/>
      <c r="AE783" s="338"/>
      <c r="AF783" s="338"/>
      <c r="AG783" s="338"/>
      <c r="AH783" s="338"/>
      <c r="AI783" s="338"/>
      <c r="AJ783" s="338"/>
      <c r="AK783" s="338"/>
      <c r="AL783" s="338"/>
      <c r="AM783" s="338"/>
      <c r="AN783" s="338"/>
      <c r="AO783" s="338"/>
      <c r="AP783" s="338"/>
      <c r="AQ783" s="338"/>
      <c r="AR783" s="338"/>
      <c r="AS783" s="338"/>
      <c r="AT783" s="338"/>
      <c r="AU783" s="338"/>
      <c r="AV783" s="338"/>
      <c r="AW783" s="338"/>
      <c r="AX783" s="338"/>
      <c r="AY783" s="338"/>
      <c r="AZ783" s="338"/>
      <c r="BA783" s="338"/>
      <c r="BB783" s="338"/>
      <c r="BC783" s="338"/>
      <c r="BD783" s="338"/>
      <c r="BE783" s="338"/>
      <c r="BF783" s="338"/>
      <c r="BG783" s="338"/>
      <c r="BH783" s="338"/>
      <c r="BI783" s="338"/>
    </row>
    <row r="784" spans="1:61" s="348" customFormat="1" hidden="1">
      <c r="A784" s="338"/>
      <c r="B784" s="1"/>
      <c r="C784" s="161"/>
      <c r="D784" s="161"/>
      <c r="E784" s="161"/>
      <c r="F784" s="161"/>
      <c r="G784" s="161"/>
      <c r="H784" s="197"/>
      <c r="I784" s="14"/>
      <c r="K784" s="357"/>
      <c r="M784" s="338"/>
      <c r="N784" s="338"/>
      <c r="O784" s="338"/>
      <c r="P784" s="338"/>
      <c r="Q784" s="338"/>
      <c r="R784" s="338"/>
      <c r="S784" s="338"/>
      <c r="T784" s="338"/>
      <c r="U784" s="338"/>
      <c r="V784" s="338"/>
      <c r="W784" s="338"/>
      <c r="X784" s="338"/>
      <c r="Y784" s="338"/>
      <c r="Z784" s="338"/>
      <c r="AA784" s="338"/>
      <c r="AB784" s="338"/>
      <c r="AC784" s="338"/>
      <c r="AD784" s="338"/>
      <c r="AE784" s="338"/>
      <c r="AF784" s="338"/>
      <c r="AG784" s="338"/>
      <c r="AH784" s="338"/>
      <c r="AI784" s="338"/>
      <c r="AJ784" s="338"/>
      <c r="AK784" s="338"/>
      <c r="AL784" s="338"/>
      <c r="AM784" s="338"/>
      <c r="AN784" s="338"/>
      <c r="AO784" s="338"/>
      <c r="AP784" s="338"/>
      <c r="AQ784" s="338"/>
      <c r="AR784" s="338"/>
      <c r="AS784" s="338"/>
      <c r="AT784" s="338"/>
      <c r="AU784" s="338"/>
      <c r="AV784" s="338"/>
      <c r="AW784" s="338"/>
      <c r="AX784" s="338"/>
      <c r="AY784" s="338"/>
      <c r="AZ784" s="338"/>
      <c r="BA784" s="338"/>
      <c r="BB784" s="338"/>
      <c r="BC784" s="338"/>
      <c r="BD784" s="338"/>
      <c r="BE784" s="338"/>
      <c r="BF784" s="338"/>
      <c r="BG784" s="338"/>
      <c r="BH784" s="338"/>
      <c r="BI784" s="338"/>
    </row>
    <row r="785" spans="1:61" s="348" customFormat="1" hidden="1">
      <c r="A785" s="338"/>
      <c r="B785" s="1"/>
      <c r="C785" s="195"/>
      <c r="D785" s="195"/>
      <c r="E785" s="114"/>
      <c r="F785" s="114"/>
      <c r="G785" s="114"/>
      <c r="H785" s="102"/>
      <c r="I785" s="14"/>
      <c r="K785" s="357"/>
      <c r="M785" s="338"/>
      <c r="N785" s="338"/>
      <c r="O785" s="338"/>
      <c r="P785" s="338"/>
      <c r="Q785" s="338"/>
      <c r="R785" s="338"/>
      <c r="S785" s="338"/>
      <c r="T785" s="338"/>
      <c r="U785" s="338"/>
      <c r="V785" s="338"/>
      <c r="W785" s="338"/>
      <c r="X785" s="338"/>
      <c r="Y785" s="338"/>
      <c r="Z785" s="338"/>
      <c r="AA785" s="338"/>
      <c r="AB785" s="338"/>
      <c r="AC785" s="338"/>
      <c r="AD785" s="338"/>
      <c r="AE785" s="338"/>
      <c r="AF785" s="338"/>
      <c r="AG785" s="338"/>
      <c r="AH785" s="338"/>
      <c r="AI785" s="338"/>
      <c r="AJ785" s="338"/>
      <c r="AK785" s="338"/>
      <c r="AL785" s="338"/>
      <c r="AM785" s="338"/>
      <c r="AN785" s="338"/>
      <c r="AO785" s="338"/>
      <c r="AP785" s="338"/>
      <c r="AQ785" s="338"/>
      <c r="AR785" s="338"/>
      <c r="AS785" s="338"/>
      <c r="AT785" s="338"/>
      <c r="AU785" s="338"/>
      <c r="AV785" s="338"/>
      <c r="AW785" s="338"/>
      <c r="AX785" s="338"/>
      <c r="AY785" s="338"/>
      <c r="AZ785" s="338"/>
      <c r="BA785" s="338"/>
      <c r="BB785" s="338"/>
      <c r="BC785" s="338"/>
      <c r="BD785" s="338"/>
      <c r="BE785" s="338"/>
      <c r="BF785" s="338"/>
      <c r="BG785" s="338"/>
      <c r="BH785" s="338"/>
      <c r="BI785" s="338"/>
    </row>
    <row r="786" spans="1:61" s="348" customFormat="1" hidden="1">
      <c r="A786" s="338"/>
      <c r="B786" s="1"/>
      <c r="C786" s="161"/>
      <c r="D786" s="161"/>
      <c r="E786" s="161"/>
      <c r="F786" s="161"/>
      <c r="G786" s="161"/>
      <c r="H786" s="197"/>
      <c r="I786" s="14"/>
      <c r="K786" s="357"/>
      <c r="M786" s="338"/>
      <c r="N786" s="338"/>
      <c r="O786" s="338"/>
      <c r="P786" s="338"/>
      <c r="Q786" s="338"/>
      <c r="R786" s="338"/>
      <c r="S786" s="338"/>
      <c r="T786" s="338"/>
      <c r="U786" s="338"/>
      <c r="V786" s="338"/>
      <c r="W786" s="338"/>
      <c r="X786" s="338"/>
      <c r="Y786" s="338"/>
      <c r="Z786" s="338"/>
      <c r="AA786" s="338"/>
      <c r="AB786" s="338"/>
      <c r="AC786" s="338"/>
      <c r="AD786" s="338"/>
      <c r="AE786" s="338"/>
      <c r="AF786" s="338"/>
      <c r="AG786" s="338"/>
      <c r="AH786" s="338"/>
      <c r="AI786" s="338"/>
      <c r="AJ786" s="338"/>
      <c r="AK786" s="338"/>
      <c r="AL786" s="338"/>
      <c r="AM786" s="338"/>
      <c r="AN786" s="338"/>
      <c r="AO786" s="338"/>
      <c r="AP786" s="338"/>
      <c r="AQ786" s="338"/>
      <c r="AR786" s="338"/>
      <c r="AS786" s="338"/>
      <c r="AT786" s="338"/>
      <c r="AU786" s="338"/>
      <c r="AV786" s="338"/>
      <c r="AW786" s="338"/>
      <c r="AX786" s="338"/>
      <c r="AY786" s="338"/>
      <c r="AZ786" s="338"/>
      <c r="BA786" s="338"/>
      <c r="BB786" s="338"/>
      <c r="BC786" s="338"/>
      <c r="BD786" s="338"/>
      <c r="BE786" s="338"/>
      <c r="BF786" s="338"/>
      <c r="BG786" s="338"/>
      <c r="BH786" s="338"/>
      <c r="BI786" s="338"/>
    </row>
    <row r="787" spans="1:61" s="348" customFormat="1" hidden="1">
      <c r="A787" s="338"/>
      <c r="B787" s="1"/>
      <c r="C787" s="195"/>
      <c r="D787" s="195"/>
      <c r="E787" s="161"/>
      <c r="F787" s="161"/>
      <c r="G787" s="161"/>
      <c r="H787" s="197"/>
      <c r="I787" s="14"/>
      <c r="K787" s="357"/>
      <c r="M787" s="338"/>
      <c r="N787" s="338"/>
      <c r="O787" s="338"/>
      <c r="P787" s="338"/>
      <c r="Q787" s="338"/>
      <c r="R787" s="338"/>
      <c r="S787" s="338"/>
      <c r="T787" s="338"/>
      <c r="U787" s="338"/>
      <c r="V787" s="338"/>
      <c r="W787" s="338"/>
      <c r="X787" s="338"/>
      <c r="Y787" s="338"/>
      <c r="Z787" s="338"/>
      <c r="AA787" s="338"/>
      <c r="AB787" s="338"/>
      <c r="AC787" s="338"/>
      <c r="AD787" s="338"/>
      <c r="AE787" s="338"/>
      <c r="AF787" s="338"/>
      <c r="AG787" s="338"/>
      <c r="AH787" s="338"/>
      <c r="AI787" s="338"/>
      <c r="AJ787" s="338"/>
      <c r="AK787" s="338"/>
      <c r="AL787" s="338"/>
      <c r="AM787" s="338"/>
      <c r="AN787" s="338"/>
      <c r="AO787" s="338"/>
      <c r="AP787" s="338"/>
      <c r="AQ787" s="338"/>
      <c r="AR787" s="338"/>
      <c r="AS787" s="338"/>
      <c r="AT787" s="338"/>
      <c r="AU787" s="338"/>
      <c r="AV787" s="338"/>
      <c r="AW787" s="338"/>
      <c r="AX787" s="338"/>
      <c r="AY787" s="338"/>
      <c r="AZ787" s="338"/>
      <c r="BA787" s="338"/>
      <c r="BB787" s="338"/>
      <c r="BC787" s="338"/>
      <c r="BD787" s="338"/>
      <c r="BE787" s="338"/>
      <c r="BF787" s="338"/>
      <c r="BG787" s="338"/>
      <c r="BH787" s="338"/>
      <c r="BI787" s="338"/>
    </row>
    <row r="788" spans="1:61" s="348" customFormat="1" hidden="1">
      <c r="A788" s="338"/>
      <c r="B788" s="1"/>
      <c r="C788" s="161"/>
      <c r="D788" s="161"/>
      <c r="E788" s="161"/>
      <c r="F788" s="161"/>
      <c r="G788" s="161"/>
      <c r="H788" s="197"/>
      <c r="I788" s="14"/>
      <c r="K788" s="357"/>
      <c r="M788" s="338"/>
      <c r="N788" s="338"/>
      <c r="O788" s="338"/>
      <c r="P788" s="338"/>
      <c r="Q788" s="338"/>
      <c r="R788" s="338"/>
      <c r="S788" s="338"/>
      <c r="T788" s="338"/>
      <c r="U788" s="338"/>
      <c r="V788" s="338"/>
      <c r="W788" s="338"/>
      <c r="X788" s="338"/>
      <c r="Y788" s="338"/>
      <c r="Z788" s="338"/>
      <c r="AA788" s="338"/>
      <c r="AB788" s="338"/>
      <c r="AC788" s="338"/>
      <c r="AD788" s="338"/>
      <c r="AE788" s="338"/>
      <c r="AF788" s="338"/>
      <c r="AG788" s="338"/>
      <c r="AH788" s="338"/>
      <c r="AI788" s="338"/>
      <c r="AJ788" s="338"/>
      <c r="AK788" s="338"/>
      <c r="AL788" s="338"/>
      <c r="AM788" s="338"/>
      <c r="AN788" s="338"/>
      <c r="AO788" s="338"/>
      <c r="AP788" s="338"/>
      <c r="AQ788" s="338"/>
      <c r="AR788" s="338"/>
      <c r="AS788" s="338"/>
      <c r="AT788" s="338"/>
      <c r="AU788" s="338"/>
      <c r="AV788" s="338"/>
      <c r="AW788" s="338"/>
      <c r="AX788" s="338"/>
      <c r="AY788" s="338"/>
      <c r="AZ788" s="338"/>
      <c r="BA788" s="338"/>
      <c r="BB788" s="338"/>
      <c r="BC788" s="338"/>
      <c r="BD788" s="338"/>
      <c r="BE788" s="338"/>
      <c r="BF788" s="338"/>
      <c r="BG788" s="338"/>
      <c r="BH788" s="338"/>
      <c r="BI788" s="338"/>
    </row>
    <row r="789" spans="1:61" s="348" customFormat="1" hidden="1">
      <c r="A789" s="338"/>
      <c r="B789" s="1"/>
      <c r="C789" s="195"/>
      <c r="D789" s="195"/>
      <c r="E789" s="195"/>
      <c r="F789" s="195"/>
      <c r="G789" s="195"/>
      <c r="H789" s="197"/>
      <c r="I789" s="14"/>
      <c r="K789" s="357"/>
      <c r="M789" s="338"/>
      <c r="N789" s="338"/>
      <c r="O789" s="338"/>
      <c r="P789" s="338"/>
      <c r="Q789" s="338"/>
      <c r="R789" s="338"/>
      <c r="S789" s="338"/>
      <c r="T789" s="338"/>
      <c r="U789" s="338"/>
      <c r="V789" s="338"/>
      <c r="W789" s="338"/>
      <c r="X789" s="338"/>
      <c r="Y789" s="338"/>
      <c r="Z789" s="338"/>
      <c r="AA789" s="338"/>
      <c r="AB789" s="338"/>
      <c r="AC789" s="338"/>
      <c r="AD789" s="338"/>
      <c r="AE789" s="338"/>
      <c r="AF789" s="338"/>
      <c r="AG789" s="338"/>
      <c r="AH789" s="338"/>
      <c r="AI789" s="338"/>
      <c r="AJ789" s="338"/>
      <c r="AK789" s="338"/>
      <c r="AL789" s="338"/>
      <c r="AM789" s="338"/>
      <c r="AN789" s="338"/>
      <c r="AO789" s="338"/>
      <c r="AP789" s="338"/>
      <c r="AQ789" s="338"/>
      <c r="AR789" s="338"/>
      <c r="AS789" s="338"/>
      <c r="AT789" s="338"/>
      <c r="AU789" s="338"/>
      <c r="AV789" s="338"/>
      <c r="AW789" s="338"/>
      <c r="AX789" s="338"/>
      <c r="AY789" s="338"/>
      <c r="AZ789" s="338"/>
      <c r="BA789" s="338"/>
      <c r="BB789" s="338"/>
      <c r="BC789" s="338"/>
      <c r="BD789" s="338"/>
      <c r="BE789" s="338"/>
      <c r="BF789" s="338"/>
      <c r="BG789" s="338"/>
      <c r="BH789" s="338"/>
      <c r="BI789" s="338"/>
    </row>
    <row r="790" spans="1:61" s="348" customFormat="1" hidden="1">
      <c r="A790" s="338"/>
      <c r="B790" s="1"/>
      <c r="C790" s="161"/>
      <c r="D790" s="161"/>
      <c r="E790" s="161"/>
      <c r="F790" s="161"/>
      <c r="G790" s="161"/>
      <c r="H790" s="197"/>
      <c r="I790" s="14"/>
      <c r="K790" s="357"/>
      <c r="M790" s="338"/>
      <c r="N790" s="338"/>
      <c r="O790" s="338"/>
      <c r="P790" s="338"/>
      <c r="Q790" s="338"/>
      <c r="R790" s="338"/>
      <c r="S790" s="338"/>
      <c r="T790" s="338"/>
      <c r="U790" s="338"/>
      <c r="V790" s="338"/>
      <c r="W790" s="338"/>
      <c r="X790" s="338"/>
      <c r="Y790" s="338"/>
      <c r="Z790" s="338"/>
      <c r="AA790" s="338"/>
      <c r="AB790" s="338"/>
      <c r="AC790" s="338"/>
      <c r="AD790" s="338"/>
      <c r="AE790" s="338"/>
      <c r="AF790" s="338"/>
      <c r="AG790" s="338"/>
      <c r="AH790" s="338"/>
      <c r="AI790" s="338"/>
      <c r="AJ790" s="338"/>
      <c r="AK790" s="338"/>
      <c r="AL790" s="338"/>
      <c r="AM790" s="338"/>
      <c r="AN790" s="338"/>
      <c r="AO790" s="338"/>
      <c r="AP790" s="338"/>
      <c r="AQ790" s="338"/>
      <c r="AR790" s="338"/>
      <c r="AS790" s="338"/>
      <c r="AT790" s="338"/>
      <c r="AU790" s="338"/>
      <c r="AV790" s="338"/>
      <c r="AW790" s="338"/>
      <c r="AX790" s="338"/>
      <c r="AY790" s="338"/>
      <c r="AZ790" s="338"/>
      <c r="BA790" s="338"/>
      <c r="BB790" s="338"/>
      <c r="BC790" s="338"/>
      <c r="BD790" s="338"/>
      <c r="BE790" s="338"/>
      <c r="BF790" s="338"/>
      <c r="BG790" s="338"/>
      <c r="BH790" s="338"/>
      <c r="BI790" s="338"/>
    </row>
    <row r="791" spans="1:61" s="348" customFormat="1" hidden="1">
      <c r="A791" s="338"/>
      <c r="B791" s="1"/>
      <c r="C791" s="195"/>
      <c r="D791" s="161"/>
      <c r="E791" s="161"/>
      <c r="F791" s="161"/>
      <c r="G791" s="161"/>
      <c r="H791" s="197"/>
      <c r="I791" s="14"/>
      <c r="K791" s="357"/>
      <c r="M791" s="338"/>
      <c r="N791" s="338"/>
      <c r="O791" s="338"/>
      <c r="P791" s="338"/>
      <c r="Q791" s="338"/>
      <c r="R791" s="338"/>
      <c r="S791" s="338"/>
      <c r="T791" s="338"/>
      <c r="U791" s="338"/>
      <c r="V791" s="338"/>
      <c r="W791" s="338"/>
      <c r="X791" s="338"/>
      <c r="Y791" s="338"/>
      <c r="Z791" s="338"/>
      <c r="AA791" s="338"/>
      <c r="AB791" s="338"/>
      <c r="AC791" s="338"/>
      <c r="AD791" s="338"/>
      <c r="AE791" s="338"/>
      <c r="AF791" s="338"/>
      <c r="AG791" s="338"/>
      <c r="AH791" s="338"/>
      <c r="AI791" s="338"/>
      <c r="AJ791" s="338"/>
      <c r="AK791" s="338"/>
      <c r="AL791" s="338"/>
      <c r="AM791" s="338"/>
      <c r="AN791" s="338"/>
      <c r="AO791" s="338"/>
      <c r="AP791" s="338"/>
      <c r="AQ791" s="338"/>
      <c r="AR791" s="338"/>
      <c r="AS791" s="338"/>
      <c r="AT791" s="338"/>
      <c r="AU791" s="338"/>
      <c r="AV791" s="338"/>
      <c r="AW791" s="338"/>
      <c r="AX791" s="338"/>
      <c r="AY791" s="338"/>
      <c r="AZ791" s="338"/>
      <c r="BA791" s="338"/>
      <c r="BB791" s="338"/>
      <c r="BC791" s="338"/>
      <c r="BD791" s="338"/>
      <c r="BE791" s="338"/>
      <c r="BF791" s="338"/>
      <c r="BG791" s="338"/>
      <c r="BH791" s="338"/>
      <c r="BI791" s="338"/>
    </row>
    <row r="792" spans="1:61" s="348" customFormat="1" hidden="1">
      <c r="A792" s="338"/>
      <c r="B792" s="1"/>
      <c r="C792" s="161"/>
      <c r="D792" s="161"/>
      <c r="E792" s="161"/>
      <c r="F792" s="161"/>
      <c r="G792" s="161"/>
      <c r="H792" s="197"/>
      <c r="I792" s="14"/>
      <c r="K792" s="357"/>
      <c r="M792" s="338"/>
      <c r="N792" s="338"/>
      <c r="O792" s="338"/>
      <c r="P792" s="338"/>
      <c r="Q792" s="338"/>
      <c r="R792" s="338"/>
      <c r="S792" s="338"/>
      <c r="T792" s="338"/>
      <c r="U792" s="338"/>
      <c r="V792" s="338"/>
      <c r="W792" s="338"/>
      <c r="X792" s="338"/>
      <c r="Y792" s="338"/>
      <c r="Z792" s="338"/>
      <c r="AA792" s="338"/>
      <c r="AB792" s="338"/>
      <c r="AC792" s="338"/>
      <c r="AD792" s="338"/>
      <c r="AE792" s="338"/>
      <c r="AF792" s="338"/>
      <c r="AG792" s="338"/>
      <c r="AH792" s="338"/>
      <c r="AI792" s="338"/>
      <c r="AJ792" s="338"/>
      <c r="AK792" s="338"/>
      <c r="AL792" s="338"/>
      <c r="AM792" s="338"/>
      <c r="AN792" s="338"/>
      <c r="AO792" s="338"/>
      <c r="AP792" s="338"/>
      <c r="AQ792" s="338"/>
      <c r="AR792" s="338"/>
      <c r="AS792" s="338"/>
      <c r="AT792" s="338"/>
      <c r="AU792" s="338"/>
      <c r="AV792" s="338"/>
      <c r="AW792" s="338"/>
      <c r="AX792" s="338"/>
      <c r="AY792" s="338"/>
      <c r="AZ792" s="338"/>
      <c r="BA792" s="338"/>
      <c r="BB792" s="338"/>
      <c r="BC792" s="338"/>
      <c r="BD792" s="338"/>
      <c r="BE792" s="338"/>
      <c r="BF792" s="338"/>
      <c r="BG792" s="338"/>
      <c r="BH792" s="338"/>
      <c r="BI792" s="338"/>
    </row>
    <row r="793" spans="1:61" s="348" customFormat="1" hidden="1">
      <c r="A793" s="338"/>
      <c r="B793" s="1"/>
      <c r="C793" s="195"/>
      <c r="D793" s="195"/>
      <c r="E793" s="161"/>
      <c r="F793" s="161"/>
      <c r="G793" s="161"/>
      <c r="H793" s="197"/>
      <c r="I793" s="14"/>
      <c r="K793" s="357"/>
      <c r="M793" s="338"/>
      <c r="N793" s="338"/>
      <c r="O793" s="338"/>
      <c r="P793" s="338"/>
      <c r="Q793" s="338"/>
      <c r="R793" s="338"/>
      <c r="S793" s="338"/>
      <c r="T793" s="338"/>
      <c r="U793" s="338"/>
      <c r="V793" s="338"/>
      <c r="W793" s="338"/>
      <c r="X793" s="338"/>
      <c r="Y793" s="338"/>
      <c r="Z793" s="338"/>
      <c r="AA793" s="338"/>
      <c r="AB793" s="338"/>
      <c r="AC793" s="338"/>
      <c r="AD793" s="338"/>
      <c r="AE793" s="338"/>
      <c r="AF793" s="338"/>
      <c r="AG793" s="338"/>
      <c r="AH793" s="338"/>
      <c r="AI793" s="338"/>
      <c r="AJ793" s="338"/>
      <c r="AK793" s="338"/>
      <c r="AL793" s="338"/>
      <c r="AM793" s="338"/>
      <c r="AN793" s="338"/>
      <c r="AO793" s="338"/>
      <c r="AP793" s="338"/>
      <c r="AQ793" s="338"/>
      <c r="AR793" s="338"/>
      <c r="AS793" s="338"/>
      <c r="AT793" s="338"/>
      <c r="AU793" s="338"/>
      <c r="AV793" s="338"/>
      <c r="AW793" s="338"/>
      <c r="AX793" s="338"/>
      <c r="AY793" s="338"/>
      <c r="AZ793" s="338"/>
      <c r="BA793" s="338"/>
      <c r="BB793" s="338"/>
      <c r="BC793" s="338"/>
      <c r="BD793" s="338"/>
      <c r="BE793" s="338"/>
      <c r="BF793" s="338"/>
      <c r="BG793" s="338"/>
      <c r="BH793" s="338"/>
      <c r="BI793" s="338"/>
    </row>
    <row r="794" spans="1:61" s="348" customFormat="1" hidden="1">
      <c r="A794" s="338"/>
      <c r="B794" s="1"/>
      <c r="C794" s="161"/>
      <c r="D794" s="161"/>
      <c r="E794" s="161"/>
      <c r="F794" s="161"/>
      <c r="G794" s="161"/>
      <c r="H794" s="197"/>
      <c r="I794" s="14"/>
      <c r="K794" s="357"/>
      <c r="M794" s="338"/>
      <c r="N794" s="338"/>
      <c r="O794" s="338"/>
      <c r="P794" s="338"/>
      <c r="Q794" s="338"/>
      <c r="R794" s="338"/>
      <c r="S794" s="338"/>
      <c r="T794" s="338"/>
      <c r="U794" s="338"/>
      <c r="V794" s="338"/>
      <c r="W794" s="338"/>
      <c r="X794" s="338"/>
      <c r="Y794" s="338"/>
      <c r="Z794" s="338"/>
      <c r="AA794" s="338"/>
      <c r="AB794" s="338"/>
      <c r="AC794" s="338"/>
      <c r="AD794" s="338"/>
      <c r="AE794" s="338"/>
      <c r="AF794" s="338"/>
      <c r="AG794" s="338"/>
      <c r="AH794" s="338"/>
      <c r="AI794" s="338"/>
      <c r="AJ794" s="338"/>
      <c r="AK794" s="338"/>
      <c r="AL794" s="338"/>
      <c r="AM794" s="338"/>
      <c r="AN794" s="338"/>
      <c r="AO794" s="338"/>
      <c r="AP794" s="338"/>
      <c r="AQ794" s="338"/>
      <c r="AR794" s="338"/>
      <c r="AS794" s="338"/>
      <c r="AT794" s="338"/>
      <c r="AU794" s="338"/>
      <c r="AV794" s="338"/>
      <c r="AW794" s="338"/>
      <c r="AX794" s="338"/>
      <c r="AY794" s="338"/>
      <c r="AZ794" s="338"/>
      <c r="BA794" s="338"/>
      <c r="BB794" s="338"/>
      <c r="BC794" s="338"/>
      <c r="BD794" s="338"/>
      <c r="BE794" s="338"/>
      <c r="BF794" s="338"/>
      <c r="BG794" s="338"/>
      <c r="BH794" s="338"/>
      <c r="BI794" s="338"/>
    </row>
    <row r="795" spans="1:61" s="348" customFormat="1" hidden="1">
      <c r="A795" s="338"/>
      <c r="B795" s="1"/>
      <c r="C795" s="195"/>
      <c r="D795" s="195"/>
      <c r="E795" s="14"/>
      <c r="F795" s="14"/>
      <c r="G795" s="14"/>
      <c r="H795" s="197"/>
      <c r="I795" s="14"/>
      <c r="K795" s="357"/>
      <c r="M795" s="338"/>
      <c r="N795" s="338"/>
      <c r="O795" s="338"/>
      <c r="P795" s="338"/>
      <c r="Q795" s="338"/>
      <c r="R795" s="338"/>
      <c r="S795" s="338"/>
      <c r="T795" s="338"/>
      <c r="U795" s="338"/>
      <c r="V795" s="338"/>
      <c r="W795" s="338"/>
      <c r="X795" s="338"/>
      <c r="Y795" s="338"/>
      <c r="Z795" s="338"/>
      <c r="AA795" s="338"/>
      <c r="AB795" s="338"/>
      <c r="AC795" s="338"/>
      <c r="AD795" s="338"/>
      <c r="AE795" s="338"/>
      <c r="AF795" s="338"/>
      <c r="AG795" s="338"/>
      <c r="AH795" s="338"/>
      <c r="AI795" s="338"/>
      <c r="AJ795" s="338"/>
      <c r="AK795" s="338"/>
      <c r="AL795" s="338"/>
      <c r="AM795" s="338"/>
      <c r="AN795" s="338"/>
      <c r="AO795" s="338"/>
      <c r="AP795" s="338"/>
      <c r="AQ795" s="338"/>
      <c r="AR795" s="338"/>
      <c r="AS795" s="338"/>
      <c r="AT795" s="338"/>
      <c r="AU795" s="338"/>
      <c r="AV795" s="338"/>
      <c r="AW795" s="338"/>
      <c r="AX795" s="338"/>
      <c r="AY795" s="338"/>
      <c r="AZ795" s="338"/>
      <c r="BA795" s="338"/>
      <c r="BB795" s="338"/>
      <c r="BC795" s="338"/>
      <c r="BD795" s="338"/>
      <c r="BE795" s="338"/>
      <c r="BF795" s="338"/>
      <c r="BG795" s="338"/>
      <c r="BH795" s="338"/>
      <c r="BI795" s="338"/>
    </row>
    <row r="796" spans="1:61" s="348" customFormat="1" hidden="1">
      <c r="A796" s="338"/>
      <c r="B796" s="1"/>
      <c r="C796" s="161"/>
      <c r="D796" s="161"/>
      <c r="E796" s="14"/>
      <c r="F796" s="14"/>
      <c r="G796" s="14"/>
      <c r="H796" s="197"/>
      <c r="I796" s="14"/>
      <c r="K796" s="357"/>
      <c r="M796" s="338"/>
      <c r="N796" s="338"/>
      <c r="O796" s="338"/>
      <c r="P796" s="338"/>
      <c r="Q796" s="338"/>
      <c r="R796" s="338"/>
      <c r="S796" s="338"/>
      <c r="T796" s="338"/>
      <c r="U796" s="338"/>
      <c r="V796" s="338"/>
      <c r="W796" s="338"/>
      <c r="X796" s="338"/>
      <c r="Y796" s="338"/>
      <c r="Z796" s="338"/>
      <c r="AA796" s="338"/>
      <c r="AB796" s="338"/>
      <c r="AC796" s="338"/>
      <c r="AD796" s="338"/>
      <c r="AE796" s="338"/>
      <c r="AF796" s="338"/>
      <c r="AG796" s="338"/>
      <c r="AH796" s="338"/>
      <c r="AI796" s="338"/>
      <c r="AJ796" s="338"/>
      <c r="AK796" s="338"/>
      <c r="AL796" s="338"/>
      <c r="AM796" s="338"/>
      <c r="AN796" s="338"/>
      <c r="AO796" s="338"/>
      <c r="AP796" s="338"/>
      <c r="AQ796" s="338"/>
      <c r="AR796" s="338"/>
      <c r="AS796" s="338"/>
      <c r="AT796" s="338"/>
      <c r="AU796" s="338"/>
      <c r="AV796" s="338"/>
      <c r="AW796" s="338"/>
      <c r="AX796" s="338"/>
      <c r="AY796" s="338"/>
      <c r="AZ796" s="338"/>
      <c r="BA796" s="338"/>
      <c r="BB796" s="338"/>
      <c r="BC796" s="338"/>
      <c r="BD796" s="338"/>
      <c r="BE796" s="338"/>
      <c r="BF796" s="338"/>
      <c r="BG796" s="338"/>
      <c r="BH796" s="338"/>
      <c r="BI796" s="338"/>
    </row>
    <row r="797" spans="1:61" s="348" customFormat="1" hidden="1">
      <c r="A797" s="338"/>
      <c r="B797" s="14"/>
      <c r="C797" s="195"/>
      <c r="D797" s="195"/>
      <c r="E797" s="14"/>
      <c r="F797" s="14"/>
      <c r="G797" s="14"/>
      <c r="H797" s="102"/>
      <c r="I797" s="14"/>
      <c r="K797" s="357"/>
      <c r="M797" s="338"/>
      <c r="N797" s="338"/>
      <c r="O797" s="338"/>
      <c r="P797" s="338"/>
      <c r="Q797" s="338"/>
      <c r="R797" s="338"/>
      <c r="S797" s="338"/>
      <c r="T797" s="338"/>
      <c r="U797" s="338"/>
      <c r="V797" s="338"/>
      <c r="W797" s="338"/>
      <c r="X797" s="338"/>
      <c r="Y797" s="338"/>
      <c r="Z797" s="338"/>
      <c r="AA797" s="338"/>
      <c r="AB797" s="338"/>
      <c r="AC797" s="338"/>
      <c r="AD797" s="338"/>
      <c r="AE797" s="338"/>
      <c r="AF797" s="338"/>
      <c r="AG797" s="338"/>
      <c r="AH797" s="338"/>
      <c r="AI797" s="338"/>
      <c r="AJ797" s="338"/>
      <c r="AK797" s="338"/>
      <c r="AL797" s="338"/>
      <c r="AM797" s="338"/>
      <c r="AN797" s="338"/>
      <c r="AO797" s="338"/>
      <c r="AP797" s="338"/>
      <c r="AQ797" s="338"/>
      <c r="AR797" s="338"/>
      <c r="AS797" s="338"/>
      <c r="AT797" s="338"/>
      <c r="AU797" s="338"/>
      <c r="AV797" s="338"/>
      <c r="AW797" s="338"/>
      <c r="AX797" s="338"/>
      <c r="AY797" s="338"/>
      <c r="AZ797" s="338"/>
      <c r="BA797" s="338"/>
      <c r="BB797" s="338"/>
      <c r="BC797" s="338"/>
      <c r="BD797" s="338"/>
      <c r="BE797" s="338"/>
      <c r="BF797" s="338"/>
      <c r="BG797" s="338"/>
      <c r="BH797" s="338"/>
      <c r="BI797" s="338"/>
    </row>
    <row r="798" spans="1:61" s="348" customFormat="1" hidden="1">
      <c r="A798" s="338"/>
      <c r="B798" s="1"/>
      <c r="C798" s="161"/>
      <c r="D798" s="161"/>
      <c r="E798" s="14"/>
      <c r="F798" s="14"/>
      <c r="G798" s="14"/>
      <c r="H798" s="197"/>
      <c r="I798" s="14"/>
      <c r="K798" s="357"/>
      <c r="M798" s="338"/>
      <c r="N798" s="338"/>
      <c r="O798" s="338"/>
      <c r="P798" s="338"/>
      <c r="Q798" s="338"/>
      <c r="R798" s="338"/>
      <c r="S798" s="338"/>
      <c r="T798" s="338"/>
      <c r="U798" s="338"/>
      <c r="V798" s="338"/>
      <c r="W798" s="338"/>
      <c r="X798" s="338"/>
      <c r="Y798" s="338"/>
      <c r="Z798" s="338"/>
      <c r="AA798" s="338"/>
      <c r="AB798" s="338"/>
      <c r="AC798" s="338"/>
      <c r="AD798" s="338"/>
      <c r="AE798" s="338"/>
      <c r="AF798" s="338"/>
      <c r="AG798" s="338"/>
      <c r="AH798" s="338"/>
      <c r="AI798" s="338"/>
      <c r="AJ798" s="338"/>
      <c r="AK798" s="338"/>
      <c r="AL798" s="338"/>
      <c r="AM798" s="338"/>
      <c r="AN798" s="338"/>
      <c r="AO798" s="338"/>
      <c r="AP798" s="338"/>
      <c r="AQ798" s="338"/>
      <c r="AR798" s="338"/>
      <c r="AS798" s="338"/>
      <c r="AT798" s="338"/>
      <c r="AU798" s="338"/>
      <c r="AV798" s="338"/>
      <c r="AW798" s="338"/>
      <c r="AX798" s="338"/>
      <c r="AY798" s="338"/>
      <c r="AZ798" s="338"/>
      <c r="BA798" s="338"/>
      <c r="BB798" s="338"/>
      <c r="BC798" s="338"/>
      <c r="BD798" s="338"/>
      <c r="BE798" s="338"/>
      <c r="BF798" s="338"/>
      <c r="BG798" s="338"/>
      <c r="BH798" s="338"/>
      <c r="BI798" s="338"/>
    </row>
    <row r="799" spans="1:61" s="348" customFormat="1" hidden="1">
      <c r="A799" s="338"/>
      <c r="B799" s="1"/>
      <c r="C799" s="195"/>
      <c r="D799" s="195"/>
      <c r="E799" s="14"/>
      <c r="F799" s="14"/>
      <c r="G799" s="14"/>
      <c r="H799" s="102"/>
      <c r="I799" s="14"/>
      <c r="K799" s="357"/>
      <c r="M799" s="338"/>
      <c r="N799" s="338"/>
      <c r="O799" s="338"/>
      <c r="P799" s="338"/>
      <c r="Q799" s="338"/>
      <c r="R799" s="338"/>
      <c r="S799" s="338"/>
      <c r="T799" s="338"/>
      <c r="U799" s="338"/>
      <c r="V799" s="338"/>
      <c r="W799" s="338"/>
      <c r="X799" s="338"/>
      <c r="Y799" s="338"/>
      <c r="Z799" s="338"/>
      <c r="AA799" s="338"/>
      <c r="AB799" s="338"/>
      <c r="AC799" s="338"/>
      <c r="AD799" s="338"/>
      <c r="AE799" s="338"/>
      <c r="AF799" s="338"/>
      <c r="AG799" s="338"/>
      <c r="AH799" s="338"/>
      <c r="AI799" s="338"/>
      <c r="AJ799" s="338"/>
      <c r="AK799" s="338"/>
      <c r="AL799" s="338"/>
      <c r="AM799" s="338"/>
      <c r="AN799" s="338"/>
      <c r="AO799" s="338"/>
      <c r="AP799" s="338"/>
      <c r="AQ799" s="338"/>
      <c r="AR799" s="338"/>
      <c r="AS799" s="338"/>
      <c r="AT799" s="338"/>
      <c r="AU799" s="338"/>
      <c r="AV799" s="338"/>
      <c r="AW799" s="338"/>
      <c r="AX799" s="338"/>
      <c r="AY799" s="338"/>
      <c r="AZ799" s="338"/>
      <c r="BA799" s="338"/>
      <c r="BB799" s="338"/>
      <c r="BC799" s="338"/>
      <c r="BD799" s="338"/>
      <c r="BE799" s="338"/>
      <c r="BF799" s="338"/>
      <c r="BG799" s="338"/>
      <c r="BH799" s="338"/>
      <c r="BI799" s="338"/>
    </row>
    <row r="800" spans="1:61" s="348" customFormat="1" hidden="1">
      <c r="A800" s="338"/>
      <c r="B800" s="1"/>
      <c r="C800" s="161"/>
      <c r="D800" s="161"/>
      <c r="E800" s="14"/>
      <c r="F800" s="14"/>
      <c r="G800" s="14"/>
      <c r="H800" s="197"/>
      <c r="I800" s="14"/>
      <c r="K800" s="357"/>
      <c r="M800" s="338"/>
      <c r="N800" s="338"/>
      <c r="O800" s="338"/>
      <c r="P800" s="338"/>
      <c r="Q800" s="338"/>
      <c r="R800" s="338"/>
      <c r="S800" s="338"/>
      <c r="T800" s="338"/>
      <c r="U800" s="338"/>
      <c r="V800" s="338"/>
      <c r="W800" s="338"/>
      <c r="X800" s="338"/>
      <c r="Y800" s="338"/>
      <c r="Z800" s="338"/>
      <c r="AA800" s="338"/>
      <c r="AB800" s="338"/>
      <c r="AC800" s="338"/>
      <c r="AD800" s="338"/>
      <c r="AE800" s="338"/>
      <c r="AF800" s="338"/>
      <c r="AG800" s="338"/>
      <c r="AH800" s="338"/>
      <c r="AI800" s="338"/>
      <c r="AJ800" s="338"/>
      <c r="AK800" s="338"/>
      <c r="AL800" s="338"/>
      <c r="AM800" s="338"/>
      <c r="AN800" s="338"/>
      <c r="AO800" s="338"/>
      <c r="AP800" s="338"/>
      <c r="AQ800" s="338"/>
      <c r="AR800" s="338"/>
      <c r="AS800" s="338"/>
      <c r="AT800" s="338"/>
      <c r="AU800" s="338"/>
      <c r="AV800" s="338"/>
      <c r="AW800" s="338"/>
      <c r="AX800" s="338"/>
      <c r="AY800" s="338"/>
      <c r="AZ800" s="338"/>
      <c r="BA800" s="338"/>
      <c r="BB800" s="338"/>
      <c r="BC800" s="338"/>
      <c r="BD800" s="338"/>
      <c r="BE800" s="338"/>
      <c r="BF800" s="338"/>
      <c r="BG800" s="338"/>
      <c r="BH800" s="338"/>
      <c r="BI800" s="338"/>
    </row>
    <row r="801" spans="1:61" s="348" customFormat="1" hidden="1">
      <c r="A801" s="338"/>
      <c r="B801" s="1"/>
      <c r="C801" s="195"/>
      <c r="D801" s="161"/>
      <c r="E801" s="14"/>
      <c r="F801" s="14"/>
      <c r="G801" s="14"/>
      <c r="H801" s="102"/>
      <c r="I801" s="14"/>
      <c r="K801" s="357"/>
      <c r="M801" s="338"/>
      <c r="N801" s="338"/>
      <c r="O801" s="338"/>
      <c r="P801" s="338"/>
      <c r="Q801" s="338"/>
      <c r="R801" s="338"/>
      <c r="S801" s="338"/>
      <c r="T801" s="338"/>
      <c r="U801" s="338"/>
      <c r="V801" s="338"/>
      <c r="W801" s="338"/>
      <c r="X801" s="338"/>
      <c r="Y801" s="338"/>
      <c r="Z801" s="338"/>
      <c r="AA801" s="338"/>
      <c r="AB801" s="338"/>
      <c r="AC801" s="338"/>
      <c r="AD801" s="338"/>
      <c r="AE801" s="338"/>
      <c r="AF801" s="338"/>
      <c r="AG801" s="338"/>
      <c r="AH801" s="338"/>
      <c r="AI801" s="338"/>
      <c r="AJ801" s="338"/>
      <c r="AK801" s="338"/>
      <c r="AL801" s="338"/>
      <c r="AM801" s="338"/>
      <c r="AN801" s="338"/>
      <c r="AO801" s="338"/>
      <c r="AP801" s="338"/>
      <c r="AQ801" s="338"/>
      <c r="AR801" s="338"/>
      <c r="AS801" s="338"/>
      <c r="AT801" s="338"/>
      <c r="AU801" s="338"/>
      <c r="AV801" s="338"/>
      <c r="AW801" s="338"/>
      <c r="AX801" s="338"/>
      <c r="AY801" s="338"/>
      <c r="AZ801" s="338"/>
      <c r="BA801" s="338"/>
      <c r="BB801" s="338"/>
      <c r="BC801" s="338"/>
      <c r="BD801" s="338"/>
      <c r="BE801" s="338"/>
      <c r="BF801" s="338"/>
      <c r="BG801" s="338"/>
      <c r="BH801" s="338"/>
      <c r="BI801" s="338"/>
    </row>
    <row r="802" spans="1:61" s="348" customFormat="1" hidden="1">
      <c r="A802" s="338"/>
      <c r="B802" s="1"/>
      <c r="C802" s="161"/>
      <c r="D802" s="161"/>
      <c r="E802" s="14"/>
      <c r="F802" s="14"/>
      <c r="G802" s="14"/>
      <c r="H802" s="197"/>
      <c r="I802" s="14"/>
      <c r="K802" s="357"/>
      <c r="M802" s="338"/>
      <c r="N802" s="338"/>
      <c r="O802" s="338"/>
      <c r="P802" s="338"/>
      <c r="Q802" s="338"/>
      <c r="R802" s="338"/>
      <c r="S802" s="338"/>
      <c r="T802" s="338"/>
      <c r="U802" s="338"/>
      <c r="V802" s="338"/>
      <c r="W802" s="338"/>
      <c r="X802" s="338"/>
      <c r="Y802" s="338"/>
      <c r="Z802" s="338"/>
      <c r="AA802" s="338"/>
      <c r="AB802" s="338"/>
      <c r="AC802" s="338"/>
      <c r="AD802" s="338"/>
      <c r="AE802" s="338"/>
      <c r="AF802" s="338"/>
      <c r="AG802" s="338"/>
      <c r="AH802" s="338"/>
      <c r="AI802" s="338"/>
      <c r="AJ802" s="338"/>
      <c r="AK802" s="338"/>
      <c r="AL802" s="338"/>
      <c r="AM802" s="338"/>
      <c r="AN802" s="338"/>
      <c r="AO802" s="338"/>
      <c r="AP802" s="338"/>
      <c r="AQ802" s="338"/>
      <c r="AR802" s="338"/>
      <c r="AS802" s="338"/>
      <c r="AT802" s="338"/>
      <c r="AU802" s="338"/>
      <c r="AV802" s="338"/>
      <c r="AW802" s="338"/>
      <c r="AX802" s="338"/>
      <c r="AY802" s="338"/>
      <c r="AZ802" s="338"/>
      <c r="BA802" s="338"/>
      <c r="BB802" s="338"/>
      <c r="BC802" s="338"/>
      <c r="BD802" s="338"/>
      <c r="BE802" s="338"/>
      <c r="BF802" s="338"/>
      <c r="BG802" s="338"/>
      <c r="BH802" s="338"/>
      <c r="BI802" s="338"/>
    </row>
    <row r="803" spans="1:61" s="348" customFormat="1" hidden="1">
      <c r="A803" s="338"/>
      <c r="B803" s="1"/>
      <c r="C803" s="195"/>
      <c r="D803" s="161"/>
      <c r="E803" s="14"/>
      <c r="F803" s="14"/>
      <c r="G803" s="14"/>
      <c r="H803" s="102"/>
      <c r="I803" s="14"/>
      <c r="K803" s="357"/>
      <c r="M803" s="338"/>
      <c r="N803" s="338"/>
      <c r="O803" s="338"/>
      <c r="P803" s="338"/>
      <c r="Q803" s="338"/>
      <c r="R803" s="338"/>
      <c r="S803" s="338"/>
      <c r="T803" s="338"/>
      <c r="U803" s="338"/>
      <c r="V803" s="338"/>
      <c r="W803" s="338"/>
      <c r="X803" s="338"/>
      <c r="Y803" s="338"/>
      <c r="Z803" s="338"/>
      <c r="AA803" s="338"/>
      <c r="AB803" s="338"/>
      <c r="AC803" s="338"/>
      <c r="AD803" s="338"/>
      <c r="AE803" s="338"/>
      <c r="AF803" s="338"/>
      <c r="AG803" s="338"/>
      <c r="AH803" s="338"/>
      <c r="AI803" s="338"/>
      <c r="AJ803" s="338"/>
      <c r="AK803" s="338"/>
      <c r="AL803" s="338"/>
      <c r="AM803" s="338"/>
      <c r="AN803" s="338"/>
      <c r="AO803" s="338"/>
      <c r="AP803" s="338"/>
      <c r="AQ803" s="338"/>
      <c r="AR803" s="338"/>
      <c r="AS803" s="338"/>
      <c r="AT803" s="338"/>
      <c r="AU803" s="338"/>
      <c r="AV803" s="338"/>
      <c r="AW803" s="338"/>
      <c r="AX803" s="338"/>
      <c r="AY803" s="338"/>
      <c r="AZ803" s="338"/>
      <c r="BA803" s="338"/>
      <c r="BB803" s="338"/>
      <c r="BC803" s="338"/>
      <c r="BD803" s="338"/>
      <c r="BE803" s="338"/>
      <c r="BF803" s="338"/>
      <c r="BG803" s="338"/>
      <c r="BH803" s="338"/>
      <c r="BI803" s="338"/>
    </row>
    <row r="804" spans="1:61" s="348" customFormat="1" hidden="1">
      <c r="A804" s="338"/>
      <c r="B804" s="1"/>
      <c r="C804" s="161"/>
      <c r="D804" s="161"/>
      <c r="E804" s="14"/>
      <c r="F804" s="14"/>
      <c r="G804" s="14"/>
      <c r="H804" s="197"/>
      <c r="I804" s="14"/>
      <c r="K804" s="357"/>
      <c r="M804" s="338"/>
      <c r="N804" s="338"/>
      <c r="O804" s="338"/>
      <c r="P804" s="338"/>
      <c r="Q804" s="338"/>
      <c r="R804" s="338"/>
      <c r="S804" s="338"/>
      <c r="T804" s="338"/>
      <c r="U804" s="338"/>
      <c r="V804" s="338"/>
      <c r="W804" s="338"/>
      <c r="X804" s="338"/>
      <c r="Y804" s="338"/>
      <c r="Z804" s="338"/>
      <c r="AA804" s="338"/>
      <c r="AB804" s="338"/>
      <c r="AC804" s="338"/>
      <c r="AD804" s="338"/>
      <c r="AE804" s="338"/>
      <c r="AF804" s="338"/>
      <c r="AG804" s="338"/>
      <c r="AH804" s="338"/>
      <c r="AI804" s="338"/>
      <c r="AJ804" s="338"/>
      <c r="AK804" s="338"/>
      <c r="AL804" s="338"/>
      <c r="AM804" s="338"/>
      <c r="AN804" s="338"/>
      <c r="AO804" s="338"/>
      <c r="AP804" s="338"/>
      <c r="AQ804" s="338"/>
      <c r="AR804" s="338"/>
      <c r="AS804" s="338"/>
      <c r="AT804" s="338"/>
      <c r="AU804" s="338"/>
      <c r="AV804" s="338"/>
      <c r="AW804" s="338"/>
      <c r="AX804" s="338"/>
      <c r="AY804" s="338"/>
      <c r="AZ804" s="338"/>
      <c r="BA804" s="338"/>
      <c r="BB804" s="338"/>
      <c r="BC804" s="338"/>
      <c r="BD804" s="338"/>
      <c r="BE804" s="338"/>
      <c r="BF804" s="338"/>
      <c r="BG804" s="338"/>
      <c r="BH804" s="338"/>
      <c r="BI804" s="338"/>
    </row>
    <row r="805" spans="1:61" s="348" customFormat="1" hidden="1">
      <c r="A805" s="338"/>
      <c r="B805" s="1"/>
      <c r="C805" s="195"/>
      <c r="D805" s="161"/>
      <c r="E805" s="14"/>
      <c r="F805" s="14"/>
      <c r="G805" s="14"/>
      <c r="H805" s="102"/>
      <c r="I805" s="14"/>
      <c r="K805" s="357"/>
      <c r="M805" s="338"/>
      <c r="N805" s="338"/>
      <c r="O805" s="338"/>
      <c r="P805" s="338"/>
      <c r="Q805" s="338"/>
      <c r="R805" s="338"/>
      <c r="S805" s="338"/>
      <c r="T805" s="338"/>
      <c r="U805" s="338"/>
      <c r="V805" s="338"/>
      <c r="W805" s="338"/>
      <c r="X805" s="338"/>
      <c r="Y805" s="338"/>
      <c r="Z805" s="338"/>
      <c r="AA805" s="338"/>
      <c r="AB805" s="338"/>
      <c r="AC805" s="338"/>
      <c r="AD805" s="338"/>
      <c r="AE805" s="338"/>
      <c r="AF805" s="338"/>
      <c r="AG805" s="338"/>
      <c r="AH805" s="338"/>
      <c r="AI805" s="338"/>
      <c r="AJ805" s="338"/>
      <c r="AK805" s="338"/>
      <c r="AL805" s="338"/>
      <c r="AM805" s="338"/>
      <c r="AN805" s="338"/>
      <c r="AO805" s="338"/>
      <c r="AP805" s="338"/>
      <c r="AQ805" s="338"/>
      <c r="AR805" s="338"/>
      <c r="AS805" s="338"/>
      <c r="AT805" s="338"/>
      <c r="AU805" s="338"/>
      <c r="AV805" s="338"/>
      <c r="AW805" s="338"/>
      <c r="AX805" s="338"/>
      <c r="AY805" s="338"/>
      <c r="AZ805" s="338"/>
      <c r="BA805" s="338"/>
      <c r="BB805" s="338"/>
      <c r="BC805" s="338"/>
      <c r="BD805" s="338"/>
      <c r="BE805" s="338"/>
      <c r="BF805" s="338"/>
      <c r="BG805" s="338"/>
      <c r="BH805" s="338"/>
      <c r="BI805" s="338"/>
    </row>
    <row r="806" spans="1:61" s="348" customFormat="1" hidden="1">
      <c r="A806" s="338"/>
      <c r="B806" s="1"/>
      <c r="C806" s="161"/>
      <c r="D806" s="161"/>
      <c r="E806" s="14"/>
      <c r="F806" s="14"/>
      <c r="G806" s="14"/>
      <c r="H806" s="197"/>
      <c r="I806" s="14"/>
      <c r="K806" s="357"/>
      <c r="M806" s="338"/>
      <c r="N806" s="338"/>
      <c r="O806" s="338"/>
      <c r="P806" s="338"/>
      <c r="Q806" s="338"/>
      <c r="R806" s="338"/>
      <c r="S806" s="338"/>
      <c r="T806" s="338"/>
      <c r="U806" s="338"/>
      <c r="V806" s="338"/>
      <c r="W806" s="338"/>
      <c r="X806" s="338"/>
      <c r="Y806" s="338"/>
      <c r="Z806" s="338"/>
      <c r="AA806" s="338"/>
      <c r="AB806" s="338"/>
      <c r="AC806" s="338"/>
      <c r="AD806" s="338"/>
      <c r="AE806" s="338"/>
      <c r="AF806" s="338"/>
      <c r="AG806" s="338"/>
      <c r="AH806" s="338"/>
      <c r="AI806" s="338"/>
      <c r="AJ806" s="338"/>
      <c r="AK806" s="338"/>
      <c r="AL806" s="338"/>
      <c r="AM806" s="338"/>
      <c r="AN806" s="338"/>
      <c r="AO806" s="338"/>
      <c r="AP806" s="338"/>
      <c r="AQ806" s="338"/>
      <c r="AR806" s="338"/>
      <c r="AS806" s="338"/>
      <c r="AT806" s="338"/>
      <c r="AU806" s="338"/>
      <c r="AV806" s="338"/>
      <c r="AW806" s="338"/>
      <c r="AX806" s="338"/>
      <c r="AY806" s="338"/>
      <c r="AZ806" s="338"/>
      <c r="BA806" s="338"/>
      <c r="BB806" s="338"/>
      <c r="BC806" s="338"/>
      <c r="BD806" s="338"/>
      <c r="BE806" s="338"/>
      <c r="BF806" s="338"/>
      <c r="BG806" s="338"/>
      <c r="BH806" s="338"/>
      <c r="BI806" s="338"/>
    </row>
    <row r="807" spans="1:61" s="348" customFormat="1" hidden="1">
      <c r="A807" s="338"/>
      <c r="B807" s="1"/>
      <c r="C807" s="195"/>
      <c r="D807" s="161"/>
      <c r="E807" s="14"/>
      <c r="F807" s="14"/>
      <c r="G807" s="14"/>
      <c r="H807" s="102"/>
      <c r="I807" s="14"/>
      <c r="K807" s="357"/>
      <c r="M807" s="338"/>
      <c r="N807" s="338"/>
      <c r="O807" s="338"/>
      <c r="P807" s="338"/>
      <c r="Q807" s="338"/>
      <c r="R807" s="338"/>
      <c r="S807" s="338"/>
      <c r="T807" s="338"/>
      <c r="U807" s="338"/>
      <c r="V807" s="338"/>
      <c r="W807" s="338"/>
      <c r="X807" s="338"/>
      <c r="Y807" s="338"/>
      <c r="Z807" s="338"/>
      <c r="AA807" s="338"/>
      <c r="AB807" s="338"/>
      <c r="AC807" s="338"/>
      <c r="AD807" s="338"/>
      <c r="AE807" s="338"/>
      <c r="AF807" s="338"/>
      <c r="AG807" s="338"/>
      <c r="AH807" s="338"/>
      <c r="AI807" s="338"/>
      <c r="AJ807" s="338"/>
      <c r="AK807" s="338"/>
      <c r="AL807" s="338"/>
      <c r="AM807" s="338"/>
      <c r="AN807" s="338"/>
      <c r="AO807" s="338"/>
      <c r="AP807" s="338"/>
      <c r="AQ807" s="338"/>
      <c r="AR807" s="338"/>
      <c r="AS807" s="338"/>
      <c r="AT807" s="338"/>
      <c r="AU807" s="338"/>
      <c r="AV807" s="338"/>
      <c r="AW807" s="338"/>
      <c r="AX807" s="338"/>
      <c r="AY807" s="338"/>
      <c r="AZ807" s="338"/>
      <c r="BA807" s="338"/>
      <c r="BB807" s="338"/>
      <c r="BC807" s="338"/>
      <c r="BD807" s="338"/>
      <c r="BE807" s="338"/>
      <c r="BF807" s="338"/>
      <c r="BG807" s="338"/>
      <c r="BH807" s="338"/>
      <c r="BI807" s="338"/>
    </row>
    <row r="808" spans="1:61" s="348" customFormat="1" hidden="1">
      <c r="A808" s="338"/>
      <c r="B808" s="1"/>
      <c r="C808" s="161"/>
      <c r="D808" s="161"/>
      <c r="E808" s="14"/>
      <c r="F808" s="14"/>
      <c r="G808" s="14"/>
      <c r="H808" s="197"/>
      <c r="I808" s="14"/>
      <c r="K808" s="357"/>
      <c r="M808" s="338"/>
      <c r="N808" s="338"/>
      <c r="O808" s="338"/>
      <c r="P808" s="338"/>
      <c r="Q808" s="338"/>
      <c r="R808" s="338"/>
      <c r="S808" s="338"/>
      <c r="T808" s="338"/>
      <c r="U808" s="338"/>
      <c r="V808" s="338"/>
      <c r="W808" s="338"/>
      <c r="X808" s="338"/>
      <c r="Y808" s="338"/>
      <c r="Z808" s="338"/>
      <c r="AA808" s="338"/>
      <c r="AB808" s="338"/>
      <c r="AC808" s="338"/>
      <c r="AD808" s="338"/>
      <c r="AE808" s="338"/>
      <c r="AF808" s="338"/>
      <c r="AG808" s="338"/>
      <c r="AH808" s="338"/>
      <c r="AI808" s="338"/>
      <c r="AJ808" s="338"/>
      <c r="AK808" s="338"/>
      <c r="AL808" s="338"/>
      <c r="AM808" s="338"/>
      <c r="AN808" s="338"/>
      <c r="AO808" s="338"/>
      <c r="AP808" s="338"/>
      <c r="AQ808" s="338"/>
      <c r="AR808" s="338"/>
      <c r="AS808" s="338"/>
      <c r="AT808" s="338"/>
      <c r="AU808" s="338"/>
      <c r="AV808" s="338"/>
      <c r="AW808" s="338"/>
      <c r="AX808" s="338"/>
      <c r="AY808" s="338"/>
      <c r="AZ808" s="338"/>
      <c r="BA808" s="338"/>
      <c r="BB808" s="338"/>
      <c r="BC808" s="338"/>
      <c r="BD808" s="338"/>
      <c r="BE808" s="338"/>
      <c r="BF808" s="338"/>
      <c r="BG808" s="338"/>
      <c r="BH808" s="338"/>
      <c r="BI808" s="338"/>
    </row>
    <row r="809" spans="1:61" s="348" customFormat="1" hidden="1">
      <c r="A809" s="338"/>
      <c r="B809" s="1"/>
      <c r="C809" s="195"/>
      <c r="D809" s="161"/>
      <c r="E809" s="14"/>
      <c r="F809" s="14"/>
      <c r="G809" s="14"/>
      <c r="H809" s="102"/>
      <c r="I809" s="14"/>
      <c r="K809" s="357"/>
      <c r="M809" s="338"/>
      <c r="N809" s="338"/>
      <c r="O809" s="338"/>
      <c r="P809" s="338"/>
      <c r="Q809" s="338"/>
      <c r="R809" s="338"/>
      <c r="S809" s="338"/>
      <c r="T809" s="338"/>
      <c r="U809" s="338"/>
      <c r="V809" s="338"/>
      <c r="W809" s="338"/>
      <c r="X809" s="338"/>
      <c r="Y809" s="338"/>
      <c r="Z809" s="338"/>
      <c r="AA809" s="338"/>
      <c r="AB809" s="338"/>
      <c r="AC809" s="338"/>
      <c r="AD809" s="338"/>
      <c r="AE809" s="338"/>
      <c r="AF809" s="338"/>
      <c r="AG809" s="338"/>
      <c r="AH809" s="338"/>
      <c r="AI809" s="338"/>
      <c r="AJ809" s="338"/>
      <c r="AK809" s="338"/>
      <c r="AL809" s="338"/>
      <c r="AM809" s="338"/>
      <c r="AN809" s="338"/>
      <c r="AO809" s="338"/>
      <c r="AP809" s="338"/>
      <c r="AQ809" s="338"/>
      <c r="AR809" s="338"/>
      <c r="AS809" s="338"/>
      <c r="AT809" s="338"/>
      <c r="AU809" s="338"/>
      <c r="AV809" s="338"/>
      <c r="AW809" s="338"/>
      <c r="AX809" s="338"/>
      <c r="AY809" s="338"/>
      <c r="AZ809" s="338"/>
      <c r="BA809" s="338"/>
      <c r="BB809" s="338"/>
      <c r="BC809" s="338"/>
      <c r="BD809" s="338"/>
      <c r="BE809" s="338"/>
      <c r="BF809" s="338"/>
      <c r="BG809" s="338"/>
      <c r="BH809" s="338"/>
      <c r="BI809" s="338"/>
    </row>
    <row r="810" spans="1:61" s="348" customFormat="1" hidden="1">
      <c r="A810" s="338"/>
      <c r="B810" s="1"/>
      <c r="C810" s="161"/>
      <c r="D810" s="161"/>
      <c r="E810" s="14"/>
      <c r="F810" s="14"/>
      <c r="G810" s="14"/>
      <c r="H810" s="197"/>
      <c r="I810" s="14"/>
      <c r="K810" s="357"/>
      <c r="M810" s="338"/>
      <c r="N810" s="338"/>
      <c r="O810" s="338"/>
      <c r="P810" s="338"/>
      <c r="Q810" s="338"/>
      <c r="R810" s="338"/>
      <c r="S810" s="338"/>
      <c r="T810" s="338"/>
      <c r="U810" s="338"/>
      <c r="V810" s="338"/>
      <c r="W810" s="338"/>
      <c r="X810" s="338"/>
      <c r="Y810" s="338"/>
      <c r="Z810" s="338"/>
      <c r="AA810" s="338"/>
      <c r="AB810" s="338"/>
      <c r="AC810" s="338"/>
      <c r="AD810" s="338"/>
      <c r="AE810" s="338"/>
      <c r="AF810" s="338"/>
      <c r="AG810" s="338"/>
      <c r="AH810" s="338"/>
      <c r="AI810" s="338"/>
      <c r="AJ810" s="338"/>
      <c r="AK810" s="338"/>
      <c r="AL810" s="338"/>
      <c r="AM810" s="338"/>
      <c r="AN810" s="338"/>
      <c r="AO810" s="338"/>
      <c r="AP810" s="338"/>
      <c r="AQ810" s="338"/>
      <c r="AR810" s="338"/>
      <c r="AS810" s="338"/>
      <c r="AT810" s="338"/>
      <c r="AU810" s="338"/>
      <c r="AV810" s="338"/>
      <c r="AW810" s="338"/>
      <c r="AX810" s="338"/>
      <c r="AY810" s="338"/>
      <c r="AZ810" s="338"/>
      <c r="BA810" s="338"/>
      <c r="BB810" s="338"/>
      <c r="BC810" s="338"/>
      <c r="BD810" s="338"/>
      <c r="BE810" s="338"/>
      <c r="BF810" s="338"/>
      <c r="BG810" s="338"/>
      <c r="BH810" s="338"/>
      <c r="BI810" s="338"/>
    </row>
    <row r="811" spans="1:61" s="348" customFormat="1" hidden="1">
      <c r="A811" s="338"/>
      <c r="B811" s="1"/>
      <c r="C811" s="195"/>
      <c r="D811" s="161"/>
      <c r="E811" s="14"/>
      <c r="F811" s="14"/>
      <c r="G811" s="14"/>
      <c r="H811" s="102"/>
      <c r="I811" s="14"/>
      <c r="K811" s="357"/>
      <c r="M811" s="338"/>
      <c r="N811" s="338"/>
      <c r="O811" s="338"/>
      <c r="P811" s="338"/>
      <c r="Q811" s="338"/>
      <c r="R811" s="338"/>
      <c r="S811" s="338"/>
      <c r="T811" s="338"/>
      <c r="U811" s="338"/>
      <c r="V811" s="338"/>
      <c r="W811" s="338"/>
      <c r="X811" s="338"/>
      <c r="Y811" s="338"/>
      <c r="Z811" s="338"/>
      <c r="AA811" s="338"/>
      <c r="AB811" s="338"/>
      <c r="AC811" s="338"/>
      <c r="AD811" s="338"/>
      <c r="AE811" s="338"/>
      <c r="AF811" s="338"/>
      <c r="AG811" s="338"/>
      <c r="AH811" s="338"/>
      <c r="AI811" s="338"/>
      <c r="AJ811" s="338"/>
      <c r="AK811" s="338"/>
      <c r="AL811" s="338"/>
      <c r="AM811" s="338"/>
      <c r="AN811" s="338"/>
      <c r="AO811" s="338"/>
      <c r="AP811" s="338"/>
      <c r="AQ811" s="338"/>
      <c r="AR811" s="338"/>
      <c r="AS811" s="338"/>
      <c r="AT811" s="338"/>
      <c r="AU811" s="338"/>
      <c r="AV811" s="338"/>
      <c r="AW811" s="338"/>
      <c r="AX811" s="338"/>
      <c r="AY811" s="338"/>
      <c r="AZ811" s="338"/>
      <c r="BA811" s="338"/>
      <c r="BB811" s="338"/>
      <c r="BC811" s="338"/>
      <c r="BD811" s="338"/>
      <c r="BE811" s="338"/>
      <c r="BF811" s="338"/>
      <c r="BG811" s="338"/>
      <c r="BH811" s="338"/>
      <c r="BI811" s="338"/>
    </row>
    <row r="812" spans="1:61" s="348" customFormat="1" hidden="1">
      <c r="A812" s="338"/>
      <c r="B812" s="1"/>
      <c r="C812" s="161"/>
      <c r="D812" s="161"/>
      <c r="E812" s="14"/>
      <c r="F812" s="14"/>
      <c r="G812" s="14"/>
      <c r="H812" s="197"/>
      <c r="I812" s="14"/>
      <c r="K812" s="357"/>
      <c r="M812" s="338"/>
      <c r="N812" s="338"/>
      <c r="O812" s="338"/>
      <c r="P812" s="338"/>
      <c r="Q812" s="338"/>
      <c r="R812" s="338"/>
      <c r="S812" s="338"/>
      <c r="T812" s="338"/>
      <c r="U812" s="338"/>
      <c r="V812" s="338"/>
      <c r="W812" s="338"/>
      <c r="X812" s="338"/>
      <c r="Y812" s="338"/>
      <c r="Z812" s="338"/>
      <c r="AA812" s="338"/>
      <c r="AB812" s="338"/>
      <c r="AC812" s="338"/>
      <c r="AD812" s="338"/>
      <c r="AE812" s="338"/>
      <c r="AF812" s="338"/>
      <c r="AG812" s="338"/>
      <c r="AH812" s="338"/>
      <c r="AI812" s="338"/>
      <c r="AJ812" s="338"/>
      <c r="AK812" s="338"/>
      <c r="AL812" s="338"/>
      <c r="AM812" s="338"/>
      <c r="AN812" s="338"/>
      <c r="AO812" s="338"/>
      <c r="AP812" s="338"/>
      <c r="AQ812" s="338"/>
      <c r="AR812" s="338"/>
      <c r="AS812" s="338"/>
      <c r="AT812" s="338"/>
      <c r="AU812" s="338"/>
      <c r="AV812" s="338"/>
      <c r="AW812" s="338"/>
      <c r="AX812" s="338"/>
      <c r="AY812" s="338"/>
      <c r="AZ812" s="338"/>
      <c r="BA812" s="338"/>
      <c r="BB812" s="338"/>
      <c r="BC812" s="338"/>
      <c r="BD812" s="338"/>
      <c r="BE812" s="338"/>
      <c r="BF812" s="338"/>
      <c r="BG812" s="338"/>
      <c r="BH812" s="338"/>
      <c r="BI812" s="338"/>
    </row>
    <row r="813" spans="1:61" s="348" customFormat="1" hidden="1">
      <c r="A813" s="338"/>
      <c r="B813" s="1"/>
      <c r="C813" s="195"/>
      <c r="D813" s="195"/>
      <c r="E813" s="114"/>
      <c r="F813" s="114"/>
      <c r="G813" s="114"/>
      <c r="H813" s="102"/>
      <c r="I813" s="14"/>
      <c r="K813" s="357"/>
      <c r="M813" s="338"/>
      <c r="N813" s="338"/>
      <c r="O813" s="338"/>
      <c r="P813" s="338"/>
      <c r="Q813" s="338"/>
      <c r="R813" s="338"/>
      <c r="S813" s="338"/>
      <c r="T813" s="338"/>
      <c r="U813" s="338"/>
      <c r="V813" s="338"/>
      <c r="W813" s="338"/>
      <c r="X813" s="338"/>
      <c r="Y813" s="338"/>
      <c r="Z813" s="338"/>
      <c r="AA813" s="338"/>
      <c r="AB813" s="338"/>
      <c r="AC813" s="338"/>
      <c r="AD813" s="338"/>
      <c r="AE813" s="338"/>
      <c r="AF813" s="338"/>
      <c r="AG813" s="338"/>
      <c r="AH813" s="338"/>
      <c r="AI813" s="338"/>
      <c r="AJ813" s="338"/>
      <c r="AK813" s="338"/>
      <c r="AL813" s="338"/>
      <c r="AM813" s="338"/>
      <c r="AN813" s="338"/>
      <c r="AO813" s="338"/>
      <c r="AP813" s="338"/>
      <c r="AQ813" s="338"/>
      <c r="AR813" s="338"/>
      <c r="AS813" s="338"/>
      <c r="AT813" s="338"/>
      <c r="AU813" s="338"/>
      <c r="AV813" s="338"/>
      <c r="AW813" s="338"/>
      <c r="AX813" s="338"/>
      <c r="AY813" s="338"/>
      <c r="AZ813" s="338"/>
      <c r="BA813" s="338"/>
      <c r="BB813" s="338"/>
      <c r="BC813" s="338"/>
      <c r="BD813" s="338"/>
      <c r="BE813" s="338"/>
      <c r="BF813" s="338"/>
      <c r="BG813" s="338"/>
      <c r="BH813" s="338"/>
      <c r="BI813" s="338"/>
    </row>
    <row r="814" spans="1:61" s="348" customFormat="1" hidden="1">
      <c r="A814" s="338"/>
      <c r="B814" s="1"/>
      <c r="C814" s="161"/>
      <c r="D814" s="161"/>
      <c r="E814" s="161"/>
      <c r="F814" s="161"/>
      <c r="G814" s="161"/>
      <c r="H814" s="197"/>
      <c r="I814" s="14"/>
      <c r="K814" s="357"/>
      <c r="M814" s="338"/>
      <c r="N814" s="338"/>
      <c r="O814" s="338"/>
      <c r="P814" s="338"/>
      <c r="Q814" s="338"/>
      <c r="R814" s="338"/>
      <c r="S814" s="338"/>
      <c r="T814" s="338"/>
      <c r="U814" s="338"/>
      <c r="V814" s="338"/>
      <c r="W814" s="338"/>
      <c r="X814" s="338"/>
      <c r="Y814" s="338"/>
      <c r="Z814" s="338"/>
      <c r="AA814" s="338"/>
      <c r="AB814" s="338"/>
      <c r="AC814" s="338"/>
      <c r="AD814" s="338"/>
      <c r="AE814" s="338"/>
      <c r="AF814" s="338"/>
      <c r="AG814" s="338"/>
      <c r="AH814" s="338"/>
      <c r="AI814" s="338"/>
      <c r="AJ814" s="338"/>
      <c r="AK814" s="338"/>
      <c r="AL814" s="338"/>
      <c r="AM814" s="338"/>
      <c r="AN814" s="338"/>
      <c r="AO814" s="338"/>
      <c r="AP814" s="338"/>
      <c r="AQ814" s="338"/>
      <c r="AR814" s="338"/>
      <c r="AS814" s="338"/>
      <c r="AT814" s="338"/>
      <c r="AU814" s="338"/>
      <c r="AV814" s="338"/>
      <c r="AW814" s="338"/>
      <c r="AX814" s="338"/>
      <c r="AY814" s="338"/>
      <c r="AZ814" s="338"/>
      <c r="BA814" s="338"/>
      <c r="BB814" s="338"/>
      <c r="BC814" s="338"/>
      <c r="BD814" s="338"/>
      <c r="BE814" s="338"/>
      <c r="BF814" s="338"/>
      <c r="BG814" s="338"/>
      <c r="BH814" s="338"/>
      <c r="BI814" s="338"/>
    </row>
    <row r="815" spans="1:61" s="348" customFormat="1" hidden="1">
      <c r="A815" s="338"/>
      <c r="B815" s="1"/>
      <c r="C815" s="195"/>
      <c r="D815" s="195"/>
      <c r="E815" s="14"/>
      <c r="F815" s="14"/>
      <c r="G815" s="14"/>
      <c r="H815" s="197"/>
      <c r="I815" s="14"/>
      <c r="K815" s="357"/>
      <c r="M815" s="338"/>
      <c r="N815" s="338"/>
      <c r="O815" s="338"/>
      <c r="P815" s="338"/>
      <c r="Q815" s="338"/>
      <c r="R815" s="338"/>
      <c r="S815" s="338"/>
      <c r="T815" s="338"/>
      <c r="U815" s="338"/>
      <c r="V815" s="338"/>
      <c r="W815" s="338"/>
      <c r="X815" s="338"/>
      <c r="Y815" s="338"/>
      <c r="Z815" s="338"/>
      <c r="AA815" s="338"/>
      <c r="AB815" s="338"/>
      <c r="AC815" s="338"/>
      <c r="AD815" s="338"/>
      <c r="AE815" s="338"/>
      <c r="AF815" s="338"/>
      <c r="AG815" s="338"/>
      <c r="AH815" s="338"/>
      <c r="AI815" s="338"/>
      <c r="AJ815" s="338"/>
      <c r="AK815" s="338"/>
      <c r="AL815" s="338"/>
      <c r="AM815" s="338"/>
      <c r="AN815" s="338"/>
      <c r="AO815" s="338"/>
      <c r="AP815" s="338"/>
      <c r="AQ815" s="338"/>
      <c r="AR815" s="338"/>
      <c r="AS815" s="338"/>
      <c r="AT815" s="338"/>
      <c r="AU815" s="338"/>
      <c r="AV815" s="338"/>
      <c r="AW815" s="338"/>
      <c r="AX815" s="338"/>
      <c r="AY815" s="338"/>
      <c r="AZ815" s="338"/>
      <c r="BA815" s="338"/>
      <c r="BB815" s="338"/>
      <c r="BC815" s="338"/>
      <c r="BD815" s="338"/>
      <c r="BE815" s="338"/>
      <c r="BF815" s="338"/>
      <c r="BG815" s="338"/>
      <c r="BH815" s="338"/>
      <c r="BI815" s="338"/>
    </row>
    <row r="816" spans="1:61" s="348" customFormat="1" hidden="1">
      <c r="A816" s="338"/>
      <c r="B816" s="1"/>
      <c r="C816" s="161"/>
      <c r="D816" s="161"/>
      <c r="E816" s="14"/>
      <c r="F816" s="14"/>
      <c r="G816" s="14"/>
      <c r="H816" s="197"/>
      <c r="I816" s="14"/>
      <c r="K816" s="357"/>
      <c r="M816" s="338"/>
      <c r="N816" s="338"/>
      <c r="O816" s="338"/>
      <c r="P816" s="338"/>
      <c r="Q816" s="338"/>
      <c r="R816" s="338"/>
      <c r="S816" s="338"/>
      <c r="T816" s="338"/>
      <c r="U816" s="338"/>
      <c r="V816" s="338"/>
      <c r="W816" s="338"/>
      <c r="X816" s="338"/>
      <c r="Y816" s="338"/>
      <c r="Z816" s="338"/>
      <c r="AA816" s="338"/>
      <c r="AB816" s="338"/>
      <c r="AC816" s="338"/>
      <c r="AD816" s="338"/>
      <c r="AE816" s="338"/>
      <c r="AF816" s="338"/>
      <c r="AG816" s="338"/>
      <c r="AH816" s="338"/>
      <c r="AI816" s="338"/>
      <c r="AJ816" s="338"/>
      <c r="AK816" s="338"/>
      <c r="AL816" s="338"/>
      <c r="AM816" s="338"/>
      <c r="AN816" s="338"/>
      <c r="AO816" s="338"/>
      <c r="AP816" s="338"/>
      <c r="AQ816" s="338"/>
      <c r="AR816" s="338"/>
      <c r="AS816" s="338"/>
      <c r="AT816" s="338"/>
      <c r="AU816" s="338"/>
      <c r="AV816" s="338"/>
      <c r="AW816" s="338"/>
      <c r="AX816" s="338"/>
      <c r="AY816" s="338"/>
      <c r="AZ816" s="338"/>
      <c r="BA816" s="338"/>
      <c r="BB816" s="338"/>
      <c r="BC816" s="338"/>
      <c r="BD816" s="338"/>
      <c r="BE816" s="338"/>
      <c r="BF816" s="338"/>
      <c r="BG816" s="338"/>
      <c r="BH816" s="338"/>
      <c r="BI816" s="338"/>
    </row>
    <row r="817" spans="1:61" s="348" customFormat="1" hidden="1">
      <c r="A817" s="338"/>
      <c r="B817" s="1"/>
      <c r="C817" s="195"/>
      <c r="D817" s="161"/>
      <c r="E817" s="14"/>
      <c r="F817" s="14"/>
      <c r="G817" s="14"/>
      <c r="H817" s="197"/>
      <c r="I817" s="14"/>
      <c r="K817" s="357"/>
      <c r="M817" s="338"/>
      <c r="N817" s="338"/>
      <c r="O817" s="338"/>
      <c r="P817" s="338"/>
      <c r="Q817" s="338"/>
      <c r="R817" s="338"/>
      <c r="S817" s="338"/>
      <c r="T817" s="338"/>
      <c r="U817" s="338"/>
      <c r="V817" s="338"/>
      <c r="W817" s="338"/>
      <c r="X817" s="338"/>
      <c r="Y817" s="338"/>
      <c r="Z817" s="338"/>
      <c r="AA817" s="338"/>
      <c r="AB817" s="338"/>
      <c r="AC817" s="338"/>
      <c r="AD817" s="338"/>
      <c r="AE817" s="338"/>
      <c r="AF817" s="338"/>
      <c r="AG817" s="338"/>
      <c r="AH817" s="338"/>
      <c r="AI817" s="338"/>
      <c r="AJ817" s="338"/>
      <c r="AK817" s="338"/>
      <c r="AL817" s="338"/>
      <c r="AM817" s="338"/>
      <c r="AN817" s="338"/>
      <c r="AO817" s="338"/>
      <c r="AP817" s="338"/>
      <c r="AQ817" s="338"/>
      <c r="AR817" s="338"/>
      <c r="AS817" s="338"/>
      <c r="AT817" s="338"/>
      <c r="AU817" s="338"/>
      <c r="AV817" s="338"/>
      <c r="AW817" s="338"/>
      <c r="AX817" s="338"/>
      <c r="AY817" s="338"/>
      <c r="AZ817" s="338"/>
      <c r="BA817" s="338"/>
      <c r="BB817" s="338"/>
      <c r="BC817" s="338"/>
      <c r="BD817" s="338"/>
      <c r="BE817" s="338"/>
      <c r="BF817" s="338"/>
      <c r="BG817" s="338"/>
      <c r="BH817" s="338"/>
      <c r="BI817" s="338"/>
    </row>
    <row r="818" spans="1:61" s="348" customFormat="1" hidden="1">
      <c r="A818" s="338"/>
      <c r="B818" s="1"/>
      <c r="C818" s="161"/>
      <c r="D818" s="161"/>
      <c r="E818" s="14"/>
      <c r="F818" s="14"/>
      <c r="G818" s="14"/>
      <c r="H818" s="197"/>
      <c r="I818" s="14"/>
      <c r="K818" s="357"/>
      <c r="M818" s="338"/>
      <c r="N818" s="338"/>
      <c r="O818" s="338"/>
      <c r="P818" s="338"/>
      <c r="Q818" s="338"/>
      <c r="R818" s="338"/>
      <c r="S818" s="338"/>
      <c r="T818" s="338"/>
      <c r="U818" s="338"/>
      <c r="V818" s="338"/>
      <c r="W818" s="338"/>
      <c r="X818" s="338"/>
      <c r="Y818" s="338"/>
      <c r="Z818" s="338"/>
      <c r="AA818" s="338"/>
      <c r="AB818" s="338"/>
      <c r="AC818" s="338"/>
      <c r="AD818" s="338"/>
      <c r="AE818" s="338"/>
      <c r="AF818" s="338"/>
      <c r="AG818" s="338"/>
      <c r="AH818" s="338"/>
      <c r="AI818" s="338"/>
      <c r="AJ818" s="338"/>
      <c r="AK818" s="338"/>
      <c r="AL818" s="338"/>
      <c r="AM818" s="338"/>
      <c r="AN818" s="338"/>
      <c r="AO818" s="338"/>
      <c r="AP818" s="338"/>
      <c r="AQ818" s="338"/>
      <c r="AR818" s="338"/>
      <c r="AS818" s="338"/>
      <c r="AT818" s="338"/>
      <c r="AU818" s="338"/>
      <c r="AV818" s="338"/>
      <c r="AW818" s="338"/>
      <c r="AX818" s="338"/>
      <c r="AY818" s="338"/>
      <c r="AZ818" s="338"/>
      <c r="BA818" s="338"/>
      <c r="BB818" s="338"/>
      <c r="BC818" s="338"/>
      <c r="BD818" s="338"/>
      <c r="BE818" s="338"/>
      <c r="BF818" s="338"/>
      <c r="BG818" s="338"/>
      <c r="BH818" s="338"/>
      <c r="BI818" s="338"/>
    </row>
    <row r="819" spans="1:61" s="348" customFormat="1" hidden="1">
      <c r="A819" s="338"/>
      <c r="B819" s="1"/>
      <c r="C819" s="195"/>
      <c r="D819" s="195"/>
      <c r="E819" s="14"/>
      <c r="F819" s="14"/>
      <c r="G819" s="14"/>
      <c r="H819" s="197"/>
      <c r="I819" s="14"/>
      <c r="K819" s="357"/>
      <c r="M819" s="338"/>
      <c r="N819" s="338"/>
      <c r="O819" s="338"/>
      <c r="P819" s="338"/>
      <c r="Q819" s="338"/>
      <c r="R819" s="338"/>
      <c r="S819" s="338"/>
      <c r="T819" s="338"/>
      <c r="U819" s="338"/>
      <c r="V819" s="338"/>
      <c r="W819" s="338"/>
      <c r="X819" s="338"/>
      <c r="Y819" s="338"/>
      <c r="Z819" s="338"/>
      <c r="AA819" s="338"/>
      <c r="AB819" s="338"/>
      <c r="AC819" s="338"/>
      <c r="AD819" s="338"/>
      <c r="AE819" s="338"/>
      <c r="AF819" s="338"/>
      <c r="AG819" s="338"/>
      <c r="AH819" s="338"/>
      <c r="AI819" s="338"/>
      <c r="AJ819" s="338"/>
      <c r="AK819" s="338"/>
      <c r="AL819" s="338"/>
      <c r="AM819" s="338"/>
      <c r="AN819" s="338"/>
      <c r="AO819" s="338"/>
      <c r="AP819" s="338"/>
      <c r="AQ819" s="338"/>
      <c r="AR819" s="338"/>
      <c r="AS819" s="338"/>
      <c r="AT819" s="338"/>
      <c r="AU819" s="338"/>
      <c r="AV819" s="338"/>
      <c r="AW819" s="338"/>
      <c r="AX819" s="338"/>
      <c r="AY819" s="338"/>
      <c r="AZ819" s="338"/>
      <c r="BA819" s="338"/>
      <c r="BB819" s="338"/>
      <c r="BC819" s="338"/>
      <c r="BD819" s="338"/>
      <c r="BE819" s="338"/>
      <c r="BF819" s="338"/>
      <c r="BG819" s="338"/>
      <c r="BH819" s="338"/>
      <c r="BI819" s="338"/>
    </row>
    <row r="820" spans="1:61" s="348" customFormat="1" hidden="1">
      <c r="A820" s="338"/>
      <c r="B820" s="1"/>
      <c r="C820" s="161"/>
      <c r="D820" s="161"/>
      <c r="E820" s="14"/>
      <c r="F820" s="14"/>
      <c r="G820" s="14"/>
      <c r="H820" s="197"/>
      <c r="I820" s="14"/>
      <c r="K820" s="357"/>
      <c r="M820" s="338"/>
      <c r="N820" s="338"/>
      <c r="O820" s="338"/>
      <c r="P820" s="338"/>
      <c r="Q820" s="338"/>
      <c r="R820" s="338"/>
      <c r="S820" s="338"/>
      <c r="T820" s="338"/>
      <c r="U820" s="338"/>
      <c r="V820" s="338"/>
      <c r="W820" s="338"/>
      <c r="X820" s="338"/>
      <c r="Y820" s="338"/>
      <c r="Z820" s="338"/>
      <c r="AA820" s="338"/>
      <c r="AB820" s="338"/>
      <c r="AC820" s="338"/>
      <c r="AD820" s="338"/>
      <c r="AE820" s="338"/>
      <c r="AF820" s="338"/>
      <c r="AG820" s="338"/>
      <c r="AH820" s="338"/>
      <c r="AI820" s="338"/>
      <c r="AJ820" s="338"/>
      <c r="AK820" s="338"/>
      <c r="AL820" s="338"/>
      <c r="AM820" s="338"/>
      <c r="AN820" s="338"/>
      <c r="AO820" s="338"/>
      <c r="AP820" s="338"/>
      <c r="AQ820" s="338"/>
      <c r="AR820" s="338"/>
      <c r="AS820" s="338"/>
      <c r="AT820" s="338"/>
      <c r="AU820" s="338"/>
      <c r="AV820" s="338"/>
      <c r="AW820" s="338"/>
      <c r="AX820" s="338"/>
      <c r="AY820" s="338"/>
      <c r="AZ820" s="338"/>
      <c r="BA820" s="338"/>
      <c r="BB820" s="338"/>
      <c r="BC820" s="338"/>
      <c r="BD820" s="338"/>
      <c r="BE820" s="338"/>
      <c r="BF820" s="338"/>
      <c r="BG820" s="338"/>
      <c r="BH820" s="338"/>
      <c r="BI820" s="338"/>
    </row>
    <row r="821" spans="1:61" s="348" customFormat="1" hidden="1">
      <c r="A821" s="338"/>
      <c r="B821" s="1"/>
      <c r="C821" s="195"/>
      <c r="D821" s="161"/>
      <c r="E821" s="14"/>
      <c r="F821" s="14"/>
      <c r="G821" s="14"/>
      <c r="H821" s="197"/>
      <c r="I821" s="14"/>
      <c r="K821" s="357"/>
      <c r="M821" s="338"/>
      <c r="N821" s="338"/>
      <c r="O821" s="338"/>
      <c r="P821" s="338"/>
      <c r="Q821" s="338"/>
      <c r="R821" s="338"/>
      <c r="S821" s="338"/>
      <c r="T821" s="338"/>
      <c r="U821" s="338"/>
      <c r="V821" s="338"/>
      <c r="W821" s="338"/>
      <c r="X821" s="338"/>
      <c r="Y821" s="338"/>
      <c r="Z821" s="338"/>
      <c r="AA821" s="338"/>
      <c r="AB821" s="338"/>
      <c r="AC821" s="338"/>
      <c r="AD821" s="338"/>
      <c r="AE821" s="338"/>
      <c r="AF821" s="338"/>
      <c r="AG821" s="338"/>
      <c r="AH821" s="338"/>
      <c r="AI821" s="338"/>
      <c r="AJ821" s="338"/>
      <c r="AK821" s="338"/>
      <c r="AL821" s="338"/>
      <c r="AM821" s="338"/>
      <c r="AN821" s="338"/>
      <c r="AO821" s="338"/>
      <c r="AP821" s="338"/>
      <c r="AQ821" s="338"/>
      <c r="AR821" s="338"/>
      <c r="AS821" s="338"/>
      <c r="AT821" s="338"/>
      <c r="AU821" s="338"/>
      <c r="AV821" s="338"/>
      <c r="AW821" s="338"/>
      <c r="AX821" s="338"/>
      <c r="AY821" s="338"/>
      <c r="AZ821" s="338"/>
      <c r="BA821" s="338"/>
      <c r="BB821" s="338"/>
      <c r="BC821" s="338"/>
      <c r="BD821" s="338"/>
      <c r="BE821" s="338"/>
      <c r="BF821" s="338"/>
      <c r="BG821" s="338"/>
      <c r="BH821" s="338"/>
      <c r="BI821" s="338"/>
    </row>
    <row r="822" spans="1:61" s="348" customFormat="1" hidden="1">
      <c r="A822" s="338"/>
      <c r="B822" s="1"/>
      <c r="C822" s="161"/>
      <c r="D822" s="161"/>
      <c r="E822" s="14"/>
      <c r="F822" s="14"/>
      <c r="G822" s="14"/>
      <c r="H822" s="197"/>
      <c r="I822" s="14"/>
      <c r="K822" s="357"/>
      <c r="M822" s="338"/>
      <c r="N822" s="338"/>
      <c r="O822" s="338"/>
      <c r="P822" s="338"/>
      <c r="Q822" s="338"/>
      <c r="R822" s="338"/>
      <c r="S822" s="338"/>
      <c r="T822" s="338"/>
      <c r="U822" s="338"/>
      <c r="V822" s="338"/>
      <c r="W822" s="338"/>
      <c r="X822" s="338"/>
      <c r="Y822" s="338"/>
      <c r="Z822" s="338"/>
      <c r="AA822" s="338"/>
      <c r="AB822" s="338"/>
      <c r="AC822" s="338"/>
      <c r="AD822" s="338"/>
      <c r="AE822" s="338"/>
      <c r="AF822" s="338"/>
      <c r="AG822" s="338"/>
      <c r="AH822" s="338"/>
      <c r="AI822" s="338"/>
      <c r="AJ822" s="338"/>
      <c r="AK822" s="338"/>
      <c r="AL822" s="338"/>
      <c r="AM822" s="338"/>
      <c r="AN822" s="338"/>
      <c r="AO822" s="338"/>
      <c r="AP822" s="338"/>
      <c r="AQ822" s="338"/>
      <c r="AR822" s="338"/>
      <c r="AS822" s="338"/>
      <c r="AT822" s="338"/>
      <c r="AU822" s="338"/>
      <c r="AV822" s="338"/>
      <c r="AW822" s="338"/>
      <c r="AX822" s="338"/>
      <c r="AY822" s="338"/>
      <c r="AZ822" s="338"/>
      <c r="BA822" s="338"/>
      <c r="BB822" s="338"/>
      <c r="BC822" s="338"/>
      <c r="BD822" s="338"/>
      <c r="BE822" s="338"/>
      <c r="BF822" s="338"/>
      <c r="BG822" s="338"/>
      <c r="BH822" s="338"/>
      <c r="BI822" s="338"/>
    </row>
    <row r="823" spans="1:61" s="348" customFormat="1" hidden="1">
      <c r="A823" s="338"/>
      <c r="B823" s="1"/>
      <c r="C823" s="195"/>
      <c r="D823" s="161"/>
      <c r="E823" s="14"/>
      <c r="F823" s="14"/>
      <c r="G823" s="14"/>
      <c r="H823" s="197"/>
      <c r="I823" s="14"/>
      <c r="K823" s="357"/>
      <c r="M823" s="338"/>
      <c r="N823" s="338"/>
      <c r="O823" s="338"/>
      <c r="P823" s="338"/>
      <c r="Q823" s="338"/>
      <c r="R823" s="338"/>
      <c r="S823" s="338"/>
      <c r="T823" s="338"/>
      <c r="U823" s="338"/>
      <c r="V823" s="338"/>
      <c r="W823" s="338"/>
      <c r="X823" s="338"/>
      <c r="Y823" s="338"/>
      <c r="Z823" s="338"/>
      <c r="AA823" s="338"/>
      <c r="AB823" s="338"/>
      <c r="AC823" s="338"/>
      <c r="AD823" s="338"/>
      <c r="AE823" s="338"/>
      <c r="AF823" s="338"/>
      <c r="AG823" s="338"/>
      <c r="AH823" s="338"/>
      <c r="AI823" s="338"/>
      <c r="AJ823" s="338"/>
      <c r="AK823" s="338"/>
      <c r="AL823" s="338"/>
      <c r="AM823" s="338"/>
      <c r="AN823" s="338"/>
      <c r="AO823" s="338"/>
      <c r="AP823" s="338"/>
      <c r="AQ823" s="338"/>
      <c r="AR823" s="338"/>
      <c r="AS823" s="338"/>
      <c r="AT823" s="338"/>
      <c r="AU823" s="338"/>
      <c r="AV823" s="338"/>
      <c r="AW823" s="338"/>
      <c r="AX823" s="338"/>
      <c r="AY823" s="338"/>
      <c r="AZ823" s="338"/>
      <c r="BA823" s="338"/>
      <c r="BB823" s="338"/>
      <c r="BC823" s="338"/>
      <c r="BD823" s="338"/>
      <c r="BE823" s="338"/>
      <c r="BF823" s="338"/>
      <c r="BG823" s="338"/>
      <c r="BH823" s="338"/>
      <c r="BI823" s="338"/>
    </row>
    <row r="824" spans="1:61" s="348" customFormat="1" hidden="1">
      <c r="A824" s="338"/>
      <c r="B824" s="1"/>
      <c r="C824" s="161"/>
      <c r="D824" s="161"/>
      <c r="E824" s="14"/>
      <c r="F824" s="14"/>
      <c r="G824" s="14"/>
      <c r="H824" s="197"/>
      <c r="I824" s="14"/>
      <c r="K824" s="357"/>
      <c r="M824" s="338"/>
      <c r="N824" s="338"/>
      <c r="O824" s="338"/>
      <c r="P824" s="338"/>
      <c r="Q824" s="338"/>
      <c r="R824" s="338"/>
      <c r="S824" s="338"/>
      <c r="T824" s="338"/>
      <c r="U824" s="338"/>
      <c r="V824" s="338"/>
      <c r="W824" s="338"/>
      <c r="X824" s="338"/>
      <c r="Y824" s="338"/>
      <c r="Z824" s="338"/>
      <c r="AA824" s="338"/>
      <c r="AB824" s="338"/>
      <c r="AC824" s="338"/>
      <c r="AD824" s="338"/>
      <c r="AE824" s="338"/>
      <c r="AF824" s="338"/>
      <c r="AG824" s="338"/>
      <c r="AH824" s="338"/>
      <c r="AI824" s="338"/>
      <c r="AJ824" s="338"/>
      <c r="AK824" s="338"/>
      <c r="AL824" s="338"/>
      <c r="AM824" s="338"/>
      <c r="AN824" s="338"/>
      <c r="AO824" s="338"/>
      <c r="AP824" s="338"/>
      <c r="AQ824" s="338"/>
      <c r="AR824" s="338"/>
      <c r="AS824" s="338"/>
      <c r="AT824" s="338"/>
      <c r="AU824" s="338"/>
      <c r="AV824" s="338"/>
      <c r="AW824" s="338"/>
      <c r="AX824" s="338"/>
      <c r="AY824" s="338"/>
      <c r="AZ824" s="338"/>
      <c r="BA824" s="338"/>
      <c r="BB824" s="338"/>
      <c r="BC824" s="338"/>
      <c r="BD824" s="338"/>
      <c r="BE824" s="338"/>
      <c r="BF824" s="338"/>
      <c r="BG824" s="338"/>
      <c r="BH824" s="338"/>
      <c r="BI824" s="338"/>
    </row>
    <row r="825" spans="1:61" s="348" customFormat="1" hidden="1">
      <c r="A825" s="338"/>
      <c r="B825" s="1"/>
      <c r="C825" s="195"/>
      <c r="D825" s="161"/>
      <c r="E825" s="14"/>
      <c r="F825" s="14"/>
      <c r="G825" s="14"/>
      <c r="H825" s="197"/>
      <c r="I825" s="14"/>
      <c r="K825" s="357"/>
      <c r="M825" s="338"/>
      <c r="N825" s="338"/>
      <c r="O825" s="338"/>
      <c r="P825" s="338"/>
      <c r="Q825" s="338"/>
      <c r="R825" s="338"/>
      <c r="S825" s="338"/>
      <c r="T825" s="338"/>
      <c r="U825" s="338"/>
      <c r="V825" s="338"/>
      <c r="W825" s="338"/>
      <c r="X825" s="338"/>
      <c r="Y825" s="338"/>
      <c r="Z825" s="338"/>
      <c r="AA825" s="338"/>
      <c r="AB825" s="338"/>
      <c r="AC825" s="338"/>
      <c r="AD825" s="338"/>
      <c r="AE825" s="338"/>
      <c r="AF825" s="338"/>
      <c r="AG825" s="338"/>
      <c r="AH825" s="338"/>
      <c r="AI825" s="338"/>
      <c r="AJ825" s="338"/>
      <c r="AK825" s="338"/>
      <c r="AL825" s="338"/>
      <c r="AM825" s="338"/>
      <c r="AN825" s="338"/>
      <c r="AO825" s="338"/>
      <c r="AP825" s="338"/>
      <c r="AQ825" s="338"/>
      <c r="AR825" s="338"/>
      <c r="AS825" s="338"/>
      <c r="AT825" s="338"/>
      <c r="AU825" s="338"/>
      <c r="AV825" s="338"/>
      <c r="AW825" s="338"/>
      <c r="AX825" s="338"/>
      <c r="AY825" s="338"/>
      <c r="AZ825" s="338"/>
      <c r="BA825" s="338"/>
      <c r="BB825" s="338"/>
      <c r="BC825" s="338"/>
      <c r="BD825" s="338"/>
      <c r="BE825" s="338"/>
      <c r="BF825" s="338"/>
      <c r="BG825" s="338"/>
      <c r="BH825" s="338"/>
      <c r="BI825" s="338"/>
    </row>
    <row r="826" spans="1:61" s="348" customFormat="1" hidden="1">
      <c r="A826" s="338"/>
      <c r="B826" s="1"/>
      <c r="C826" s="161"/>
      <c r="D826" s="161"/>
      <c r="E826" s="14"/>
      <c r="F826" s="14"/>
      <c r="G826" s="14"/>
      <c r="H826" s="197"/>
      <c r="I826" s="14"/>
      <c r="K826" s="357"/>
      <c r="M826" s="338"/>
      <c r="N826" s="338"/>
      <c r="O826" s="338"/>
      <c r="P826" s="338"/>
      <c r="Q826" s="338"/>
      <c r="R826" s="338"/>
      <c r="S826" s="338"/>
      <c r="T826" s="338"/>
      <c r="U826" s="338"/>
      <c r="V826" s="338"/>
      <c r="W826" s="338"/>
      <c r="X826" s="338"/>
      <c r="Y826" s="338"/>
      <c r="Z826" s="338"/>
      <c r="AA826" s="338"/>
      <c r="AB826" s="338"/>
      <c r="AC826" s="338"/>
      <c r="AD826" s="338"/>
      <c r="AE826" s="338"/>
      <c r="AF826" s="338"/>
      <c r="AG826" s="338"/>
      <c r="AH826" s="338"/>
      <c r="AI826" s="338"/>
      <c r="AJ826" s="338"/>
      <c r="AK826" s="338"/>
      <c r="AL826" s="338"/>
      <c r="AM826" s="338"/>
      <c r="AN826" s="338"/>
      <c r="AO826" s="338"/>
      <c r="AP826" s="338"/>
      <c r="AQ826" s="338"/>
      <c r="AR826" s="338"/>
      <c r="AS826" s="338"/>
      <c r="AT826" s="338"/>
      <c r="AU826" s="338"/>
      <c r="AV826" s="338"/>
      <c r="AW826" s="338"/>
      <c r="AX826" s="338"/>
      <c r="AY826" s="338"/>
      <c r="AZ826" s="338"/>
      <c r="BA826" s="338"/>
      <c r="BB826" s="338"/>
      <c r="BC826" s="338"/>
      <c r="BD826" s="338"/>
      <c r="BE826" s="338"/>
      <c r="BF826" s="338"/>
      <c r="BG826" s="338"/>
      <c r="BH826" s="338"/>
      <c r="BI826" s="338"/>
    </row>
    <row r="827" spans="1:61" s="348" customFormat="1" hidden="1">
      <c r="A827" s="338"/>
      <c r="B827" s="1"/>
      <c r="C827" s="195"/>
      <c r="D827" s="195"/>
      <c r="E827" s="114"/>
      <c r="F827" s="114"/>
      <c r="G827" s="114"/>
      <c r="H827" s="197"/>
      <c r="I827" s="14"/>
      <c r="K827" s="357"/>
      <c r="M827" s="338"/>
      <c r="N827" s="338"/>
      <c r="O827" s="338"/>
      <c r="P827" s="338"/>
      <c r="Q827" s="338"/>
      <c r="R827" s="338"/>
      <c r="S827" s="338"/>
      <c r="T827" s="338"/>
      <c r="U827" s="338"/>
      <c r="V827" s="338"/>
      <c r="W827" s="338"/>
      <c r="X827" s="338"/>
      <c r="Y827" s="338"/>
      <c r="Z827" s="338"/>
      <c r="AA827" s="338"/>
      <c r="AB827" s="338"/>
      <c r="AC827" s="338"/>
      <c r="AD827" s="338"/>
      <c r="AE827" s="338"/>
      <c r="AF827" s="338"/>
      <c r="AG827" s="338"/>
      <c r="AH827" s="338"/>
      <c r="AI827" s="338"/>
      <c r="AJ827" s="338"/>
      <c r="AK827" s="338"/>
      <c r="AL827" s="338"/>
      <c r="AM827" s="338"/>
      <c r="AN827" s="338"/>
      <c r="AO827" s="338"/>
      <c r="AP827" s="338"/>
      <c r="AQ827" s="338"/>
      <c r="AR827" s="338"/>
      <c r="AS827" s="338"/>
      <c r="AT827" s="338"/>
      <c r="AU827" s="338"/>
      <c r="AV827" s="338"/>
      <c r="AW827" s="338"/>
      <c r="AX827" s="338"/>
      <c r="AY827" s="338"/>
      <c r="AZ827" s="338"/>
      <c r="BA827" s="338"/>
      <c r="BB827" s="338"/>
      <c r="BC827" s="338"/>
      <c r="BD827" s="338"/>
      <c r="BE827" s="338"/>
      <c r="BF827" s="338"/>
      <c r="BG827" s="338"/>
      <c r="BH827" s="338"/>
      <c r="BI827" s="338"/>
    </row>
    <row r="828" spans="1:61" s="348" customFormat="1" hidden="1">
      <c r="A828" s="338"/>
      <c r="B828" s="1"/>
      <c r="C828" s="161"/>
      <c r="D828" s="161"/>
      <c r="E828" s="161"/>
      <c r="F828" s="161"/>
      <c r="G828" s="161"/>
      <c r="H828" s="197"/>
      <c r="I828" s="14"/>
      <c r="K828" s="357"/>
      <c r="M828" s="338"/>
      <c r="N828" s="338"/>
      <c r="O828" s="338"/>
      <c r="P828" s="338"/>
      <c r="Q828" s="338"/>
      <c r="R828" s="338"/>
      <c r="S828" s="338"/>
      <c r="T828" s="338"/>
      <c r="U828" s="338"/>
      <c r="V828" s="338"/>
      <c r="W828" s="338"/>
      <c r="X828" s="338"/>
      <c r="Y828" s="338"/>
      <c r="Z828" s="338"/>
      <c r="AA828" s="338"/>
      <c r="AB828" s="338"/>
      <c r="AC828" s="338"/>
      <c r="AD828" s="338"/>
      <c r="AE828" s="338"/>
      <c r="AF828" s="338"/>
      <c r="AG828" s="338"/>
      <c r="AH828" s="338"/>
      <c r="AI828" s="338"/>
      <c r="AJ828" s="338"/>
      <c r="AK828" s="338"/>
      <c r="AL828" s="338"/>
      <c r="AM828" s="338"/>
      <c r="AN828" s="338"/>
      <c r="AO828" s="338"/>
      <c r="AP828" s="338"/>
      <c r="AQ828" s="338"/>
      <c r="AR828" s="338"/>
      <c r="AS828" s="338"/>
      <c r="AT828" s="338"/>
      <c r="AU828" s="338"/>
      <c r="AV828" s="338"/>
      <c r="AW828" s="338"/>
      <c r="AX828" s="338"/>
      <c r="AY828" s="338"/>
      <c r="AZ828" s="338"/>
      <c r="BA828" s="338"/>
      <c r="BB828" s="338"/>
      <c r="BC828" s="338"/>
      <c r="BD828" s="338"/>
      <c r="BE828" s="338"/>
      <c r="BF828" s="338"/>
      <c r="BG828" s="338"/>
      <c r="BH828" s="338"/>
      <c r="BI828" s="338"/>
    </row>
    <row r="829" spans="1:61" s="348" customFormat="1" hidden="1">
      <c r="A829" s="338"/>
      <c r="B829" s="14"/>
      <c r="C829" s="195"/>
      <c r="D829" s="195"/>
      <c r="E829" s="114"/>
      <c r="F829" s="114"/>
      <c r="G829" s="114"/>
      <c r="H829" s="102"/>
      <c r="I829" s="14"/>
      <c r="K829" s="357"/>
      <c r="M829" s="338"/>
      <c r="N829" s="338"/>
      <c r="O829" s="338"/>
      <c r="P829" s="338"/>
      <c r="Q829" s="338"/>
      <c r="R829" s="338"/>
      <c r="S829" s="338"/>
      <c r="T829" s="338"/>
      <c r="U829" s="338"/>
      <c r="V829" s="338"/>
      <c r="W829" s="338"/>
      <c r="X829" s="338"/>
      <c r="Y829" s="338"/>
      <c r="Z829" s="338"/>
      <c r="AA829" s="338"/>
      <c r="AB829" s="338"/>
      <c r="AC829" s="338"/>
      <c r="AD829" s="338"/>
      <c r="AE829" s="338"/>
      <c r="AF829" s="338"/>
      <c r="AG829" s="338"/>
      <c r="AH829" s="338"/>
      <c r="AI829" s="338"/>
      <c r="AJ829" s="338"/>
      <c r="AK829" s="338"/>
      <c r="AL829" s="338"/>
      <c r="AM829" s="338"/>
      <c r="AN829" s="338"/>
      <c r="AO829" s="338"/>
      <c r="AP829" s="338"/>
      <c r="AQ829" s="338"/>
      <c r="AR829" s="338"/>
      <c r="AS829" s="338"/>
      <c r="AT829" s="338"/>
      <c r="AU829" s="338"/>
      <c r="AV829" s="338"/>
      <c r="AW829" s="338"/>
      <c r="AX829" s="338"/>
      <c r="AY829" s="338"/>
      <c r="AZ829" s="338"/>
      <c r="BA829" s="338"/>
      <c r="BB829" s="338"/>
      <c r="BC829" s="338"/>
      <c r="BD829" s="338"/>
      <c r="BE829" s="338"/>
      <c r="BF829" s="338"/>
      <c r="BG829" s="338"/>
      <c r="BH829" s="338"/>
      <c r="BI829" s="338"/>
    </row>
    <row r="830" spans="1:61" s="348" customFormat="1" hidden="1">
      <c r="A830" s="338"/>
      <c r="B830" s="1"/>
      <c r="C830" s="161"/>
      <c r="D830" s="161"/>
      <c r="E830" s="161"/>
      <c r="F830" s="161"/>
      <c r="G830" s="161"/>
      <c r="H830" s="197"/>
      <c r="I830" s="14"/>
      <c r="K830" s="357"/>
      <c r="M830" s="338"/>
      <c r="N830" s="338"/>
      <c r="O830" s="338"/>
      <c r="P830" s="338"/>
      <c r="Q830" s="338"/>
      <c r="R830" s="338"/>
      <c r="S830" s="338"/>
      <c r="T830" s="338"/>
      <c r="U830" s="338"/>
      <c r="V830" s="338"/>
      <c r="W830" s="338"/>
      <c r="X830" s="338"/>
      <c r="Y830" s="338"/>
      <c r="Z830" s="338"/>
      <c r="AA830" s="338"/>
      <c r="AB830" s="338"/>
      <c r="AC830" s="338"/>
      <c r="AD830" s="338"/>
      <c r="AE830" s="338"/>
      <c r="AF830" s="338"/>
      <c r="AG830" s="338"/>
      <c r="AH830" s="338"/>
      <c r="AI830" s="338"/>
      <c r="AJ830" s="338"/>
      <c r="AK830" s="338"/>
      <c r="AL830" s="338"/>
      <c r="AM830" s="338"/>
      <c r="AN830" s="338"/>
      <c r="AO830" s="338"/>
      <c r="AP830" s="338"/>
      <c r="AQ830" s="338"/>
      <c r="AR830" s="338"/>
      <c r="AS830" s="338"/>
      <c r="AT830" s="338"/>
      <c r="AU830" s="338"/>
      <c r="AV830" s="338"/>
      <c r="AW830" s="338"/>
      <c r="AX830" s="338"/>
      <c r="AY830" s="338"/>
      <c r="AZ830" s="338"/>
      <c r="BA830" s="338"/>
      <c r="BB830" s="338"/>
      <c r="BC830" s="338"/>
      <c r="BD830" s="338"/>
      <c r="BE830" s="338"/>
      <c r="BF830" s="338"/>
      <c r="BG830" s="338"/>
      <c r="BH830" s="338"/>
      <c r="BI830" s="338"/>
    </row>
    <row r="831" spans="1:61" s="348" customFormat="1" hidden="1">
      <c r="A831" s="338"/>
      <c r="B831" s="14"/>
      <c r="C831" s="195"/>
      <c r="D831" s="195"/>
      <c r="E831" s="114"/>
      <c r="F831" s="114"/>
      <c r="G831" s="114"/>
      <c r="H831" s="102"/>
      <c r="I831" s="14"/>
      <c r="K831" s="357"/>
      <c r="M831" s="338"/>
      <c r="N831" s="338"/>
      <c r="O831" s="338"/>
      <c r="P831" s="338"/>
      <c r="Q831" s="338"/>
      <c r="R831" s="338"/>
      <c r="S831" s="338"/>
      <c r="T831" s="338"/>
      <c r="U831" s="338"/>
      <c r="V831" s="338"/>
      <c r="W831" s="338"/>
      <c r="X831" s="338"/>
      <c r="Y831" s="338"/>
      <c r="Z831" s="338"/>
      <c r="AA831" s="338"/>
      <c r="AB831" s="338"/>
      <c r="AC831" s="338"/>
      <c r="AD831" s="338"/>
      <c r="AE831" s="338"/>
      <c r="AF831" s="338"/>
      <c r="AG831" s="338"/>
      <c r="AH831" s="338"/>
      <c r="AI831" s="338"/>
      <c r="AJ831" s="338"/>
      <c r="AK831" s="338"/>
      <c r="AL831" s="338"/>
      <c r="AM831" s="338"/>
      <c r="AN831" s="338"/>
      <c r="AO831" s="338"/>
      <c r="AP831" s="338"/>
      <c r="AQ831" s="338"/>
      <c r="AR831" s="338"/>
      <c r="AS831" s="338"/>
      <c r="AT831" s="338"/>
      <c r="AU831" s="338"/>
      <c r="AV831" s="338"/>
      <c r="AW831" s="338"/>
      <c r="AX831" s="338"/>
      <c r="AY831" s="338"/>
      <c r="AZ831" s="338"/>
      <c r="BA831" s="338"/>
      <c r="BB831" s="338"/>
      <c r="BC831" s="338"/>
      <c r="BD831" s="338"/>
      <c r="BE831" s="338"/>
      <c r="BF831" s="338"/>
      <c r="BG831" s="338"/>
      <c r="BH831" s="338"/>
      <c r="BI831" s="338"/>
    </row>
    <row r="832" spans="1:61" s="348" customFormat="1" hidden="1">
      <c r="A832" s="338"/>
      <c r="B832" s="1"/>
      <c r="C832" s="161"/>
      <c r="D832" s="161"/>
      <c r="E832" s="161"/>
      <c r="F832" s="161"/>
      <c r="G832" s="161"/>
      <c r="H832" s="197"/>
      <c r="I832" s="14"/>
      <c r="K832" s="357"/>
      <c r="M832" s="338"/>
      <c r="N832" s="338"/>
      <c r="O832" s="338"/>
      <c r="P832" s="338"/>
      <c r="Q832" s="338"/>
      <c r="R832" s="338"/>
      <c r="S832" s="338"/>
      <c r="T832" s="338"/>
      <c r="U832" s="338"/>
      <c r="V832" s="338"/>
      <c r="W832" s="338"/>
      <c r="X832" s="338"/>
      <c r="Y832" s="338"/>
      <c r="Z832" s="338"/>
      <c r="AA832" s="338"/>
      <c r="AB832" s="338"/>
      <c r="AC832" s="338"/>
      <c r="AD832" s="338"/>
      <c r="AE832" s="338"/>
      <c r="AF832" s="338"/>
      <c r="AG832" s="338"/>
      <c r="AH832" s="338"/>
      <c r="AI832" s="338"/>
      <c r="AJ832" s="338"/>
      <c r="AK832" s="338"/>
      <c r="AL832" s="338"/>
      <c r="AM832" s="338"/>
      <c r="AN832" s="338"/>
      <c r="AO832" s="338"/>
      <c r="AP832" s="338"/>
      <c r="AQ832" s="338"/>
      <c r="AR832" s="338"/>
      <c r="AS832" s="338"/>
      <c r="AT832" s="338"/>
      <c r="AU832" s="338"/>
      <c r="AV832" s="338"/>
      <c r="AW832" s="338"/>
      <c r="AX832" s="338"/>
      <c r="AY832" s="338"/>
      <c r="AZ832" s="338"/>
      <c r="BA832" s="338"/>
      <c r="BB832" s="338"/>
      <c r="BC832" s="338"/>
      <c r="BD832" s="338"/>
      <c r="BE832" s="338"/>
      <c r="BF832" s="338"/>
      <c r="BG832" s="338"/>
      <c r="BH832" s="338"/>
      <c r="BI832" s="338"/>
    </row>
    <row r="833" spans="1:61" s="348" customFormat="1" hidden="1">
      <c r="A833" s="338"/>
      <c r="B833" s="1"/>
      <c r="C833" s="195"/>
      <c r="D833" s="195"/>
      <c r="E833" s="14"/>
      <c r="F833" s="14"/>
      <c r="G833" s="14"/>
      <c r="H833" s="102"/>
      <c r="I833" s="14"/>
      <c r="K833" s="357"/>
      <c r="M833" s="338"/>
      <c r="N833" s="338"/>
      <c r="O833" s="338"/>
      <c r="P833" s="338"/>
      <c r="Q833" s="338"/>
      <c r="R833" s="338"/>
      <c r="S833" s="338"/>
      <c r="T833" s="338"/>
      <c r="U833" s="338"/>
      <c r="V833" s="338"/>
      <c r="W833" s="338"/>
      <c r="X833" s="338"/>
      <c r="Y833" s="338"/>
      <c r="Z833" s="338"/>
      <c r="AA833" s="338"/>
      <c r="AB833" s="338"/>
      <c r="AC833" s="338"/>
      <c r="AD833" s="338"/>
      <c r="AE833" s="338"/>
      <c r="AF833" s="338"/>
      <c r="AG833" s="338"/>
      <c r="AH833" s="338"/>
      <c r="AI833" s="338"/>
      <c r="AJ833" s="338"/>
      <c r="AK833" s="338"/>
      <c r="AL833" s="338"/>
      <c r="AM833" s="338"/>
      <c r="AN833" s="338"/>
      <c r="AO833" s="338"/>
      <c r="AP833" s="338"/>
      <c r="AQ833" s="338"/>
      <c r="AR833" s="338"/>
      <c r="AS833" s="338"/>
      <c r="AT833" s="338"/>
      <c r="AU833" s="338"/>
      <c r="AV833" s="338"/>
      <c r="AW833" s="338"/>
      <c r="AX833" s="338"/>
      <c r="AY833" s="338"/>
      <c r="AZ833" s="338"/>
      <c r="BA833" s="338"/>
      <c r="BB833" s="338"/>
      <c r="BC833" s="338"/>
      <c r="BD833" s="338"/>
      <c r="BE833" s="338"/>
      <c r="BF833" s="338"/>
      <c r="BG833" s="338"/>
      <c r="BH833" s="338"/>
      <c r="BI833" s="338"/>
    </row>
    <row r="834" spans="1:61" s="348" customFormat="1" hidden="1">
      <c r="A834" s="338"/>
      <c r="B834" s="1"/>
      <c r="C834" s="161"/>
      <c r="D834" s="161"/>
      <c r="E834" s="14"/>
      <c r="F834" s="14"/>
      <c r="G834" s="14"/>
      <c r="H834" s="197"/>
      <c r="I834" s="14"/>
      <c r="K834" s="357"/>
      <c r="M834" s="338"/>
      <c r="N834" s="338"/>
      <c r="O834" s="338"/>
      <c r="P834" s="338"/>
      <c r="Q834" s="338"/>
      <c r="R834" s="338"/>
      <c r="S834" s="338"/>
      <c r="T834" s="338"/>
      <c r="U834" s="338"/>
      <c r="V834" s="338"/>
      <c r="W834" s="338"/>
      <c r="X834" s="338"/>
      <c r="Y834" s="338"/>
      <c r="Z834" s="338"/>
      <c r="AA834" s="338"/>
      <c r="AB834" s="338"/>
      <c r="AC834" s="338"/>
      <c r="AD834" s="338"/>
      <c r="AE834" s="338"/>
      <c r="AF834" s="338"/>
      <c r="AG834" s="338"/>
      <c r="AH834" s="338"/>
      <c r="AI834" s="338"/>
      <c r="AJ834" s="338"/>
      <c r="AK834" s="338"/>
      <c r="AL834" s="338"/>
      <c r="AM834" s="338"/>
      <c r="AN834" s="338"/>
      <c r="AO834" s="338"/>
      <c r="AP834" s="338"/>
      <c r="AQ834" s="338"/>
      <c r="AR834" s="338"/>
      <c r="AS834" s="338"/>
      <c r="AT834" s="338"/>
      <c r="AU834" s="338"/>
      <c r="AV834" s="338"/>
      <c r="AW834" s="338"/>
      <c r="AX834" s="338"/>
      <c r="AY834" s="338"/>
      <c r="AZ834" s="338"/>
      <c r="BA834" s="338"/>
      <c r="BB834" s="338"/>
      <c r="BC834" s="338"/>
      <c r="BD834" s="338"/>
      <c r="BE834" s="338"/>
      <c r="BF834" s="338"/>
      <c r="BG834" s="338"/>
      <c r="BH834" s="338"/>
      <c r="BI834" s="338"/>
    </row>
    <row r="835" spans="1:61" s="348" customFormat="1" hidden="1">
      <c r="A835" s="338"/>
      <c r="B835" s="14"/>
      <c r="C835" s="195"/>
      <c r="D835" s="195"/>
      <c r="E835" s="114"/>
      <c r="F835" s="114"/>
      <c r="G835" s="114"/>
      <c r="H835" s="102"/>
      <c r="I835" s="14"/>
      <c r="K835" s="357"/>
      <c r="M835" s="338"/>
      <c r="N835" s="338"/>
      <c r="O835" s="338"/>
      <c r="P835" s="338"/>
      <c r="Q835" s="338"/>
      <c r="R835" s="338"/>
      <c r="S835" s="338"/>
      <c r="T835" s="338"/>
      <c r="U835" s="338"/>
      <c r="V835" s="338"/>
      <c r="W835" s="338"/>
      <c r="X835" s="338"/>
      <c r="Y835" s="338"/>
      <c r="Z835" s="338"/>
      <c r="AA835" s="338"/>
      <c r="AB835" s="338"/>
      <c r="AC835" s="338"/>
      <c r="AD835" s="338"/>
      <c r="AE835" s="338"/>
      <c r="AF835" s="338"/>
      <c r="AG835" s="338"/>
      <c r="AH835" s="338"/>
      <c r="AI835" s="338"/>
      <c r="AJ835" s="338"/>
      <c r="AK835" s="338"/>
      <c r="AL835" s="338"/>
      <c r="AM835" s="338"/>
      <c r="AN835" s="338"/>
      <c r="AO835" s="338"/>
      <c r="AP835" s="338"/>
      <c r="AQ835" s="338"/>
      <c r="AR835" s="338"/>
      <c r="AS835" s="338"/>
      <c r="AT835" s="338"/>
      <c r="AU835" s="338"/>
      <c r="AV835" s="338"/>
      <c r="AW835" s="338"/>
      <c r="AX835" s="338"/>
      <c r="AY835" s="338"/>
      <c r="AZ835" s="338"/>
      <c r="BA835" s="338"/>
      <c r="BB835" s="338"/>
      <c r="BC835" s="338"/>
      <c r="BD835" s="338"/>
      <c r="BE835" s="338"/>
      <c r="BF835" s="338"/>
      <c r="BG835" s="338"/>
      <c r="BH835" s="338"/>
      <c r="BI835" s="338"/>
    </row>
    <row r="836" spans="1:61" s="348" customFormat="1" hidden="1">
      <c r="A836" s="338"/>
      <c r="B836" s="14"/>
      <c r="C836" s="161"/>
      <c r="D836" s="161"/>
      <c r="E836" s="161"/>
      <c r="F836" s="161"/>
      <c r="G836" s="161"/>
      <c r="H836" s="197"/>
      <c r="I836" s="14"/>
      <c r="K836" s="357"/>
      <c r="M836" s="338"/>
      <c r="N836" s="338"/>
      <c r="O836" s="338"/>
      <c r="P836" s="338"/>
      <c r="Q836" s="338"/>
      <c r="R836" s="338"/>
      <c r="S836" s="338"/>
      <c r="T836" s="338"/>
      <c r="U836" s="338"/>
      <c r="V836" s="338"/>
      <c r="W836" s="338"/>
      <c r="X836" s="338"/>
      <c r="Y836" s="338"/>
      <c r="Z836" s="338"/>
      <c r="AA836" s="338"/>
      <c r="AB836" s="338"/>
      <c r="AC836" s="338"/>
      <c r="AD836" s="338"/>
      <c r="AE836" s="338"/>
      <c r="AF836" s="338"/>
      <c r="AG836" s="338"/>
      <c r="AH836" s="338"/>
      <c r="AI836" s="338"/>
      <c r="AJ836" s="338"/>
      <c r="AK836" s="338"/>
      <c r="AL836" s="338"/>
      <c r="AM836" s="338"/>
      <c r="AN836" s="338"/>
      <c r="AO836" s="338"/>
      <c r="AP836" s="338"/>
      <c r="AQ836" s="338"/>
      <c r="AR836" s="338"/>
      <c r="AS836" s="338"/>
      <c r="AT836" s="338"/>
      <c r="AU836" s="338"/>
      <c r="AV836" s="338"/>
      <c r="AW836" s="338"/>
      <c r="AX836" s="338"/>
      <c r="AY836" s="338"/>
      <c r="AZ836" s="338"/>
      <c r="BA836" s="338"/>
      <c r="BB836" s="338"/>
      <c r="BC836" s="338"/>
      <c r="BD836" s="338"/>
      <c r="BE836" s="338"/>
      <c r="BF836" s="338"/>
      <c r="BG836" s="338"/>
      <c r="BH836" s="338"/>
      <c r="BI836" s="338"/>
    </row>
    <row r="837" spans="1:61" s="348" customFormat="1" hidden="1">
      <c r="A837" s="338"/>
      <c r="B837" s="14"/>
      <c r="C837" s="195"/>
      <c r="D837" s="195"/>
      <c r="E837" s="114"/>
      <c r="F837" s="114"/>
      <c r="G837" s="114"/>
      <c r="H837" s="102"/>
      <c r="I837" s="14"/>
      <c r="K837" s="357"/>
      <c r="M837" s="338"/>
      <c r="N837" s="338"/>
      <c r="O837" s="338"/>
      <c r="P837" s="338"/>
      <c r="Q837" s="338"/>
      <c r="R837" s="338"/>
      <c r="S837" s="338"/>
      <c r="T837" s="338"/>
      <c r="U837" s="338"/>
      <c r="V837" s="338"/>
      <c r="W837" s="338"/>
      <c r="X837" s="338"/>
      <c r="Y837" s="338"/>
      <c r="Z837" s="338"/>
      <c r="AA837" s="338"/>
      <c r="AB837" s="338"/>
      <c r="AC837" s="338"/>
      <c r="AD837" s="338"/>
      <c r="AE837" s="338"/>
      <c r="AF837" s="338"/>
      <c r="AG837" s="338"/>
      <c r="AH837" s="338"/>
      <c r="AI837" s="338"/>
      <c r="AJ837" s="338"/>
      <c r="AK837" s="338"/>
      <c r="AL837" s="338"/>
      <c r="AM837" s="338"/>
      <c r="AN837" s="338"/>
      <c r="AO837" s="338"/>
      <c r="AP837" s="338"/>
      <c r="AQ837" s="338"/>
      <c r="AR837" s="338"/>
      <c r="AS837" s="338"/>
      <c r="AT837" s="338"/>
      <c r="AU837" s="338"/>
      <c r="AV837" s="338"/>
      <c r="AW837" s="338"/>
      <c r="AX837" s="338"/>
      <c r="AY837" s="338"/>
      <c r="AZ837" s="338"/>
      <c r="BA837" s="338"/>
      <c r="BB837" s="338"/>
      <c r="BC837" s="338"/>
      <c r="BD837" s="338"/>
      <c r="BE837" s="338"/>
      <c r="BF837" s="338"/>
      <c r="BG837" s="338"/>
      <c r="BH837" s="338"/>
      <c r="BI837" s="338"/>
    </row>
    <row r="838" spans="1:61" s="348" customFormat="1" hidden="1">
      <c r="A838" s="338"/>
      <c r="B838" s="14"/>
      <c r="C838" s="161"/>
      <c r="D838" s="161"/>
      <c r="E838" s="161"/>
      <c r="F838" s="161"/>
      <c r="G838" s="161"/>
      <c r="H838" s="197"/>
      <c r="I838" s="14"/>
      <c r="K838" s="357"/>
      <c r="M838" s="338"/>
      <c r="N838" s="338"/>
      <c r="O838" s="338"/>
      <c r="P838" s="338"/>
      <c r="Q838" s="338"/>
      <c r="R838" s="338"/>
      <c r="S838" s="338"/>
      <c r="T838" s="338"/>
      <c r="U838" s="338"/>
      <c r="V838" s="338"/>
      <c r="W838" s="338"/>
      <c r="X838" s="338"/>
      <c r="Y838" s="338"/>
      <c r="Z838" s="338"/>
      <c r="AA838" s="338"/>
      <c r="AB838" s="338"/>
      <c r="AC838" s="338"/>
      <c r="AD838" s="338"/>
      <c r="AE838" s="338"/>
      <c r="AF838" s="338"/>
      <c r="AG838" s="338"/>
      <c r="AH838" s="338"/>
      <c r="AI838" s="338"/>
      <c r="AJ838" s="338"/>
      <c r="AK838" s="338"/>
      <c r="AL838" s="338"/>
      <c r="AM838" s="338"/>
      <c r="AN838" s="338"/>
      <c r="AO838" s="338"/>
      <c r="AP838" s="338"/>
      <c r="AQ838" s="338"/>
      <c r="AR838" s="338"/>
      <c r="AS838" s="338"/>
      <c r="AT838" s="338"/>
      <c r="AU838" s="338"/>
      <c r="AV838" s="338"/>
      <c r="AW838" s="338"/>
      <c r="AX838" s="338"/>
      <c r="AY838" s="338"/>
      <c r="AZ838" s="338"/>
      <c r="BA838" s="338"/>
      <c r="BB838" s="338"/>
      <c r="BC838" s="338"/>
      <c r="BD838" s="338"/>
      <c r="BE838" s="338"/>
      <c r="BF838" s="338"/>
      <c r="BG838" s="338"/>
      <c r="BH838" s="338"/>
      <c r="BI838" s="338"/>
    </row>
    <row r="839" spans="1:61" s="348" customFormat="1" hidden="1">
      <c r="A839" s="338"/>
      <c r="B839" s="14"/>
      <c r="C839" s="195"/>
      <c r="D839" s="195"/>
      <c r="E839" s="114"/>
      <c r="F839" s="114"/>
      <c r="G839" s="114"/>
      <c r="H839" s="197"/>
      <c r="I839" s="14"/>
      <c r="K839" s="357"/>
      <c r="M839" s="338"/>
      <c r="N839" s="338"/>
      <c r="O839" s="338"/>
      <c r="P839" s="338"/>
      <c r="Q839" s="338"/>
      <c r="R839" s="338"/>
      <c r="S839" s="338"/>
      <c r="T839" s="338"/>
      <c r="U839" s="338"/>
      <c r="V839" s="338"/>
      <c r="W839" s="338"/>
      <c r="X839" s="338"/>
      <c r="Y839" s="338"/>
      <c r="Z839" s="338"/>
      <c r="AA839" s="338"/>
      <c r="AB839" s="338"/>
      <c r="AC839" s="338"/>
      <c r="AD839" s="338"/>
      <c r="AE839" s="338"/>
      <c r="AF839" s="338"/>
      <c r="AG839" s="338"/>
      <c r="AH839" s="338"/>
      <c r="AI839" s="338"/>
      <c r="AJ839" s="338"/>
      <c r="AK839" s="338"/>
      <c r="AL839" s="338"/>
      <c r="AM839" s="338"/>
      <c r="AN839" s="338"/>
      <c r="AO839" s="338"/>
      <c r="AP839" s="338"/>
      <c r="AQ839" s="338"/>
      <c r="AR839" s="338"/>
      <c r="AS839" s="338"/>
      <c r="AT839" s="338"/>
      <c r="AU839" s="338"/>
      <c r="AV839" s="338"/>
      <c r="AW839" s="338"/>
      <c r="AX839" s="338"/>
      <c r="AY839" s="338"/>
      <c r="AZ839" s="338"/>
      <c r="BA839" s="338"/>
      <c r="BB839" s="338"/>
      <c r="BC839" s="338"/>
      <c r="BD839" s="338"/>
      <c r="BE839" s="338"/>
      <c r="BF839" s="338"/>
      <c r="BG839" s="338"/>
      <c r="BH839" s="338"/>
      <c r="BI839" s="338"/>
    </row>
    <row r="840" spans="1:61" s="348" customFormat="1" hidden="1">
      <c r="A840" s="338"/>
      <c r="B840" s="14"/>
      <c r="C840" s="161"/>
      <c r="D840" s="161"/>
      <c r="E840" s="161"/>
      <c r="F840" s="161"/>
      <c r="G840" s="161"/>
      <c r="H840" s="197"/>
      <c r="I840" s="14"/>
      <c r="K840" s="357"/>
      <c r="M840" s="338"/>
      <c r="N840" s="338"/>
      <c r="O840" s="338"/>
      <c r="P840" s="338"/>
      <c r="Q840" s="338"/>
      <c r="R840" s="338"/>
      <c r="S840" s="338"/>
      <c r="T840" s="338"/>
      <c r="U840" s="338"/>
      <c r="V840" s="338"/>
      <c r="W840" s="338"/>
      <c r="X840" s="338"/>
      <c r="Y840" s="338"/>
      <c r="Z840" s="338"/>
      <c r="AA840" s="338"/>
      <c r="AB840" s="338"/>
      <c r="AC840" s="338"/>
      <c r="AD840" s="338"/>
      <c r="AE840" s="338"/>
      <c r="AF840" s="338"/>
      <c r="AG840" s="338"/>
      <c r="AH840" s="338"/>
      <c r="AI840" s="338"/>
      <c r="AJ840" s="338"/>
      <c r="AK840" s="338"/>
      <c r="AL840" s="338"/>
      <c r="AM840" s="338"/>
      <c r="AN840" s="338"/>
      <c r="AO840" s="338"/>
      <c r="AP840" s="338"/>
      <c r="AQ840" s="338"/>
      <c r="AR840" s="338"/>
      <c r="AS840" s="338"/>
      <c r="AT840" s="338"/>
      <c r="AU840" s="338"/>
      <c r="AV840" s="338"/>
      <c r="AW840" s="338"/>
      <c r="AX840" s="338"/>
      <c r="AY840" s="338"/>
      <c r="AZ840" s="338"/>
      <c r="BA840" s="338"/>
      <c r="BB840" s="338"/>
      <c r="BC840" s="338"/>
      <c r="BD840" s="338"/>
      <c r="BE840" s="338"/>
      <c r="BF840" s="338"/>
      <c r="BG840" s="338"/>
      <c r="BH840" s="338"/>
      <c r="BI840" s="338"/>
    </row>
    <row r="841" spans="1:61" s="348" customFormat="1" hidden="1">
      <c r="A841" s="338"/>
      <c r="B841" s="14"/>
      <c r="C841" s="195"/>
      <c r="D841" s="195"/>
      <c r="E841" s="114"/>
      <c r="F841" s="114"/>
      <c r="G841" s="114"/>
      <c r="H841" s="102"/>
      <c r="I841" s="14"/>
      <c r="K841" s="357"/>
      <c r="M841" s="338"/>
      <c r="N841" s="338"/>
      <c r="O841" s="338"/>
      <c r="P841" s="338"/>
      <c r="Q841" s="338"/>
      <c r="R841" s="338"/>
      <c r="S841" s="338"/>
      <c r="T841" s="338"/>
      <c r="U841" s="338"/>
      <c r="V841" s="338"/>
      <c r="W841" s="338"/>
      <c r="X841" s="338"/>
      <c r="Y841" s="338"/>
      <c r="Z841" s="338"/>
      <c r="AA841" s="338"/>
      <c r="AB841" s="338"/>
      <c r="AC841" s="338"/>
      <c r="AD841" s="338"/>
      <c r="AE841" s="338"/>
      <c r="AF841" s="338"/>
      <c r="AG841" s="338"/>
      <c r="AH841" s="338"/>
      <c r="AI841" s="338"/>
      <c r="AJ841" s="338"/>
      <c r="AK841" s="338"/>
      <c r="AL841" s="338"/>
      <c r="AM841" s="338"/>
      <c r="AN841" s="338"/>
      <c r="AO841" s="338"/>
      <c r="AP841" s="338"/>
      <c r="AQ841" s="338"/>
      <c r="AR841" s="338"/>
      <c r="AS841" s="338"/>
      <c r="AT841" s="338"/>
      <c r="AU841" s="338"/>
      <c r="AV841" s="338"/>
      <c r="AW841" s="338"/>
      <c r="AX841" s="338"/>
      <c r="AY841" s="338"/>
      <c r="AZ841" s="338"/>
      <c r="BA841" s="338"/>
      <c r="BB841" s="338"/>
      <c r="BC841" s="338"/>
      <c r="BD841" s="338"/>
      <c r="BE841" s="338"/>
      <c r="BF841" s="338"/>
      <c r="BG841" s="338"/>
      <c r="BH841" s="338"/>
      <c r="BI841" s="338"/>
    </row>
    <row r="842" spans="1:61" s="348" customFormat="1" hidden="1">
      <c r="A842" s="338"/>
      <c r="B842" s="14"/>
      <c r="C842" s="161"/>
      <c r="D842" s="161"/>
      <c r="E842" s="161"/>
      <c r="F842" s="161"/>
      <c r="G842" s="161"/>
      <c r="H842" s="197"/>
      <c r="I842" s="14"/>
      <c r="K842" s="357"/>
      <c r="M842" s="338"/>
      <c r="N842" s="338"/>
      <c r="O842" s="338"/>
      <c r="P842" s="338"/>
      <c r="Q842" s="338"/>
      <c r="R842" s="338"/>
      <c r="S842" s="338"/>
      <c r="T842" s="338"/>
      <c r="U842" s="338"/>
      <c r="V842" s="338"/>
      <c r="W842" s="338"/>
      <c r="X842" s="338"/>
      <c r="Y842" s="338"/>
      <c r="Z842" s="338"/>
      <c r="AA842" s="338"/>
      <c r="AB842" s="338"/>
      <c r="AC842" s="338"/>
      <c r="AD842" s="338"/>
      <c r="AE842" s="338"/>
      <c r="AF842" s="338"/>
      <c r="AG842" s="338"/>
      <c r="AH842" s="338"/>
      <c r="AI842" s="338"/>
      <c r="AJ842" s="338"/>
      <c r="AK842" s="338"/>
      <c r="AL842" s="338"/>
      <c r="AM842" s="338"/>
      <c r="AN842" s="338"/>
      <c r="AO842" s="338"/>
      <c r="AP842" s="338"/>
      <c r="AQ842" s="338"/>
      <c r="AR842" s="338"/>
      <c r="AS842" s="338"/>
      <c r="AT842" s="338"/>
      <c r="AU842" s="338"/>
      <c r="AV842" s="338"/>
      <c r="AW842" s="338"/>
      <c r="AX842" s="338"/>
      <c r="AY842" s="338"/>
      <c r="AZ842" s="338"/>
      <c r="BA842" s="338"/>
      <c r="BB842" s="338"/>
      <c r="BC842" s="338"/>
      <c r="BD842" s="338"/>
      <c r="BE842" s="338"/>
      <c r="BF842" s="338"/>
      <c r="BG842" s="338"/>
      <c r="BH842" s="338"/>
      <c r="BI842" s="338"/>
    </row>
    <row r="843" spans="1:61" s="348" customFormat="1" hidden="1">
      <c r="A843" s="338"/>
      <c r="B843" s="14"/>
      <c r="C843" s="195"/>
      <c r="D843" s="161"/>
      <c r="E843" s="14"/>
      <c r="F843" s="14"/>
      <c r="G843" s="14"/>
      <c r="H843" s="102"/>
      <c r="I843" s="14"/>
      <c r="K843" s="357"/>
      <c r="M843" s="338"/>
      <c r="N843" s="338"/>
      <c r="O843" s="338"/>
      <c r="P843" s="338"/>
      <c r="Q843" s="338"/>
      <c r="R843" s="338"/>
      <c r="S843" s="338"/>
      <c r="T843" s="338"/>
      <c r="U843" s="338"/>
      <c r="V843" s="338"/>
      <c r="W843" s="338"/>
      <c r="X843" s="338"/>
      <c r="Y843" s="338"/>
      <c r="Z843" s="338"/>
      <c r="AA843" s="338"/>
      <c r="AB843" s="338"/>
      <c r="AC843" s="338"/>
      <c r="AD843" s="338"/>
      <c r="AE843" s="338"/>
      <c r="AF843" s="338"/>
      <c r="AG843" s="338"/>
      <c r="AH843" s="338"/>
      <c r="AI843" s="338"/>
      <c r="AJ843" s="338"/>
      <c r="AK843" s="338"/>
      <c r="AL843" s="338"/>
      <c r="AM843" s="338"/>
      <c r="AN843" s="338"/>
      <c r="AO843" s="338"/>
      <c r="AP843" s="338"/>
      <c r="AQ843" s="338"/>
      <c r="AR843" s="338"/>
      <c r="AS843" s="338"/>
      <c r="AT843" s="338"/>
      <c r="AU843" s="338"/>
      <c r="AV843" s="338"/>
      <c r="AW843" s="338"/>
      <c r="AX843" s="338"/>
      <c r="AY843" s="338"/>
      <c r="AZ843" s="338"/>
      <c r="BA843" s="338"/>
      <c r="BB843" s="338"/>
      <c r="BC843" s="338"/>
      <c r="BD843" s="338"/>
      <c r="BE843" s="338"/>
      <c r="BF843" s="338"/>
      <c r="BG843" s="338"/>
      <c r="BH843" s="338"/>
      <c r="BI843" s="338"/>
    </row>
    <row r="844" spans="1:61" s="348" customFormat="1" hidden="1">
      <c r="A844" s="338"/>
      <c r="B844" s="14"/>
      <c r="C844" s="161"/>
      <c r="D844" s="161"/>
      <c r="E844" s="14"/>
      <c r="F844" s="14"/>
      <c r="G844" s="14"/>
      <c r="H844" s="197"/>
      <c r="I844" s="14"/>
      <c r="K844" s="357"/>
      <c r="M844" s="338"/>
      <c r="N844" s="338"/>
      <c r="O844" s="338"/>
      <c r="P844" s="338"/>
      <c r="Q844" s="338"/>
      <c r="R844" s="338"/>
      <c r="S844" s="338"/>
      <c r="T844" s="338"/>
      <c r="U844" s="338"/>
      <c r="V844" s="338"/>
      <c r="W844" s="338"/>
      <c r="X844" s="338"/>
      <c r="Y844" s="338"/>
      <c r="Z844" s="338"/>
      <c r="AA844" s="338"/>
      <c r="AB844" s="338"/>
      <c r="AC844" s="338"/>
      <c r="AD844" s="338"/>
      <c r="AE844" s="338"/>
      <c r="AF844" s="338"/>
      <c r="AG844" s="338"/>
      <c r="AH844" s="338"/>
      <c r="AI844" s="338"/>
      <c r="AJ844" s="338"/>
      <c r="AK844" s="338"/>
      <c r="AL844" s="338"/>
      <c r="AM844" s="338"/>
      <c r="AN844" s="338"/>
      <c r="AO844" s="338"/>
      <c r="AP844" s="338"/>
      <c r="AQ844" s="338"/>
      <c r="AR844" s="338"/>
      <c r="AS844" s="338"/>
      <c r="AT844" s="338"/>
      <c r="AU844" s="338"/>
      <c r="AV844" s="338"/>
      <c r="AW844" s="338"/>
      <c r="AX844" s="338"/>
      <c r="AY844" s="338"/>
      <c r="AZ844" s="338"/>
      <c r="BA844" s="338"/>
      <c r="BB844" s="338"/>
      <c r="BC844" s="338"/>
      <c r="BD844" s="338"/>
      <c r="BE844" s="338"/>
      <c r="BF844" s="338"/>
      <c r="BG844" s="338"/>
      <c r="BH844" s="338"/>
      <c r="BI844" s="338"/>
    </row>
    <row r="845" spans="1:61" s="348" customFormat="1" hidden="1">
      <c r="A845" s="338"/>
      <c r="B845" s="14"/>
      <c r="C845" s="195"/>
      <c r="D845" s="161"/>
      <c r="E845" s="14"/>
      <c r="F845" s="14"/>
      <c r="G845" s="14"/>
      <c r="H845" s="102"/>
      <c r="I845" s="14"/>
      <c r="K845" s="357"/>
      <c r="M845" s="338"/>
      <c r="N845" s="338"/>
      <c r="O845" s="338"/>
      <c r="P845" s="338"/>
      <c r="Q845" s="338"/>
      <c r="R845" s="338"/>
      <c r="S845" s="338"/>
      <c r="T845" s="338"/>
      <c r="U845" s="338"/>
      <c r="V845" s="338"/>
      <c r="W845" s="338"/>
      <c r="X845" s="338"/>
      <c r="Y845" s="338"/>
      <c r="Z845" s="338"/>
      <c r="AA845" s="338"/>
      <c r="AB845" s="338"/>
      <c r="AC845" s="338"/>
      <c r="AD845" s="338"/>
      <c r="AE845" s="338"/>
      <c r="AF845" s="338"/>
      <c r="AG845" s="338"/>
      <c r="AH845" s="338"/>
      <c r="AI845" s="338"/>
      <c r="AJ845" s="338"/>
      <c r="AK845" s="338"/>
      <c r="AL845" s="338"/>
      <c r="AM845" s="338"/>
      <c r="AN845" s="338"/>
      <c r="AO845" s="338"/>
      <c r="AP845" s="338"/>
      <c r="AQ845" s="338"/>
      <c r="AR845" s="338"/>
      <c r="AS845" s="338"/>
      <c r="AT845" s="338"/>
      <c r="AU845" s="338"/>
      <c r="AV845" s="338"/>
      <c r="AW845" s="338"/>
      <c r="AX845" s="338"/>
      <c r="AY845" s="338"/>
      <c r="AZ845" s="338"/>
      <c r="BA845" s="338"/>
      <c r="BB845" s="338"/>
      <c r="BC845" s="338"/>
      <c r="BD845" s="338"/>
      <c r="BE845" s="338"/>
      <c r="BF845" s="338"/>
      <c r="BG845" s="338"/>
      <c r="BH845" s="338"/>
      <c r="BI845" s="338"/>
    </row>
    <row r="846" spans="1:61" s="348" customFormat="1" hidden="1">
      <c r="A846" s="338"/>
      <c r="B846" s="14"/>
      <c r="C846" s="161"/>
      <c r="D846" s="161"/>
      <c r="E846" s="14"/>
      <c r="F846" s="14"/>
      <c r="G846" s="14"/>
      <c r="H846" s="197"/>
      <c r="I846" s="14"/>
      <c r="K846" s="357"/>
      <c r="M846" s="338"/>
      <c r="N846" s="338"/>
      <c r="O846" s="338"/>
      <c r="P846" s="338"/>
      <c r="Q846" s="338"/>
      <c r="R846" s="338"/>
      <c r="S846" s="338"/>
      <c r="T846" s="338"/>
      <c r="U846" s="338"/>
      <c r="V846" s="338"/>
      <c r="W846" s="338"/>
      <c r="X846" s="338"/>
      <c r="Y846" s="338"/>
      <c r="Z846" s="338"/>
      <c r="AA846" s="338"/>
      <c r="AB846" s="338"/>
      <c r="AC846" s="338"/>
      <c r="AD846" s="338"/>
      <c r="AE846" s="338"/>
      <c r="AF846" s="338"/>
      <c r="AG846" s="338"/>
      <c r="AH846" s="338"/>
      <c r="AI846" s="338"/>
      <c r="AJ846" s="338"/>
      <c r="AK846" s="338"/>
      <c r="AL846" s="338"/>
      <c r="AM846" s="338"/>
      <c r="AN846" s="338"/>
      <c r="AO846" s="338"/>
      <c r="AP846" s="338"/>
      <c r="AQ846" s="338"/>
      <c r="AR846" s="338"/>
      <c r="AS846" s="338"/>
      <c r="AT846" s="338"/>
      <c r="AU846" s="338"/>
      <c r="AV846" s="338"/>
      <c r="AW846" s="338"/>
      <c r="AX846" s="338"/>
      <c r="AY846" s="338"/>
      <c r="AZ846" s="338"/>
      <c r="BA846" s="338"/>
      <c r="BB846" s="338"/>
      <c r="BC846" s="338"/>
      <c r="BD846" s="338"/>
      <c r="BE846" s="338"/>
      <c r="BF846" s="338"/>
      <c r="BG846" s="338"/>
      <c r="BH846" s="338"/>
      <c r="BI846" s="338"/>
    </row>
    <row r="847" spans="1:61" s="348" customFormat="1" hidden="1">
      <c r="A847" s="338"/>
      <c r="B847" s="14"/>
      <c r="C847" s="195"/>
      <c r="D847" s="161"/>
      <c r="E847" s="14"/>
      <c r="F847" s="14"/>
      <c r="G847" s="14"/>
      <c r="H847" s="102"/>
      <c r="I847" s="14"/>
      <c r="K847" s="357"/>
      <c r="M847" s="338"/>
      <c r="N847" s="338"/>
      <c r="O847" s="338"/>
      <c r="P847" s="338"/>
      <c r="Q847" s="338"/>
      <c r="R847" s="338"/>
      <c r="S847" s="338"/>
      <c r="T847" s="338"/>
      <c r="U847" s="338"/>
      <c r="V847" s="338"/>
      <c r="W847" s="338"/>
      <c r="X847" s="338"/>
      <c r="Y847" s="338"/>
      <c r="Z847" s="338"/>
      <c r="AA847" s="338"/>
      <c r="AB847" s="338"/>
      <c r="AC847" s="338"/>
      <c r="AD847" s="338"/>
      <c r="AE847" s="338"/>
      <c r="AF847" s="338"/>
      <c r="AG847" s="338"/>
      <c r="AH847" s="338"/>
      <c r="AI847" s="338"/>
      <c r="AJ847" s="338"/>
      <c r="AK847" s="338"/>
      <c r="AL847" s="338"/>
      <c r="AM847" s="338"/>
      <c r="AN847" s="338"/>
      <c r="AO847" s="338"/>
      <c r="AP847" s="338"/>
      <c r="AQ847" s="338"/>
      <c r="AR847" s="338"/>
      <c r="AS847" s="338"/>
      <c r="AT847" s="338"/>
      <c r="AU847" s="338"/>
      <c r="AV847" s="338"/>
      <c r="AW847" s="338"/>
      <c r="AX847" s="338"/>
      <c r="AY847" s="338"/>
      <c r="AZ847" s="338"/>
      <c r="BA847" s="338"/>
      <c r="BB847" s="338"/>
      <c r="BC847" s="338"/>
      <c r="BD847" s="338"/>
      <c r="BE847" s="338"/>
      <c r="BF847" s="338"/>
      <c r="BG847" s="338"/>
      <c r="BH847" s="338"/>
      <c r="BI847" s="338"/>
    </row>
    <row r="848" spans="1:61" s="348" customFormat="1" hidden="1">
      <c r="A848" s="338"/>
      <c r="B848" s="14"/>
      <c r="C848" s="161"/>
      <c r="D848" s="161"/>
      <c r="E848" s="14"/>
      <c r="F848" s="14"/>
      <c r="G848" s="14"/>
      <c r="H848" s="197"/>
      <c r="I848" s="14"/>
      <c r="K848" s="357"/>
      <c r="M848" s="338"/>
      <c r="N848" s="338"/>
      <c r="O848" s="338"/>
      <c r="P848" s="338"/>
      <c r="Q848" s="338"/>
      <c r="R848" s="338"/>
      <c r="S848" s="338"/>
      <c r="T848" s="338"/>
      <c r="U848" s="338"/>
      <c r="V848" s="338"/>
      <c r="W848" s="338"/>
      <c r="X848" s="338"/>
      <c r="Y848" s="338"/>
      <c r="Z848" s="338"/>
      <c r="AA848" s="338"/>
      <c r="AB848" s="338"/>
      <c r="AC848" s="338"/>
      <c r="AD848" s="338"/>
      <c r="AE848" s="338"/>
      <c r="AF848" s="338"/>
      <c r="AG848" s="338"/>
      <c r="AH848" s="338"/>
      <c r="AI848" s="338"/>
      <c r="AJ848" s="338"/>
      <c r="AK848" s="338"/>
      <c r="AL848" s="338"/>
      <c r="AM848" s="338"/>
      <c r="AN848" s="338"/>
      <c r="AO848" s="338"/>
      <c r="AP848" s="338"/>
      <c r="AQ848" s="338"/>
      <c r="AR848" s="338"/>
      <c r="AS848" s="338"/>
      <c r="AT848" s="338"/>
      <c r="AU848" s="338"/>
      <c r="AV848" s="338"/>
      <c r="AW848" s="338"/>
      <c r="AX848" s="338"/>
      <c r="AY848" s="338"/>
      <c r="AZ848" s="338"/>
      <c r="BA848" s="338"/>
      <c r="BB848" s="338"/>
      <c r="BC848" s="338"/>
      <c r="BD848" s="338"/>
      <c r="BE848" s="338"/>
      <c r="BF848" s="338"/>
      <c r="BG848" s="338"/>
      <c r="BH848" s="338"/>
      <c r="BI848" s="338"/>
    </row>
    <row r="849" spans="1:61" s="348" customFormat="1" hidden="1">
      <c r="A849" s="338"/>
      <c r="B849" s="14"/>
      <c r="C849" s="195"/>
      <c r="D849" s="161"/>
      <c r="E849" s="14"/>
      <c r="F849" s="14"/>
      <c r="G849" s="14"/>
      <c r="H849" s="197"/>
      <c r="I849" s="14"/>
      <c r="K849" s="357"/>
      <c r="M849" s="338"/>
      <c r="N849" s="338"/>
      <c r="O849" s="338"/>
      <c r="P849" s="338"/>
      <c r="Q849" s="338"/>
      <c r="R849" s="338"/>
      <c r="S849" s="338"/>
      <c r="T849" s="338"/>
      <c r="U849" s="338"/>
      <c r="V849" s="338"/>
      <c r="W849" s="338"/>
      <c r="X849" s="338"/>
      <c r="Y849" s="338"/>
      <c r="Z849" s="338"/>
      <c r="AA849" s="338"/>
      <c r="AB849" s="338"/>
      <c r="AC849" s="338"/>
      <c r="AD849" s="338"/>
      <c r="AE849" s="338"/>
      <c r="AF849" s="338"/>
      <c r="AG849" s="338"/>
      <c r="AH849" s="338"/>
      <c r="AI849" s="338"/>
      <c r="AJ849" s="338"/>
      <c r="AK849" s="338"/>
      <c r="AL849" s="338"/>
      <c r="AM849" s="338"/>
      <c r="AN849" s="338"/>
      <c r="AO849" s="338"/>
      <c r="AP849" s="338"/>
      <c r="AQ849" s="338"/>
      <c r="AR849" s="338"/>
      <c r="AS849" s="338"/>
      <c r="AT849" s="338"/>
      <c r="AU849" s="338"/>
      <c r="AV849" s="338"/>
      <c r="AW849" s="338"/>
      <c r="AX849" s="338"/>
      <c r="AY849" s="338"/>
      <c r="AZ849" s="338"/>
      <c r="BA849" s="338"/>
      <c r="BB849" s="338"/>
      <c r="BC849" s="338"/>
      <c r="BD849" s="338"/>
      <c r="BE849" s="338"/>
      <c r="BF849" s="338"/>
      <c r="BG849" s="338"/>
      <c r="BH849" s="338"/>
      <c r="BI849" s="338"/>
    </row>
    <row r="850" spans="1:61" s="348" customFormat="1" hidden="1">
      <c r="A850" s="338"/>
      <c r="B850" s="14"/>
      <c r="C850" s="161"/>
      <c r="D850" s="161"/>
      <c r="E850" s="14"/>
      <c r="F850" s="14"/>
      <c r="G850" s="14"/>
      <c r="H850" s="197"/>
      <c r="I850" s="14"/>
      <c r="K850" s="357"/>
      <c r="M850" s="338"/>
      <c r="N850" s="338"/>
      <c r="O850" s="338"/>
      <c r="P850" s="338"/>
      <c r="Q850" s="338"/>
      <c r="R850" s="338"/>
      <c r="S850" s="338"/>
      <c r="T850" s="338"/>
      <c r="U850" s="338"/>
      <c r="V850" s="338"/>
      <c r="W850" s="338"/>
      <c r="X850" s="338"/>
      <c r="Y850" s="338"/>
      <c r="Z850" s="338"/>
      <c r="AA850" s="338"/>
      <c r="AB850" s="338"/>
      <c r="AC850" s="338"/>
      <c r="AD850" s="338"/>
      <c r="AE850" s="338"/>
      <c r="AF850" s="338"/>
      <c r="AG850" s="338"/>
      <c r="AH850" s="338"/>
      <c r="AI850" s="338"/>
      <c r="AJ850" s="338"/>
      <c r="AK850" s="338"/>
      <c r="AL850" s="338"/>
      <c r="AM850" s="338"/>
      <c r="AN850" s="338"/>
      <c r="AO850" s="338"/>
      <c r="AP850" s="338"/>
      <c r="AQ850" s="338"/>
      <c r="AR850" s="338"/>
      <c r="AS850" s="338"/>
      <c r="AT850" s="338"/>
      <c r="AU850" s="338"/>
      <c r="AV850" s="338"/>
      <c r="AW850" s="338"/>
      <c r="AX850" s="338"/>
      <c r="AY850" s="338"/>
      <c r="AZ850" s="338"/>
      <c r="BA850" s="338"/>
      <c r="BB850" s="338"/>
      <c r="BC850" s="338"/>
      <c r="BD850" s="338"/>
      <c r="BE850" s="338"/>
      <c r="BF850" s="338"/>
      <c r="BG850" s="338"/>
      <c r="BH850" s="338"/>
      <c r="BI850" s="338"/>
    </row>
    <row r="851" spans="1:61" s="348" customFormat="1" hidden="1">
      <c r="A851" s="338"/>
      <c r="B851" s="14"/>
      <c r="C851" s="195"/>
      <c r="D851" s="161"/>
      <c r="E851" s="14"/>
      <c r="F851" s="14"/>
      <c r="G851" s="14"/>
      <c r="H851" s="197"/>
      <c r="I851" s="14"/>
      <c r="K851" s="357"/>
      <c r="M851" s="338"/>
      <c r="N851" s="338"/>
      <c r="O851" s="338"/>
      <c r="P851" s="338"/>
      <c r="Q851" s="338"/>
      <c r="R851" s="338"/>
      <c r="S851" s="338"/>
      <c r="T851" s="338"/>
      <c r="U851" s="338"/>
      <c r="V851" s="338"/>
      <c r="W851" s="338"/>
      <c r="X851" s="338"/>
      <c r="Y851" s="338"/>
      <c r="Z851" s="338"/>
      <c r="AA851" s="338"/>
      <c r="AB851" s="338"/>
      <c r="AC851" s="338"/>
      <c r="AD851" s="338"/>
      <c r="AE851" s="338"/>
      <c r="AF851" s="338"/>
      <c r="AG851" s="338"/>
      <c r="AH851" s="338"/>
      <c r="AI851" s="338"/>
      <c r="AJ851" s="338"/>
      <c r="AK851" s="338"/>
      <c r="AL851" s="338"/>
      <c r="AM851" s="338"/>
      <c r="AN851" s="338"/>
      <c r="AO851" s="338"/>
      <c r="AP851" s="338"/>
      <c r="AQ851" s="338"/>
      <c r="AR851" s="338"/>
      <c r="AS851" s="338"/>
      <c r="AT851" s="338"/>
      <c r="AU851" s="338"/>
      <c r="AV851" s="338"/>
      <c r="AW851" s="338"/>
      <c r="AX851" s="338"/>
      <c r="AY851" s="338"/>
      <c r="AZ851" s="338"/>
      <c r="BA851" s="338"/>
      <c r="BB851" s="338"/>
      <c r="BC851" s="338"/>
      <c r="BD851" s="338"/>
      <c r="BE851" s="338"/>
      <c r="BF851" s="338"/>
      <c r="BG851" s="338"/>
      <c r="BH851" s="338"/>
      <c r="BI851" s="338"/>
    </row>
    <row r="852" spans="1:61" s="348" customFormat="1" hidden="1">
      <c r="A852" s="338"/>
      <c r="B852" s="14"/>
      <c r="C852" s="161"/>
      <c r="D852" s="161"/>
      <c r="E852" s="14"/>
      <c r="F852" s="14"/>
      <c r="G852" s="14"/>
      <c r="H852" s="197"/>
      <c r="I852" s="14"/>
      <c r="K852" s="357"/>
      <c r="M852" s="338"/>
      <c r="N852" s="338"/>
      <c r="O852" s="338"/>
      <c r="P852" s="338"/>
      <c r="Q852" s="338"/>
      <c r="R852" s="338"/>
      <c r="S852" s="338"/>
      <c r="T852" s="338"/>
      <c r="U852" s="338"/>
      <c r="V852" s="338"/>
      <c r="W852" s="338"/>
      <c r="X852" s="338"/>
      <c r="Y852" s="338"/>
      <c r="Z852" s="338"/>
      <c r="AA852" s="338"/>
      <c r="AB852" s="338"/>
      <c r="AC852" s="338"/>
      <c r="AD852" s="338"/>
      <c r="AE852" s="338"/>
      <c r="AF852" s="338"/>
      <c r="AG852" s="338"/>
      <c r="AH852" s="338"/>
      <c r="AI852" s="338"/>
      <c r="AJ852" s="338"/>
      <c r="AK852" s="338"/>
      <c r="AL852" s="338"/>
      <c r="AM852" s="338"/>
      <c r="AN852" s="338"/>
      <c r="AO852" s="338"/>
      <c r="AP852" s="338"/>
      <c r="AQ852" s="338"/>
      <c r="AR852" s="338"/>
      <c r="AS852" s="338"/>
      <c r="AT852" s="338"/>
      <c r="AU852" s="338"/>
      <c r="AV852" s="338"/>
      <c r="AW852" s="338"/>
      <c r="AX852" s="338"/>
      <c r="AY852" s="338"/>
      <c r="AZ852" s="338"/>
      <c r="BA852" s="338"/>
      <c r="BB852" s="338"/>
      <c r="BC852" s="338"/>
      <c r="BD852" s="338"/>
      <c r="BE852" s="338"/>
      <c r="BF852" s="338"/>
      <c r="BG852" s="338"/>
      <c r="BH852" s="338"/>
      <c r="BI852" s="338"/>
    </row>
    <row r="853" spans="1:61" s="348" customFormat="1" hidden="1">
      <c r="A853" s="338"/>
      <c r="B853" s="14"/>
      <c r="C853" s="195"/>
      <c r="D853" s="195"/>
      <c r="E853" s="114"/>
      <c r="F853" s="114"/>
      <c r="G853" s="114"/>
      <c r="H853" s="102"/>
      <c r="I853" s="14"/>
      <c r="K853" s="357"/>
      <c r="M853" s="338"/>
      <c r="N853" s="338"/>
      <c r="O853" s="338"/>
      <c r="P853" s="338"/>
      <c r="Q853" s="338"/>
      <c r="R853" s="338"/>
      <c r="S853" s="338"/>
      <c r="T853" s="338"/>
      <c r="U853" s="338"/>
      <c r="V853" s="338"/>
      <c r="W853" s="338"/>
      <c r="X853" s="338"/>
      <c r="Y853" s="338"/>
      <c r="Z853" s="338"/>
      <c r="AA853" s="338"/>
      <c r="AB853" s="338"/>
      <c r="AC853" s="338"/>
      <c r="AD853" s="338"/>
      <c r="AE853" s="338"/>
      <c r="AF853" s="338"/>
      <c r="AG853" s="338"/>
      <c r="AH853" s="338"/>
      <c r="AI853" s="338"/>
      <c r="AJ853" s="338"/>
      <c r="AK853" s="338"/>
      <c r="AL853" s="338"/>
      <c r="AM853" s="338"/>
      <c r="AN853" s="338"/>
      <c r="AO853" s="338"/>
      <c r="AP853" s="338"/>
      <c r="AQ853" s="338"/>
      <c r="AR853" s="338"/>
      <c r="AS853" s="338"/>
      <c r="AT853" s="338"/>
      <c r="AU853" s="338"/>
      <c r="AV853" s="338"/>
      <c r="AW853" s="338"/>
      <c r="AX853" s="338"/>
      <c r="AY853" s="338"/>
      <c r="AZ853" s="338"/>
      <c r="BA853" s="338"/>
      <c r="BB853" s="338"/>
      <c r="BC853" s="338"/>
      <c r="BD853" s="338"/>
      <c r="BE853" s="338"/>
      <c r="BF853" s="338"/>
      <c r="BG853" s="338"/>
      <c r="BH853" s="338"/>
      <c r="BI853" s="338"/>
    </row>
    <row r="854" spans="1:61" s="348" customFormat="1" hidden="1">
      <c r="A854" s="338"/>
      <c r="B854" s="14"/>
      <c r="C854" s="161"/>
      <c r="D854" s="161"/>
      <c r="E854" s="161"/>
      <c r="F854" s="161"/>
      <c r="G854" s="161"/>
      <c r="H854" s="197"/>
      <c r="I854" s="14"/>
      <c r="K854" s="357"/>
      <c r="M854" s="338"/>
      <c r="N854" s="338"/>
      <c r="O854" s="338"/>
      <c r="P854" s="338"/>
      <c r="Q854" s="338"/>
      <c r="R854" s="338"/>
      <c r="S854" s="338"/>
      <c r="T854" s="338"/>
      <c r="U854" s="338"/>
      <c r="V854" s="338"/>
      <c r="W854" s="338"/>
      <c r="X854" s="338"/>
      <c r="Y854" s="338"/>
      <c r="Z854" s="338"/>
      <c r="AA854" s="338"/>
      <c r="AB854" s="338"/>
      <c r="AC854" s="338"/>
      <c r="AD854" s="338"/>
      <c r="AE854" s="338"/>
      <c r="AF854" s="338"/>
      <c r="AG854" s="338"/>
      <c r="AH854" s="338"/>
      <c r="AI854" s="338"/>
      <c r="AJ854" s="338"/>
      <c r="AK854" s="338"/>
      <c r="AL854" s="338"/>
      <c r="AM854" s="338"/>
      <c r="AN854" s="338"/>
      <c r="AO854" s="338"/>
      <c r="AP854" s="338"/>
      <c r="AQ854" s="338"/>
      <c r="AR854" s="338"/>
      <c r="AS854" s="338"/>
      <c r="AT854" s="338"/>
      <c r="AU854" s="338"/>
      <c r="AV854" s="338"/>
      <c r="AW854" s="338"/>
      <c r="AX854" s="338"/>
      <c r="AY854" s="338"/>
      <c r="AZ854" s="338"/>
      <c r="BA854" s="338"/>
      <c r="BB854" s="338"/>
      <c r="BC854" s="338"/>
      <c r="BD854" s="338"/>
      <c r="BE854" s="338"/>
      <c r="BF854" s="338"/>
      <c r="BG854" s="338"/>
      <c r="BH854" s="338"/>
      <c r="BI854" s="338"/>
    </row>
    <row r="855" spans="1:61" s="348" customFormat="1" hidden="1">
      <c r="A855" s="338"/>
      <c r="B855" s="14"/>
      <c r="C855" s="195"/>
      <c r="D855" s="195"/>
      <c r="E855" s="114"/>
      <c r="F855" s="114"/>
      <c r="G855" s="114"/>
      <c r="H855" s="102"/>
      <c r="I855" s="14"/>
      <c r="K855" s="357"/>
      <c r="M855" s="338"/>
      <c r="N855" s="338"/>
      <c r="O855" s="338"/>
      <c r="P855" s="338"/>
      <c r="Q855" s="338"/>
      <c r="R855" s="338"/>
      <c r="S855" s="338"/>
      <c r="T855" s="338"/>
      <c r="U855" s="338"/>
      <c r="V855" s="338"/>
      <c r="W855" s="338"/>
      <c r="X855" s="338"/>
      <c r="Y855" s="338"/>
      <c r="Z855" s="338"/>
      <c r="AA855" s="338"/>
      <c r="AB855" s="338"/>
      <c r="AC855" s="338"/>
      <c r="AD855" s="338"/>
      <c r="AE855" s="338"/>
      <c r="AF855" s="338"/>
      <c r="AG855" s="338"/>
      <c r="AH855" s="338"/>
      <c r="AI855" s="338"/>
      <c r="AJ855" s="338"/>
      <c r="AK855" s="338"/>
      <c r="AL855" s="338"/>
      <c r="AM855" s="338"/>
      <c r="AN855" s="338"/>
      <c r="AO855" s="338"/>
      <c r="AP855" s="338"/>
      <c r="AQ855" s="338"/>
      <c r="AR855" s="338"/>
      <c r="AS855" s="338"/>
      <c r="AT855" s="338"/>
      <c r="AU855" s="338"/>
      <c r="AV855" s="338"/>
      <c r="AW855" s="338"/>
      <c r="AX855" s="338"/>
      <c r="AY855" s="338"/>
      <c r="AZ855" s="338"/>
      <c r="BA855" s="338"/>
      <c r="BB855" s="338"/>
      <c r="BC855" s="338"/>
      <c r="BD855" s="338"/>
      <c r="BE855" s="338"/>
      <c r="BF855" s="338"/>
      <c r="BG855" s="338"/>
      <c r="BH855" s="338"/>
      <c r="BI855" s="338"/>
    </row>
    <row r="856" spans="1:61" s="348" customFormat="1" hidden="1">
      <c r="A856" s="338"/>
      <c r="B856" s="14"/>
      <c r="C856" s="161"/>
      <c r="D856" s="161"/>
      <c r="E856" s="161"/>
      <c r="F856" s="161"/>
      <c r="G856" s="161"/>
      <c r="H856" s="197"/>
      <c r="I856" s="14"/>
      <c r="K856" s="357"/>
      <c r="M856" s="338"/>
      <c r="N856" s="338"/>
      <c r="O856" s="338"/>
      <c r="P856" s="338"/>
      <c r="Q856" s="338"/>
      <c r="R856" s="338"/>
      <c r="S856" s="338"/>
      <c r="T856" s="338"/>
      <c r="U856" s="338"/>
      <c r="V856" s="338"/>
      <c r="W856" s="338"/>
      <c r="X856" s="338"/>
      <c r="Y856" s="338"/>
      <c r="Z856" s="338"/>
      <c r="AA856" s="338"/>
      <c r="AB856" s="338"/>
      <c r="AC856" s="338"/>
      <c r="AD856" s="338"/>
      <c r="AE856" s="338"/>
      <c r="AF856" s="338"/>
      <c r="AG856" s="338"/>
      <c r="AH856" s="338"/>
      <c r="AI856" s="338"/>
      <c r="AJ856" s="338"/>
      <c r="AK856" s="338"/>
      <c r="AL856" s="338"/>
      <c r="AM856" s="338"/>
      <c r="AN856" s="338"/>
      <c r="AO856" s="338"/>
      <c r="AP856" s="338"/>
      <c r="AQ856" s="338"/>
      <c r="AR856" s="338"/>
      <c r="AS856" s="338"/>
      <c r="AT856" s="338"/>
      <c r="AU856" s="338"/>
      <c r="AV856" s="338"/>
      <c r="AW856" s="338"/>
      <c r="AX856" s="338"/>
      <c r="AY856" s="338"/>
      <c r="AZ856" s="338"/>
      <c r="BA856" s="338"/>
      <c r="BB856" s="338"/>
      <c r="BC856" s="338"/>
      <c r="BD856" s="338"/>
      <c r="BE856" s="338"/>
      <c r="BF856" s="338"/>
      <c r="BG856" s="338"/>
      <c r="BH856" s="338"/>
      <c r="BI856" s="338"/>
    </row>
    <row r="857" spans="1:61" s="348" customFormat="1" hidden="1">
      <c r="A857" s="338"/>
      <c r="B857" s="14"/>
      <c r="C857" s="195"/>
      <c r="D857" s="195"/>
      <c r="E857" s="161"/>
      <c r="F857" s="161"/>
      <c r="G857" s="161"/>
      <c r="H857" s="197"/>
      <c r="I857" s="14"/>
      <c r="K857" s="357"/>
      <c r="M857" s="338"/>
      <c r="N857" s="338"/>
      <c r="O857" s="338"/>
      <c r="P857" s="338"/>
      <c r="Q857" s="338"/>
      <c r="R857" s="338"/>
      <c r="S857" s="338"/>
      <c r="T857" s="338"/>
      <c r="U857" s="338"/>
      <c r="V857" s="338"/>
      <c r="W857" s="338"/>
      <c r="X857" s="338"/>
      <c r="Y857" s="338"/>
      <c r="Z857" s="338"/>
      <c r="AA857" s="338"/>
      <c r="AB857" s="338"/>
      <c r="AC857" s="338"/>
      <c r="AD857" s="338"/>
      <c r="AE857" s="338"/>
      <c r="AF857" s="338"/>
      <c r="AG857" s="338"/>
      <c r="AH857" s="338"/>
      <c r="AI857" s="338"/>
      <c r="AJ857" s="338"/>
      <c r="AK857" s="338"/>
      <c r="AL857" s="338"/>
      <c r="AM857" s="338"/>
      <c r="AN857" s="338"/>
      <c r="AO857" s="338"/>
      <c r="AP857" s="338"/>
      <c r="AQ857" s="338"/>
      <c r="AR857" s="338"/>
      <c r="AS857" s="338"/>
      <c r="AT857" s="338"/>
      <c r="AU857" s="338"/>
      <c r="AV857" s="338"/>
      <c r="AW857" s="338"/>
      <c r="AX857" s="338"/>
      <c r="AY857" s="338"/>
      <c r="AZ857" s="338"/>
      <c r="BA857" s="338"/>
      <c r="BB857" s="338"/>
      <c r="BC857" s="338"/>
      <c r="BD857" s="338"/>
      <c r="BE857" s="338"/>
      <c r="BF857" s="338"/>
      <c r="BG857" s="338"/>
      <c r="BH857" s="338"/>
      <c r="BI857" s="338"/>
    </row>
    <row r="858" spans="1:61" s="348" customFormat="1" hidden="1">
      <c r="A858" s="338"/>
      <c r="B858" s="14"/>
      <c r="C858" s="161"/>
      <c r="D858" s="161"/>
      <c r="E858" s="161"/>
      <c r="F858" s="161"/>
      <c r="G858" s="161"/>
      <c r="H858" s="197"/>
      <c r="I858" s="14"/>
      <c r="K858" s="357"/>
      <c r="M858" s="338"/>
      <c r="N858" s="338"/>
      <c r="O858" s="338"/>
      <c r="P858" s="338"/>
      <c r="Q858" s="338"/>
      <c r="R858" s="338"/>
      <c r="S858" s="338"/>
      <c r="T858" s="338"/>
      <c r="U858" s="338"/>
      <c r="V858" s="338"/>
      <c r="W858" s="338"/>
      <c r="X858" s="338"/>
      <c r="Y858" s="338"/>
      <c r="Z858" s="338"/>
      <c r="AA858" s="338"/>
      <c r="AB858" s="338"/>
      <c r="AC858" s="338"/>
      <c r="AD858" s="338"/>
      <c r="AE858" s="338"/>
      <c r="AF858" s="338"/>
      <c r="AG858" s="338"/>
      <c r="AH858" s="338"/>
      <c r="AI858" s="338"/>
      <c r="AJ858" s="338"/>
      <c r="AK858" s="338"/>
      <c r="AL858" s="338"/>
      <c r="AM858" s="338"/>
      <c r="AN858" s="338"/>
      <c r="AO858" s="338"/>
      <c r="AP858" s="338"/>
      <c r="AQ858" s="338"/>
      <c r="AR858" s="338"/>
      <c r="AS858" s="338"/>
      <c r="AT858" s="338"/>
      <c r="AU858" s="338"/>
      <c r="AV858" s="338"/>
      <c r="AW858" s="338"/>
      <c r="AX858" s="338"/>
      <c r="AY858" s="338"/>
      <c r="AZ858" s="338"/>
      <c r="BA858" s="338"/>
      <c r="BB858" s="338"/>
      <c r="BC858" s="338"/>
      <c r="BD858" s="338"/>
      <c r="BE858" s="338"/>
      <c r="BF858" s="338"/>
      <c r="BG858" s="338"/>
      <c r="BH858" s="338"/>
      <c r="BI858" s="338"/>
    </row>
    <row r="859" spans="1:61" s="348" customFormat="1" hidden="1">
      <c r="A859" s="338"/>
      <c r="B859" s="14"/>
      <c r="C859" s="195"/>
      <c r="D859" s="195"/>
      <c r="E859" s="161"/>
      <c r="F859" s="161"/>
      <c r="G859" s="161"/>
      <c r="H859" s="197"/>
      <c r="I859" s="14"/>
      <c r="K859" s="357"/>
      <c r="M859" s="338"/>
      <c r="N859" s="338"/>
      <c r="O859" s="338"/>
      <c r="P859" s="338"/>
      <c r="Q859" s="338"/>
      <c r="R859" s="338"/>
      <c r="S859" s="338"/>
      <c r="T859" s="338"/>
      <c r="U859" s="338"/>
      <c r="V859" s="338"/>
      <c r="W859" s="338"/>
      <c r="X859" s="338"/>
      <c r="Y859" s="338"/>
      <c r="Z859" s="338"/>
      <c r="AA859" s="338"/>
      <c r="AB859" s="338"/>
      <c r="AC859" s="338"/>
      <c r="AD859" s="338"/>
      <c r="AE859" s="338"/>
      <c r="AF859" s="338"/>
      <c r="AG859" s="338"/>
      <c r="AH859" s="338"/>
      <c r="AI859" s="338"/>
      <c r="AJ859" s="338"/>
      <c r="AK859" s="338"/>
      <c r="AL859" s="338"/>
      <c r="AM859" s="338"/>
      <c r="AN859" s="338"/>
      <c r="AO859" s="338"/>
      <c r="AP859" s="338"/>
      <c r="AQ859" s="338"/>
      <c r="AR859" s="338"/>
      <c r="AS859" s="338"/>
      <c r="AT859" s="338"/>
      <c r="AU859" s="338"/>
      <c r="AV859" s="338"/>
      <c r="AW859" s="338"/>
      <c r="AX859" s="338"/>
      <c r="AY859" s="338"/>
      <c r="AZ859" s="338"/>
      <c r="BA859" s="338"/>
      <c r="BB859" s="338"/>
      <c r="BC859" s="338"/>
      <c r="BD859" s="338"/>
      <c r="BE859" s="338"/>
      <c r="BF859" s="338"/>
      <c r="BG859" s="338"/>
      <c r="BH859" s="338"/>
      <c r="BI859" s="338"/>
    </row>
    <row r="860" spans="1:61" s="348" customFormat="1" hidden="1">
      <c r="A860" s="338"/>
      <c r="B860" s="14"/>
      <c r="C860" s="161"/>
      <c r="D860" s="161"/>
      <c r="E860" s="161"/>
      <c r="F860" s="161"/>
      <c r="G860" s="161"/>
      <c r="H860" s="197"/>
      <c r="I860" s="14"/>
      <c r="K860" s="357"/>
      <c r="M860" s="338"/>
      <c r="N860" s="338"/>
      <c r="O860" s="338"/>
      <c r="P860" s="338"/>
      <c r="Q860" s="338"/>
      <c r="R860" s="338"/>
      <c r="S860" s="338"/>
      <c r="T860" s="338"/>
      <c r="U860" s="338"/>
      <c r="V860" s="338"/>
      <c r="W860" s="338"/>
      <c r="X860" s="338"/>
      <c r="Y860" s="338"/>
      <c r="Z860" s="338"/>
      <c r="AA860" s="338"/>
      <c r="AB860" s="338"/>
      <c r="AC860" s="338"/>
      <c r="AD860" s="338"/>
      <c r="AE860" s="338"/>
      <c r="AF860" s="338"/>
      <c r="AG860" s="338"/>
      <c r="AH860" s="338"/>
      <c r="AI860" s="338"/>
      <c r="AJ860" s="338"/>
      <c r="AK860" s="338"/>
      <c r="AL860" s="338"/>
      <c r="AM860" s="338"/>
      <c r="AN860" s="338"/>
      <c r="AO860" s="338"/>
      <c r="AP860" s="338"/>
      <c r="AQ860" s="338"/>
      <c r="AR860" s="338"/>
      <c r="AS860" s="338"/>
      <c r="AT860" s="338"/>
      <c r="AU860" s="338"/>
      <c r="AV860" s="338"/>
      <c r="AW860" s="338"/>
      <c r="AX860" s="338"/>
      <c r="AY860" s="338"/>
      <c r="AZ860" s="338"/>
      <c r="BA860" s="338"/>
      <c r="BB860" s="338"/>
      <c r="BC860" s="338"/>
      <c r="BD860" s="338"/>
      <c r="BE860" s="338"/>
      <c r="BF860" s="338"/>
      <c r="BG860" s="338"/>
      <c r="BH860" s="338"/>
      <c r="BI860" s="338"/>
    </row>
    <row r="861" spans="1:61" s="348" customFormat="1" hidden="1">
      <c r="A861" s="338"/>
      <c r="B861" s="14"/>
      <c r="C861" s="195"/>
      <c r="D861" s="195"/>
      <c r="E861" s="161"/>
      <c r="F861" s="161"/>
      <c r="G861" s="161"/>
      <c r="H861" s="197"/>
      <c r="I861" s="14"/>
      <c r="K861" s="357"/>
      <c r="M861" s="338"/>
      <c r="N861" s="338"/>
      <c r="O861" s="338"/>
      <c r="P861" s="338"/>
      <c r="Q861" s="338"/>
      <c r="R861" s="338"/>
      <c r="S861" s="338"/>
      <c r="T861" s="338"/>
      <c r="U861" s="338"/>
      <c r="V861" s="338"/>
      <c r="W861" s="338"/>
      <c r="X861" s="338"/>
      <c r="Y861" s="338"/>
      <c r="Z861" s="338"/>
      <c r="AA861" s="338"/>
      <c r="AB861" s="338"/>
      <c r="AC861" s="338"/>
      <c r="AD861" s="338"/>
      <c r="AE861" s="338"/>
      <c r="AF861" s="338"/>
      <c r="AG861" s="338"/>
      <c r="AH861" s="338"/>
      <c r="AI861" s="338"/>
      <c r="AJ861" s="338"/>
      <c r="AK861" s="338"/>
      <c r="AL861" s="338"/>
      <c r="AM861" s="338"/>
      <c r="AN861" s="338"/>
      <c r="AO861" s="338"/>
      <c r="AP861" s="338"/>
      <c r="AQ861" s="338"/>
      <c r="AR861" s="338"/>
      <c r="AS861" s="338"/>
      <c r="AT861" s="338"/>
      <c r="AU861" s="338"/>
      <c r="AV861" s="338"/>
      <c r="AW861" s="338"/>
      <c r="AX861" s="338"/>
      <c r="AY861" s="338"/>
      <c r="AZ861" s="338"/>
      <c r="BA861" s="338"/>
      <c r="BB861" s="338"/>
      <c r="BC861" s="338"/>
      <c r="BD861" s="338"/>
      <c r="BE861" s="338"/>
      <c r="BF861" s="338"/>
      <c r="BG861" s="338"/>
      <c r="BH861" s="338"/>
      <c r="BI861" s="338"/>
    </row>
    <row r="862" spans="1:61" s="348" customFormat="1" hidden="1">
      <c r="A862" s="338"/>
      <c r="B862" s="14"/>
      <c r="C862" s="161"/>
      <c r="D862" s="161"/>
      <c r="E862" s="161"/>
      <c r="F862" s="161"/>
      <c r="G862" s="161"/>
      <c r="H862" s="197"/>
      <c r="I862" s="14"/>
      <c r="K862" s="357"/>
      <c r="M862" s="338"/>
      <c r="N862" s="338"/>
      <c r="O862" s="338"/>
      <c r="P862" s="338"/>
      <c r="Q862" s="338"/>
      <c r="R862" s="338"/>
      <c r="S862" s="338"/>
      <c r="T862" s="338"/>
      <c r="U862" s="338"/>
      <c r="V862" s="338"/>
      <c r="W862" s="338"/>
      <c r="X862" s="338"/>
      <c r="Y862" s="338"/>
      <c r="Z862" s="338"/>
      <c r="AA862" s="338"/>
      <c r="AB862" s="338"/>
      <c r="AC862" s="338"/>
      <c r="AD862" s="338"/>
      <c r="AE862" s="338"/>
      <c r="AF862" s="338"/>
      <c r="AG862" s="338"/>
      <c r="AH862" s="338"/>
      <c r="AI862" s="338"/>
      <c r="AJ862" s="338"/>
      <c r="AK862" s="338"/>
      <c r="AL862" s="338"/>
      <c r="AM862" s="338"/>
      <c r="AN862" s="338"/>
      <c r="AO862" s="338"/>
      <c r="AP862" s="338"/>
      <c r="AQ862" s="338"/>
      <c r="AR862" s="338"/>
      <c r="AS862" s="338"/>
      <c r="AT862" s="338"/>
      <c r="AU862" s="338"/>
      <c r="AV862" s="338"/>
      <c r="AW862" s="338"/>
      <c r="AX862" s="338"/>
      <c r="AY862" s="338"/>
      <c r="AZ862" s="338"/>
      <c r="BA862" s="338"/>
      <c r="BB862" s="338"/>
      <c r="BC862" s="338"/>
      <c r="BD862" s="338"/>
      <c r="BE862" s="338"/>
      <c r="BF862" s="338"/>
      <c r="BG862" s="338"/>
      <c r="BH862" s="338"/>
      <c r="BI862" s="338"/>
    </row>
    <row r="863" spans="1:61" s="348" customFormat="1" hidden="1">
      <c r="A863" s="338"/>
      <c r="B863" s="14"/>
      <c r="C863" s="195"/>
      <c r="D863" s="161"/>
      <c r="E863" s="161"/>
      <c r="F863" s="161"/>
      <c r="G863" s="161"/>
      <c r="H863" s="197"/>
      <c r="I863" s="14"/>
      <c r="K863" s="357"/>
      <c r="M863" s="338"/>
      <c r="N863" s="338"/>
      <c r="O863" s="338"/>
      <c r="P863" s="338"/>
      <c r="Q863" s="338"/>
      <c r="R863" s="338"/>
      <c r="S863" s="338"/>
      <c r="T863" s="338"/>
      <c r="U863" s="338"/>
      <c r="V863" s="338"/>
      <c r="W863" s="338"/>
      <c r="X863" s="338"/>
      <c r="Y863" s="338"/>
      <c r="Z863" s="338"/>
      <c r="AA863" s="338"/>
      <c r="AB863" s="338"/>
      <c r="AC863" s="338"/>
      <c r="AD863" s="338"/>
      <c r="AE863" s="338"/>
      <c r="AF863" s="338"/>
      <c r="AG863" s="338"/>
      <c r="AH863" s="338"/>
      <c r="AI863" s="338"/>
      <c r="AJ863" s="338"/>
      <c r="AK863" s="338"/>
      <c r="AL863" s="338"/>
      <c r="AM863" s="338"/>
      <c r="AN863" s="338"/>
      <c r="AO863" s="338"/>
      <c r="AP863" s="338"/>
      <c r="AQ863" s="338"/>
      <c r="AR863" s="338"/>
      <c r="AS863" s="338"/>
      <c r="AT863" s="338"/>
      <c r="AU863" s="338"/>
      <c r="AV863" s="338"/>
      <c r="AW863" s="338"/>
      <c r="AX863" s="338"/>
      <c r="AY863" s="338"/>
      <c r="AZ863" s="338"/>
      <c r="BA863" s="338"/>
      <c r="BB863" s="338"/>
      <c r="BC863" s="338"/>
      <c r="BD863" s="338"/>
      <c r="BE863" s="338"/>
      <c r="BF863" s="338"/>
      <c r="BG863" s="338"/>
      <c r="BH863" s="338"/>
      <c r="BI863" s="338"/>
    </row>
    <row r="864" spans="1:61" s="348" customFormat="1" hidden="1">
      <c r="A864" s="338"/>
      <c r="B864" s="14"/>
      <c r="C864" s="161"/>
      <c r="D864" s="161"/>
      <c r="E864" s="161"/>
      <c r="F864" s="161"/>
      <c r="G864" s="161"/>
      <c r="H864" s="197"/>
      <c r="I864" s="14"/>
      <c r="K864" s="357"/>
      <c r="M864" s="338"/>
      <c r="N864" s="338"/>
      <c r="O864" s="338"/>
      <c r="P864" s="338"/>
      <c r="Q864" s="338"/>
      <c r="R864" s="338"/>
      <c r="S864" s="338"/>
      <c r="T864" s="338"/>
      <c r="U864" s="338"/>
      <c r="V864" s="338"/>
      <c r="W864" s="338"/>
      <c r="X864" s="338"/>
      <c r="Y864" s="338"/>
      <c r="Z864" s="338"/>
      <c r="AA864" s="338"/>
      <c r="AB864" s="338"/>
      <c r="AC864" s="338"/>
      <c r="AD864" s="338"/>
      <c r="AE864" s="338"/>
      <c r="AF864" s="338"/>
      <c r="AG864" s="338"/>
      <c r="AH864" s="338"/>
      <c r="AI864" s="338"/>
      <c r="AJ864" s="338"/>
      <c r="AK864" s="338"/>
      <c r="AL864" s="338"/>
      <c r="AM864" s="338"/>
      <c r="AN864" s="338"/>
      <c r="AO864" s="338"/>
      <c r="AP864" s="338"/>
      <c r="AQ864" s="338"/>
      <c r="AR864" s="338"/>
      <c r="AS864" s="338"/>
      <c r="AT864" s="338"/>
      <c r="AU864" s="338"/>
      <c r="AV864" s="338"/>
      <c r="AW864" s="338"/>
      <c r="AX864" s="338"/>
      <c r="AY864" s="338"/>
      <c r="AZ864" s="338"/>
      <c r="BA864" s="338"/>
      <c r="BB864" s="338"/>
      <c r="BC864" s="338"/>
      <c r="BD864" s="338"/>
      <c r="BE864" s="338"/>
      <c r="BF864" s="338"/>
      <c r="BG864" s="338"/>
      <c r="BH864" s="338"/>
      <c r="BI864" s="338"/>
    </row>
    <row r="865" spans="1:61" s="348" customFormat="1" hidden="1">
      <c r="A865" s="338"/>
      <c r="B865" s="14"/>
      <c r="C865" s="195"/>
      <c r="D865" s="161"/>
      <c r="E865" s="161"/>
      <c r="F865" s="161"/>
      <c r="G865" s="161"/>
      <c r="H865" s="197"/>
      <c r="I865" s="14"/>
      <c r="K865" s="357"/>
      <c r="M865" s="338"/>
      <c r="N865" s="338"/>
      <c r="O865" s="338"/>
      <c r="P865" s="338"/>
      <c r="Q865" s="338"/>
      <c r="R865" s="338"/>
      <c r="S865" s="338"/>
      <c r="T865" s="338"/>
      <c r="U865" s="338"/>
      <c r="V865" s="338"/>
      <c r="W865" s="338"/>
      <c r="X865" s="338"/>
      <c r="Y865" s="338"/>
      <c r="Z865" s="338"/>
      <c r="AA865" s="338"/>
      <c r="AB865" s="338"/>
      <c r="AC865" s="338"/>
      <c r="AD865" s="338"/>
      <c r="AE865" s="338"/>
      <c r="AF865" s="338"/>
      <c r="AG865" s="338"/>
      <c r="AH865" s="338"/>
      <c r="AI865" s="338"/>
      <c r="AJ865" s="338"/>
      <c r="AK865" s="338"/>
      <c r="AL865" s="338"/>
      <c r="AM865" s="338"/>
      <c r="AN865" s="338"/>
      <c r="AO865" s="338"/>
      <c r="AP865" s="338"/>
      <c r="AQ865" s="338"/>
      <c r="AR865" s="338"/>
      <c r="AS865" s="338"/>
      <c r="AT865" s="338"/>
      <c r="AU865" s="338"/>
      <c r="AV865" s="338"/>
      <c r="AW865" s="338"/>
      <c r="AX865" s="338"/>
      <c r="AY865" s="338"/>
      <c r="AZ865" s="338"/>
      <c r="BA865" s="338"/>
      <c r="BB865" s="338"/>
      <c r="BC865" s="338"/>
      <c r="BD865" s="338"/>
      <c r="BE865" s="338"/>
      <c r="BF865" s="338"/>
      <c r="BG865" s="338"/>
      <c r="BH865" s="338"/>
      <c r="BI865" s="338"/>
    </row>
    <row r="866" spans="1:61" s="348" customFormat="1" hidden="1">
      <c r="A866" s="338"/>
      <c r="B866" s="14"/>
      <c r="C866" s="161"/>
      <c r="D866" s="161"/>
      <c r="E866" s="161"/>
      <c r="F866" s="161"/>
      <c r="G866" s="161"/>
      <c r="H866" s="197"/>
      <c r="I866" s="14"/>
      <c r="K866" s="357"/>
      <c r="M866" s="338"/>
      <c r="N866" s="338"/>
      <c r="O866" s="338"/>
      <c r="P866" s="338"/>
      <c r="Q866" s="338"/>
      <c r="R866" s="338"/>
      <c r="S866" s="338"/>
      <c r="T866" s="338"/>
      <c r="U866" s="338"/>
      <c r="V866" s="338"/>
      <c r="W866" s="338"/>
      <c r="X866" s="338"/>
      <c r="Y866" s="338"/>
      <c r="Z866" s="338"/>
      <c r="AA866" s="338"/>
      <c r="AB866" s="338"/>
      <c r="AC866" s="338"/>
      <c r="AD866" s="338"/>
      <c r="AE866" s="338"/>
      <c r="AF866" s="338"/>
      <c r="AG866" s="338"/>
      <c r="AH866" s="338"/>
      <c r="AI866" s="338"/>
      <c r="AJ866" s="338"/>
      <c r="AK866" s="338"/>
      <c r="AL866" s="338"/>
      <c r="AM866" s="338"/>
      <c r="AN866" s="338"/>
      <c r="AO866" s="338"/>
      <c r="AP866" s="338"/>
      <c r="AQ866" s="338"/>
      <c r="AR866" s="338"/>
      <c r="AS866" s="338"/>
      <c r="AT866" s="338"/>
      <c r="AU866" s="338"/>
      <c r="AV866" s="338"/>
      <c r="AW866" s="338"/>
      <c r="AX866" s="338"/>
      <c r="AY866" s="338"/>
      <c r="AZ866" s="338"/>
      <c r="BA866" s="338"/>
      <c r="BB866" s="338"/>
      <c r="BC866" s="338"/>
      <c r="BD866" s="338"/>
      <c r="BE866" s="338"/>
      <c r="BF866" s="338"/>
      <c r="BG866" s="338"/>
      <c r="BH866" s="338"/>
      <c r="BI866" s="338"/>
    </row>
    <row r="867" spans="1:61" s="348" customFormat="1" hidden="1">
      <c r="A867" s="338"/>
      <c r="B867" s="14"/>
      <c r="C867" s="195"/>
      <c r="D867" s="161"/>
      <c r="E867" s="161"/>
      <c r="F867" s="161"/>
      <c r="G867" s="161"/>
      <c r="H867" s="197"/>
      <c r="I867" s="14"/>
      <c r="K867" s="357"/>
      <c r="M867" s="338"/>
      <c r="N867" s="338"/>
      <c r="O867" s="338"/>
      <c r="P867" s="338"/>
      <c r="Q867" s="338"/>
      <c r="R867" s="338"/>
      <c r="S867" s="338"/>
      <c r="T867" s="338"/>
      <c r="U867" s="338"/>
      <c r="V867" s="338"/>
      <c r="W867" s="338"/>
      <c r="X867" s="338"/>
      <c r="Y867" s="338"/>
      <c r="Z867" s="338"/>
      <c r="AA867" s="338"/>
      <c r="AB867" s="338"/>
      <c r="AC867" s="338"/>
      <c r="AD867" s="338"/>
      <c r="AE867" s="338"/>
      <c r="AF867" s="338"/>
      <c r="AG867" s="338"/>
      <c r="AH867" s="338"/>
      <c r="AI867" s="338"/>
      <c r="AJ867" s="338"/>
      <c r="AK867" s="338"/>
      <c r="AL867" s="338"/>
      <c r="AM867" s="338"/>
      <c r="AN867" s="338"/>
      <c r="AO867" s="338"/>
      <c r="AP867" s="338"/>
      <c r="AQ867" s="338"/>
      <c r="AR867" s="338"/>
      <c r="AS867" s="338"/>
      <c r="AT867" s="338"/>
      <c r="AU867" s="338"/>
      <c r="AV867" s="338"/>
      <c r="AW867" s="338"/>
      <c r="AX867" s="338"/>
      <c r="AY867" s="338"/>
      <c r="AZ867" s="338"/>
      <c r="BA867" s="338"/>
      <c r="BB867" s="338"/>
      <c r="BC867" s="338"/>
      <c r="BD867" s="338"/>
      <c r="BE867" s="338"/>
      <c r="BF867" s="338"/>
      <c r="BG867" s="338"/>
      <c r="BH867" s="338"/>
      <c r="BI867" s="338"/>
    </row>
    <row r="868" spans="1:61" s="348" customFormat="1" hidden="1">
      <c r="A868" s="338"/>
      <c r="B868" s="14"/>
      <c r="C868" s="161"/>
      <c r="D868" s="161"/>
      <c r="E868" s="161"/>
      <c r="F868" s="161"/>
      <c r="G868" s="161"/>
      <c r="H868" s="197"/>
      <c r="I868" s="14"/>
      <c r="K868" s="357"/>
      <c r="M868" s="338"/>
      <c r="N868" s="338"/>
      <c r="O868" s="338"/>
      <c r="P868" s="338"/>
      <c r="Q868" s="338"/>
      <c r="R868" s="338"/>
      <c r="S868" s="338"/>
      <c r="T868" s="338"/>
      <c r="U868" s="338"/>
      <c r="V868" s="338"/>
      <c r="W868" s="338"/>
      <c r="X868" s="338"/>
      <c r="Y868" s="338"/>
      <c r="Z868" s="338"/>
      <c r="AA868" s="338"/>
      <c r="AB868" s="338"/>
      <c r="AC868" s="338"/>
      <c r="AD868" s="338"/>
      <c r="AE868" s="338"/>
      <c r="AF868" s="338"/>
      <c r="AG868" s="338"/>
      <c r="AH868" s="338"/>
      <c r="AI868" s="338"/>
      <c r="AJ868" s="338"/>
      <c r="AK868" s="338"/>
      <c r="AL868" s="338"/>
      <c r="AM868" s="338"/>
      <c r="AN868" s="338"/>
      <c r="AO868" s="338"/>
      <c r="AP868" s="338"/>
      <c r="AQ868" s="338"/>
      <c r="AR868" s="338"/>
      <c r="AS868" s="338"/>
      <c r="AT868" s="338"/>
      <c r="AU868" s="338"/>
      <c r="AV868" s="338"/>
      <c r="AW868" s="338"/>
      <c r="AX868" s="338"/>
      <c r="AY868" s="338"/>
      <c r="AZ868" s="338"/>
      <c r="BA868" s="338"/>
      <c r="BB868" s="338"/>
      <c r="BC868" s="338"/>
      <c r="BD868" s="338"/>
      <c r="BE868" s="338"/>
      <c r="BF868" s="338"/>
      <c r="BG868" s="338"/>
      <c r="BH868" s="338"/>
      <c r="BI868" s="338"/>
    </row>
    <row r="869" spans="1:61" s="348" customFormat="1" hidden="1">
      <c r="A869" s="338"/>
      <c r="B869" s="14"/>
      <c r="C869" s="195"/>
      <c r="D869" s="161"/>
      <c r="E869" s="14"/>
      <c r="F869" s="14"/>
      <c r="G869" s="14"/>
      <c r="H869" s="102"/>
      <c r="I869" s="14"/>
      <c r="K869" s="357"/>
      <c r="M869" s="338"/>
      <c r="N869" s="338"/>
      <c r="O869" s="338"/>
      <c r="P869" s="338"/>
      <c r="Q869" s="338"/>
      <c r="R869" s="338"/>
      <c r="S869" s="338"/>
      <c r="T869" s="338"/>
      <c r="U869" s="338"/>
      <c r="V869" s="338"/>
      <c r="W869" s="338"/>
      <c r="X869" s="338"/>
      <c r="Y869" s="338"/>
      <c r="Z869" s="338"/>
      <c r="AA869" s="338"/>
      <c r="AB869" s="338"/>
      <c r="AC869" s="338"/>
      <c r="AD869" s="338"/>
      <c r="AE869" s="338"/>
      <c r="AF869" s="338"/>
      <c r="AG869" s="338"/>
      <c r="AH869" s="338"/>
      <c r="AI869" s="338"/>
      <c r="AJ869" s="338"/>
      <c r="AK869" s="338"/>
      <c r="AL869" s="338"/>
      <c r="AM869" s="338"/>
      <c r="AN869" s="338"/>
      <c r="AO869" s="338"/>
      <c r="AP869" s="338"/>
      <c r="AQ869" s="338"/>
      <c r="AR869" s="338"/>
      <c r="AS869" s="338"/>
      <c r="AT869" s="338"/>
      <c r="AU869" s="338"/>
      <c r="AV869" s="338"/>
      <c r="AW869" s="338"/>
      <c r="AX869" s="338"/>
      <c r="AY869" s="338"/>
      <c r="AZ869" s="338"/>
      <c r="BA869" s="338"/>
      <c r="BB869" s="338"/>
      <c r="BC869" s="338"/>
      <c r="BD869" s="338"/>
      <c r="BE869" s="338"/>
      <c r="BF869" s="338"/>
      <c r="BG869" s="338"/>
      <c r="BH869" s="338"/>
      <c r="BI869" s="338"/>
    </row>
    <row r="870" spans="1:61" s="348" customFormat="1" hidden="1">
      <c r="A870" s="338"/>
      <c r="B870" s="14"/>
      <c r="C870" s="161"/>
      <c r="D870" s="161"/>
      <c r="E870" s="14"/>
      <c r="F870" s="14"/>
      <c r="G870" s="14"/>
      <c r="H870" s="197"/>
      <c r="I870" s="14"/>
      <c r="K870" s="357"/>
      <c r="M870" s="338"/>
      <c r="N870" s="338"/>
      <c r="O870" s="338"/>
      <c r="P870" s="338"/>
      <c r="Q870" s="338"/>
      <c r="R870" s="338"/>
      <c r="S870" s="338"/>
      <c r="T870" s="338"/>
      <c r="U870" s="338"/>
      <c r="V870" s="338"/>
      <c r="W870" s="338"/>
      <c r="X870" s="338"/>
      <c r="Y870" s="338"/>
      <c r="Z870" s="338"/>
      <c r="AA870" s="338"/>
      <c r="AB870" s="338"/>
      <c r="AC870" s="338"/>
      <c r="AD870" s="338"/>
      <c r="AE870" s="338"/>
      <c r="AF870" s="338"/>
      <c r="AG870" s="338"/>
      <c r="AH870" s="338"/>
      <c r="AI870" s="338"/>
      <c r="AJ870" s="338"/>
      <c r="AK870" s="338"/>
      <c r="AL870" s="338"/>
      <c r="AM870" s="338"/>
      <c r="AN870" s="338"/>
      <c r="AO870" s="338"/>
      <c r="AP870" s="338"/>
      <c r="AQ870" s="338"/>
      <c r="AR870" s="338"/>
      <c r="AS870" s="338"/>
      <c r="AT870" s="338"/>
      <c r="AU870" s="338"/>
      <c r="AV870" s="338"/>
      <c r="AW870" s="338"/>
      <c r="AX870" s="338"/>
      <c r="AY870" s="338"/>
      <c r="AZ870" s="338"/>
      <c r="BA870" s="338"/>
      <c r="BB870" s="338"/>
      <c r="BC870" s="338"/>
      <c r="BD870" s="338"/>
      <c r="BE870" s="338"/>
      <c r="BF870" s="338"/>
      <c r="BG870" s="338"/>
      <c r="BH870" s="338"/>
      <c r="BI870" s="338"/>
    </row>
    <row r="871" spans="1:61" s="348" customFormat="1" hidden="1">
      <c r="A871" s="338"/>
      <c r="B871" s="14"/>
      <c r="C871" s="195"/>
      <c r="D871" s="161"/>
      <c r="E871" s="14"/>
      <c r="F871" s="14"/>
      <c r="G871" s="14"/>
      <c r="H871" s="102"/>
      <c r="I871" s="14"/>
      <c r="K871" s="357"/>
      <c r="M871" s="338"/>
      <c r="N871" s="338"/>
      <c r="O871" s="338"/>
      <c r="P871" s="338"/>
      <c r="Q871" s="338"/>
      <c r="R871" s="338"/>
      <c r="S871" s="338"/>
      <c r="T871" s="338"/>
      <c r="U871" s="338"/>
      <c r="V871" s="338"/>
      <c r="W871" s="338"/>
      <c r="X871" s="338"/>
      <c r="Y871" s="338"/>
      <c r="Z871" s="338"/>
      <c r="AA871" s="338"/>
      <c r="AB871" s="338"/>
      <c r="AC871" s="338"/>
      <c r="AD871" s="338"/>
      <c r="AE871" s="338"/>
      <c r="AF871" s="338"/>
      <c r="AG871" s="338"/>
      <c r="AH871" s="338"/>
      <c r="AI871" s="338"/>
      <c r="AJ871" s="338"/>
      <c r="AK871" s="338"/>
      <c r="AL871" s="338"/>
      <c r="AM871" s="338"/>
      <c r="AN871" s="338"/>
      <c r="AO871" s="338"/>
      <c r="AP871" s="338"/>
      <c r="AQ871" s="338"/>
      <c r="AR871" s="338"/>
      <c r="AS871" s="338"/>
      <c r="AT871" s="338"/>
      <c r="AU871" s="338"/>
      <c r="AV871" s="338"/>
      <c r="AW871" s="338"/>
      <c r="AX871" s="338"/>
      <c r="AY871" s="338"/>
      <c r="AZ871" s="338"/>
      <c r="BA871" s="338"/>
      <c r="BB871" s="338"/>
      <c r="BC871" s="338"/>
      <c r="BD871" s="338"/>
      <c r="BE871" s="338"/>
      <c r="BF871" s="338"/>
      <c r="BG871" s="338"/>
      <c r="BH871" s="338"/>
      <c r="BI871" s="338"/>
    </row>
  </sheetData>
  <mergeCells count="22">
    <mergeCell ref="E16:H16"/>
    <mergeCell ref="D31:H31"/>
    <mergeCell ref="D32:H32"/>
    <mergeCell ref="R14:AR15"/>
    <mergeCell ref="J14:N14"/>
    <mergeCell ref="J16:N16"/>
    <mergeCell ref="U16:AR16"/>
    <mergeCell ref="B14:H14"/>
    <mergeCell ref="J27:N27"/>
    <mergeCell ref="R95:AR96"/>
    <mergeCell ref="R121:AR122"/>
    <mergeCell ref="R145:AR146"/>
    <mergeCell ref="D33:H33"/>
    <mergeCell ref="D34:H34"/>
    <mergeCell ref="D35:H35"/>
    <mergeCell ref="U69:AR69"/>
    <mergeCell ref="J34:P34"/>
    <mergeCell ref="J36:P36"/>
    <mergeCell ref="J46:P46"/>
    <mergeCell ref="J55:P56"/>
    <mergeCell ref="R67:AR68"/>
    <mergeCell ref="J58:P58"/>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29"/>
  <sheetViews>
    <sheetView topLeftCell="C2" workbookViewId="0">
      <selection activeCell="F110" sqref="F110"/>
    </sheetView>
  </sheetViews>
  <sheetFormatPr defaultColWidth="0" defaultRowHeight="15" zeroHeight="1"/>
  <cols>
    <col min="1" max="1" width="11" customWidth="1"/>
    <col min="2" max="2" width="17" style="14" customWidth="1"/>
    <col min="3" max="3" width="47.42578125" customWidth="1"/>
    <col min="4" max="4" width="17.5703125" style="14" customWidth="1"/>
    <col min="5" max="5" width="17.7109375" style="14" customWidth="1"/>
    <col min="6" max="6" width="17.28515625" style="14" customWidth="1"/>
    <col min="7" max="7" width="15.140625" style="14" customWidth="1"/>
    <col min="8" max="8" width="14.28515625" style="14" customWidth="1"/>
    <col min="9" max="9" width="9.5703125" customWidth="1"/>
    <col min="10" max="10" width="30.42578125" customWidth="1"/>
    <col min="11" max="11" width="16.7109375" customWidth="1"/>
    <col min="12" max="12" width="15.85546875" customWidth="1"/>
    <col min="13" max="13" width="17.7109375" customWidth="1"/>
    <col min="14" max="14" width="15" customWidth="1"/>
    <col min="15" max="16" width="9.140625" customWidth="1"/>
    <col min="17" max="16384" width="9.140625" hidden="1"/>
  </cols>
  <sheetData>
    <row r="1" spans="1:16">
      <c r="A1" s="551"/>
      <c r="B1" s="552"/>
      <c r="C1" s="551"/>
      <c r="D1" s="552"/>
      <c r="E1" s="552"/>
      <c r="F1" s="552"/>
      <c r="G1" s="552"/>
      <c r="H1" s="552"/>
      <c r="I1" s="551"/>
      <c r="J1" s="551"/>
      <c r="K1" s="551"/>
      <c r="L1" s="551"/>
      <c r="M1" s="551"/>
      <c r="N1" s="551"/>
      <c r="O1" s="551"/>
      <c r="P1" s="551"/>
    </row>
    <row r="2" spans="1:16">
      <c r="A2" s="551"/>
      <c r="B2" s="552"/>
      <c r="C2" s="551"/>
      <c r="D2" s="552"/>
      <c r="E2" s="552"/>
      <c r="F2" s="552"/>
      <c r="G2" s="552"/>
      <c r="H2" s="552"/>
      <c r="I2" s="551"/>
      <c r="J2" s="551"/>
      <c r="K2" s="551"/>
      <c r="L2" s="551"/>
      <c r="M2" s="551"/>
      <c r="N2" s="551"/>
      <c r="O2" s="551"/>
      <c r="P2" s="551"/>
    </row>
    <row r="3" spans="1:16">
      <c r="A3" s="551"/>
      <c r="B3" s="552"/>
      <c r="C3" s="551"/>
      <c r="D3" s="552"/>
      <c r="E3" s="552"/>
      <c r="F3" s="552"/>
      <c r="G3" s="552"/>
      <c r="H3" s="552"/>
      <c r="I3" s="551"/>
      <c r="J3" s="551"/>
      <c r="K3" s="551"/>
      <c r="L3" s="551"/>
      <c r="M3" s="551"/>
      <c r="N3" s="551"/>
      <c r="O3" s="551"/>
      <c r="P3" s="551"/>
    </row>
    <row r="4" spans="1:16">
      <c r="A4" s="551"/>
      <c r="B4" s="552"/>
      <c r="C4" s="551"/>
      <c r="D4" s="552"/>
      <c r="E4" s="552"/>
      <c r="F4" s="552"/>
      <c r="G4" s="552"/>
      <c r="H4" s="552"/>
      <c r="I4" s="551"/>
      <c r="J4" s="551"/>
      <c r="K4" s="551"/>
      <c r="L4" s="551"/>
      <c r="M4" s="551"/>
      <c r="N4" s="551"/>
      <c r="O4" s="551"/>
      <c r="P4" s="551"/>
    </row>
    <row r="5" spans="1:16">
      <c r="A5" s="551"/>
      <c r="B5" s="552"/>
      <c r="C5" s="551"/>
      <c r="D5" s="552"/>
      <c r="E5" s="552"/>
      <c r="F5" s="552"/>
      <c r="G5" s="552"/>
      <c r="H5" s="552"/>
      <c r="I5" s="551"/>
      <c r="J5" s="551"/>
      <c r="K5" s="551"/>
      <c r="L5" s="551"/>
      <c r="M5" s="551"/>
      <c r="N5" s="551"/>
      <c r="O5" s="551"/>
      <c r="P5" s="551"/>
    </row>
    <row r="6" spans="1:16">
      <c r="A6" s="551"/>
      <c r="B6" s="552"/>
      <c r="C6" s="551"/>
      <c r="D6" s="552"/>
      <c r="E6" s="552"/>
      <c r="F6" s="552"/>
      <c r="G6" s="552"/>
      <c r="H6" s="552"/>
      <c r="I6" s="551"/>
      <c r="J6" s="551"/>
      <c r="K6" s="551"/>
      <c r="L6" s="551"/>
      <c r="M6" s="551"/>
      <c r="N6" s="551"/>
      <c r="O6" s="551"/>
      <c r="P6" s="551"/>
    </row>
    <row r="7" spans="1:16">
      <c r="A7" s="551"/>
      <c r="B7" s="552"/>
      <c r="C7" s="551"/>
      <c r="D7" s="552"/>
      <c r="E7" s="552"/>
      <c r="F7" s="552"/>
      <c r="G7" s="552"/>
      <c r="H7" s="552"/>
      <c r="I7" s="551"/>
      <c r="J7" s="551"/>
      <c r="K7" s="551"/>
      <c r="L7" s="551"/>
      <c r="M7" s="551"/>
      <c r="N7" s="551"/>
      <c r="O7" s="551"/>
      <c r="P7" s="551"/>
    </row>
    <row r="8" spans="1:16">
      <c r="A8" s="551"/>
      <c r="B8" s="552"/>
      <c r="C8" s="551"/>
      <c r="D8" s="552"/>
      <c r="E8" s="552"/>
      <c r="F8" s="552"/>
      <c r="G8" s="552"/>
      <c r="H8" s="552"/>
      <c r="I8" s="551"/>
      <c r="J8" s="551"/>
      <c r="K8" s="551"/>
      <c r="L8" s="551"/>
      <c r="M8" s="551"/>
      <c r="N8" s="551"/>
      <c r="O8" s="551"/>
      <c r="P8" s="551"/>
    </row>
    <row r="9" spans="1:16">
      <c r="A9" s="551"/>
      <c r="B9" s="552"/>
      <c r="C9" s="551"/>
      <c r="D9" s="552"/>
      <c r="E9" s="552"/>
      <c r="F9" s="552"/>
      <c r="G9" s="552"/>
      <c r="H9" s="552"/>
      <c r="I9" s="551"/>
      <c r="J9" s="551"/>
      <c r="K9" s="551"/>
      <c r="L9" s="551"/>
      <c r="M9" s="551"/>
      <c r="N9" s="551"/>
      <c r="O9" s="551"/>
      <c r="P9" s="551"/>
    </row>
    <row r="10" spans="1:16">
      <c r="A10" s="551"/>
      <c r="B10" s="552"/>
      <c r="C10" s="551"/>
      <c r="D10" s="552"/>
      <c r="E10" s="552"/>
      <c r="F10" s="552"/>
      <c r="G10" s="552"/>
      <c r="H10" s="552"/>
      <c r="I10" s="551"/>
      <c r="J10" s="551"/>
      <c r="K10" s="551"/>
      <c r="L10" s="551"/>
      <c r="M10" s="551"/>
      <c r="N10" s="551"/>
      <c r="O10" s="551"/>
      <c r="P10" s="551"/>
    </row>
    <row r="11" spans="1:16">
      <c r="A11" s="551"/>
      <c r="B11" s="552"/>
      <c r="C11" s="551"/>
      <c r="D11" s="552"/>
      <c r="E11" s="552"/>
      <c r="F11" s="552"/>
      <c r="G11" s="552"/>
      <c r="H11" s="552"/>
      <c r="I11" s="551"/>
      <c r="J11" s="551"/>
      <c r="K11" s="551"/>
      <c r="L11" s="551"/>
      <c r="M11" s="551"/>
      <c r="N11" s="551"/>
      <c r="O11" s="551"/>
      <c r="P11" s="551"/>
    </row>
    <row r="12" spans="1:16">
      <c r="A12" s="551"/>
      <c r="B12" s="552"/>
      <c r="C12" s="551"/>
      <c r="D12" s="552"/>
      <c r="E12" s="552"/>
      <c r="F12" s="552"/>
      <c r="G12" s="552"/>
      <c r="H12" s="552"/>
      <c r="I12" s="551"/>
      <c r="J12" s="551"/>
      <c r="K12" s="551"/>
      <c r="L12" s="551"/>
      <c r="M12" s="551"/>
      <c r="N12" s="551"/>
      <c r="O12" s="551"/>
      <c r="P12" s="551"/>
    </row>
    <row r="13" spans="1:16">
      <c r="A13" s="551"/>
      <c r="B13" s="552"/>
      <c r="C13" s="551"/>
      <c r="D13" s="552"/>
      <c r="E13" s="552"/>
      <c r="F13" s="552"/>
      <c r="G13" s="552"/>
      <c r="H13" s="552"/>
      <c r="I13" s="551"/>
      <c r="J13" s="551"/>
      <c r="K13" s="551"/>
      <c r="L13" s="551"/>
      <c r="M13" s="551"/>
      <c r="N13" s="551"/>
      <c r="O13" s="551"/>
      <c r="P13" s="551"/>
    </row>
    <row r="14" spans="1:16">
      <c r="A14" s="551"/>
      <c r="B14" s="1043" t="s">
        <v>1215</v>
      </c>
      <c r="C14" s="1044"/>
      <c r="D14" s="1044"/>
      <c r="E14" s="1044"/>
      <c r="F14" s="1044"/>
      <c r="G14" s="1044"/>
      <c r="H14" s="1045"/>
      <c r="I14" s="551"/>
      <c r="J14" s="956" t="s">
        <v>1216</v>
      </c>
      <c r="K14" s="957"/>
      <c r="L14" s="957"/>
      <c r="M14" s="957"/>
      <c r="N14" s="958"/>
      <c r="O14" s="551"/>
      <c r="P14" s="551"/>
    </row>
    <row r="15" spans="1:16">
      <c r="A15" s="551"/>
      <c r="B15" s="736"/>
      <c r="C15" s="3"/>
      <c r="D15" s="207"/>
      <c r="E15" s="1046" t="s">
        <v>672</v>
      </c>
      <c r="F15" s="1047"/>
      <c r="G15" s="1047"/>
      <c r="H15" s="1048"/>
      <c r="I15" s="551"/>
      <c r="J15" s="845"/>
      <c r="K15" s="846"/>
      <c r="L15" s="846"/>
      <c r="M15" s="846"/>
      <c r="N15" s="847"/>
      <c r="O15" s="551"/>
      <c r="P15" s="551"/>
    </row>
    <row r="16" spans="1:16">
      <c r="A16" s="551"/>
      <c r="B16" s="205" t="s">
        <v>679</v>
      </c>
      <c r="C16" s="205" t="s">
        <v>67</v>
      </c>
      <c r="D16" s="205" t="s">
        <v>1217</v>
      </c>
      <c r="E16" s="205" t="s">
        <v>59</v>
      </c>
      <c r="F16" s="205" t="s">
        <v>61</v>
      </c>
      <c r="G16" s="205" t="s">
        <v>60</v>
      </c>
      <c r="H16" s="205" t="s">
        <v>62</v>
      </c>
      <c r="I16" s="551"/>
      <c r="J16" s="42" t="s">
        <v>67</v>
      </c>
      <c r="K16" s="42" t="s">
        <v>683</v>
      </c>
      <c r="L16" s="42" t="s">
        <v>676</v>
      </c>
      <c r="M16" s="42" t="s">
        <v>677</v>
      </c>
      <c r="N16" s="42" t="s">
        <v>727</v>
      </c>
      <c r="O16" s="551"/>
      <c r="P16" s="551"/>
    </row>
    <row r="17" spans="1:16">
      <c r="A17" s="551"/>
      <c r="B17" s="20"/>
      <c r="C17" s="17"/>
      <c r="D17" s="20"/>
      <c r="E17" s="20"/>
      <c r="F17" s="20"/>
      <c r="G17" s="20"/>
      <c r="H17" s="20"/>
      <c r="I17" s="551"/>
      <c r="J17" s="370"/>
      <c r="K17" s="209"/>
      <c r="L17" s="209"/>
      <c r="M17" s="209"/>
      <c r="N17" s="210"/>
      <c r="O17" s="551"/>
      <c r="P17" s="551"/>
    </row>
    <row r="18" spans="1:16">
      <c r="A18" s="551"/>
      <c r="B18" s="45">
        <v>1</v>
      </c>
      <c r="C18" s="46" t="s">
        <v>448</v>
      </c>
      <c r="D18" s="46"/>
      <c r="E18" s="46"/>
      <c r="F18" s="46"/>
      <c r="G18" s="46"/>
      <c r="H18" s="46"/>
      <c r="I18" s="551"/>
      <c r="J18" s="20" t="s">
        <v>452</v>
      </c>
      <c r="K18" s="110">
        <v>58.9</v>
      </c>
      <c r="L18" s="110">
        <v>46.9</v>
      </c>
      <c r="M18" s="110">
        <v>45.5</v>
      </c>
      <c r="N18" s="112">
        <f>AVERAGE(K18:M18)</f>
        <v>50.433333333333337</v>
      </c>
      <c r="O18" s="551"/>
      <c r="P18" s="551"/>
    </row>
    <row r="19" spans="1:16">
      <c r="A19" s="551"/>
      <c r="B19" s="205"/>
      <c r="C19" s="20" t="s">
        <v>452</v>
      </c>
      <c r="D19" s="110">
        <f>N18</f>
        <v>50.433333333333337</v>
      </c>
      <c r="E19" s="733">
        <f>SUM(D19*(1-0.25))</f>
        <v>37.825000000000003</v>
      </c>
      <c r="F19" s="110">
        <f>SUM(D19*(1-0.5))</f>
        <v>25.216666666666669</v>
      </c>
      <c r="G19" s="110">
        <f>SUM(D19*(1-0.75))</f>
        <v>12.608333333333334</v>
      </c>
      <c r="H19" s="110">
        <f>SUM(D19*(1-0.9))</f>
        <v>5.043333333333333</v>
      </c>
      <c r="I19" s="551"/>
      <c r="J19" s="20" t="s">
        <v>455</v>
      </c>
      <c r="K19" s="110">
        <v>1759.92</v>
      </c>
      <c r="L19" s="110">
        <v>3499</v>
      </c>
      <c r="M19" s="110">
        <v>2997.9</v>
      </c>
      <c r="N19" s="112">
        <f t="shared" ref="N19:N27" si="0">AVERAGE(K19:M19)</f>
        <v>2752.2733333333331</v>
      </c>
      <c r="O19" s="551"/>
      <c r="P19" s="551"/>
    </row>
    <row r="20" spans="1:16">
      <c r="A20" s="551"/>
      <c r="B20" s="205"/>
      <c r="C20" s="20" t="s">
        <v>455</v>
      </c>
      <c r="D20" s="110">
        <f>N19</f>
        <v>2752.2733333333331</v>
      </c>
      <c r="E20" s="733">
        <f t="shared" ref="E20:E28" si="1">SUM(D20*(1-0.25))</f>
        <v>2064.2049999999999</v>
      </c>
      <c r="F20" s="110">
        <f t="shared" ref="F20:F28" si="2">SUM(D20*(1-0.5))</f>
        <v>1376.1366666666665</v>
      </c>
      <c r="G20" s="110">
        <f t="shared" ref="G20:G28" si="3">SUM(D20*(1-0.75))</f>
        <v>688.06833333333327</v>
      </c>
      <c r="H20" s="110">
        <f t="shared" ref="H20:H28" si="4">SUM(D20*(1-0.9))</f>
        <v>275.22733333333326</v>
      </c>
      <c r="I20" s="551"/>
      <c r="J20" s="20" t="s">
        <v>458</v>
      </c>
      <c r="K20" s="110"/>
      <c r="L20" s="110"/>
      <c r="M20" s="110"/>
      <c r="N20" s="112"/>
      <c r="O20" s="551"/>
      <c r="P20" s="551"/>
    </row>
    <row r="21" spans="1:16">
      <c r="A21" s="551"/>
      <c r="B21" s="205" t="s">
        <v>1218</v>
      </c>
      <c r="C21" s="20" t="s">
        <v>458</v>
      </c>
      <c r="D21" s="110"/>
      <c r="E21" s="733"/>
      <c r="F21" s="110"/>
      <c r="G21" s="110"/>
      <c r="H21" s="110"/>
      <c r="I21" s="551"/>
      <c r="J21" s="20" t="s">
        <v>462</v>
      </c>
      <c r="K21" s="110">
        <v>43.56</v>
      </c>
      <c r="L21" s="110">
        <v>31.36</v>
      </c>
      <c r="M21" s="110">
        <v>38.9</v>
      </c>
      <c r="N21" s="112">
        <f t="shared" si="0"/>
        <v>37.94</v>
      </c>
      <c r="O21" s="551"/>
      <c r="P21" s="551"/>
    </row>
    <row r="22" spans="1:16">
      <c r="A22" s="551"/>
      <c r="B22" s="205"/>
      <c r="C22" s="20" t="s">
        <v>462</v>
      </c>
      <c r="D22" s="110">
        <f t="shared" ref="D22:D27" si="5">N21</f>
        <v>37.94</v>
      </c>
      <c r="E22" s="733">
        <f t="shared" si="1"/>
        <v>28.454999999999998</v>
      </c>
      <c r="F22" s="110">
        <f t="shared" si="2"/>
        <v>18.97</v>
      </c>
      <c r="G22" s="110">
        <f t="shared" si="3"/>
        <v>9.4849999999999994</v>
      </c>
      <c r="H22" s="110">
        <f t="shared" si="4"/>
        <v>3.7939999999999992</v>
      </c>
      <c r="I22" s="551"/>
      <c r="J22" s="20" t="s">
        <v>465</v>
      </c>
      <c r="K22" s="110">
        <v>124.9</v>
      </c>
      <c r="L22" s="110">
        <v>52.9</v>
      </c>
      <c r="M22" s="110">
        <v>79.45</v>
      </c>
      <c r="N22" s="112">
        <f t="shared" si="0"/>
        <v>85.75</v>
      </c>
      <c r="O22" s="551"/>
      <c r="P22" s="551"/>
    </row>
    <row r="23" spans="1:16">
      <c r="A23" s="551"/>
      <c r="B23" s="205"/>
      <c r="C23" s="20" t="s">
        <v>465</v>
      </c>
      <c r="D23" s="110">
        <f t="shared" si="5"/>
        <v>85.75</v>
      </c>
      <c r="E23" s="733">
        <f t="shared" si="1"/>
        <v>64.3125</v>
      </c>
      <c r="F23" s="110">
        <f t="shared" si="2"/>
        <v>42.875</v>
      </c>
      <c r="G23" s="110">
        <f t="shared" si="3"/>
        <v>21.4375</v>
      </c>
      <c r="H23" s="110">
        <f t="shared" si="4"/>
        <v>8.5749999999999975</v>
      </c>
      <c r="I23" s="551"/>
      <c r="J23" s="20" t="s">
        <v>470</v>
      </c>
      <c r="K23" s="110">
        <v>27.9</v>
      </c>
      <c r="L23" s="110">
        <v>24.9</v>
      </c>
      <c r="M23" s="110">
        <v>10.1</v>
      </c>
      <c r="N23" s="112">
        <f t="shared" si="0"/>
        <v>20.966666666666665</v>
      </c>
      <c r="O23" s="551"/>
      <c r="P23" s="551"/>
    </row>
    <row r="24" spans="1:16">
      <c r="A24" s="551"/>
      <c r="B24" s="205"/>
      <c r="C24" s="20" t="s">
        <v>470</v>
      </c>
      <c r="D24" s="110">
        <f t="shared" si="5"/>
        <v>20.966666666666665</v>
      </c>
      <c r="E24" s="733">
        <f t="shared" si="1"/>
        <v>15.724999999999998</v>
      </c>
      <c r="F24" s="110">
        <f t="shared" si="2"/>
        <v>10.483333333333333</v>
      </c>
      <c r="G24" s="110">
        <f t="shared" si="3"/>
        <v>5.2416666666666663</v>
      </c>
      <c r="H24" s="110">
        <f t="shared" si="4"/>
        <v>2.0966666666666662</v>
      </c>
      <c r="I24" s="551"/>
      <c r="J24" s="20" t="s">
        <v>473</v>
      </c>
      <c r="K24" s="110">
        <v>136.4</v>
      </c>
      <c r="L24" s="110">
        <v>264.5</v>
      </c>
      <c r="M24" s="110">
        <v>242.79</v>
      </c>
      <c r="N24" s="112">
        <f t="shared" si="0"/>
        <v>214.5633333333333</v>
      </c>
      <c r="O24" s="551"/>
      <c r="P24" s="551"/>
    </row>
    <row r="25" spans="1:16">
      <c r="A25" s="551"/>
      <c r="B25" s="25"/>
      <c r="C25" s="20" t="s">
        <v>473</v>
      </c>
      <c r="D25" s="110">
        <f t="shared" si="5"/>
        <v>214.5633333333333</v>
      </c>
      <c r="E25" s="733">
        <f t="shared" si="1"/>
        <v>160.92249999999999</v>
      </c>
      <c r="F25" s="110">
        <f t="shared" si="2"/>
        <v>107.28166666666665</v>
      </c>
      <c r="G25" s="110">
        <f t="shared" si="3"/>
        <v>53.640833333333326</v>
      </c>
      <c r="H25" s="110">
        <f t="shared" si="4"/>
        <v>21.456333333333326</v>
      </c>
      <c r="I25" s="551"/>
      <c r="J25" s="20" t="s">
        <v>476</v>
      </c>
      <c r="K25" s="110">
        <v>17.010000000000002</v>
      </c>
      <c r="L25" s="110">
        <v>15.16</v>
      </c>
      <c r="M25" s="110">
        <v>20.92</v>
      </c>
      <c r="N25" s="112">
        <f t="shared" si="0"/>
        <v>17.696666666666669</v>
      </c>
      <c r="O25" s="551"/>
      <c r="P25" s="551"/>
    </row>
    <row r="26" spans="1:16">
      <c r="A26" s="552"/>
      <c r="B26" s="205"/>
      <c r="C26" s="20" t="s">
        <v>476</v>
      </c>
      <c r="D26" s="110">
        <f t="shared" si="5"/>
        <v>17.696666666666669</v>
      </c>
      <c r="E26" s="733">
        <f t="shared" si="1"/>
        <v>13.272500000000001</v>
      </c>
      <c r="F26" s="110">
        <f t="shared" si="2"/>
        <v>8.8483333333333345</v>
      </c>
      <c r="G26" s="110">
        <f t="shared" si="3"/>
        <v>4.4241666666666672</v>
      </c>
      <c r="H26" s="110">
        <f t="shared" si="4"/>
        <v>1.7696666666666665</v>
      </c>
      <c r="I26" s="551"/>
      <c r="J26" s="20" t="s">
        <v>479</v>
      </c>
      <c r="K26" s="110">
        <v>60.96</v>
      </c>
      <c r="L26" s="110">
        <v>32.54</v>
      </c>
      <c r="M26" s="110">
        <v>28.08</v>
      </c>
      <c r="N26" s="112">
        <f t="shared" si="0"/>
        <v>40.526666666666664</v>
      </c>
      <c r="O26" s="551"/>
      <c r="P26" s="551"/>
    </row>
    <row r="27" spans="1:16">
      <c r="A27" s="551"/>
      <c r="B27" s="25"/>
      <c r="C27" s="20" t="s">
        <v>479</v>
      </c>
      <c r="D27" s="110">
        <f t="shared" si="5"/>
        <v>40.526666666666664</v>
      </c>
      <c r="E27" s="733">
        <f t="shared" si="1"/>
        <v>30.394999999999996</v>
      </c>
      <c r="F27" s="110">
        <f t="shared" si="2"/>
        <v>20.263333333333332</v>
      </c>
      <c r="G27" s="110">
        <f t="shared" si="3"/>
        <v>10.131666666666666</v>
      </c>
      <c r="H27" s="110">
        <f t="shared" si="4"/>
        <v>4.0526666666666653</v>
      </c>
      <c r="I27" s="551"/>
      <c r="J27" s="20" t="s">
        <v>482</v>
      </c>
      <c r="K27" s="110">
        <v>12.9</v>
      </c>
      <c r="L27" s="110">
        <v>49.8</v>
      </c>
      <c r="M27" s="110">
        <v>19.899999999999999</v>
      </c>
      <c r="N27" s="112">
        <f t="shared" si="0"/>
        <v>27.533333333333331</v>
      </c>
      <c r="O27" s="551"/>
      <c r="P27" s="551"/>
    </row>
    <row r="28" spans="1:16">
      <c r="A28" s="552"/>
      <c r="B28" s="20"/>
      <c r="C28" s="20" t="s">
        <v>482</v>
      </c>
      <c r="D28" s="110">
        <f>N27</f>
        <v>27.533333333333331</v>
      </c>
      <c r="E28" s="733">
        <f t="shared" si="1"/>
        <v>20.65</v>
      </c>
      <c r="F28" s="733">
        <f t="shared" si="2"/>
        <v>13.766666666666666</v>
      </c>
      <c r="G28" s="733">
        <f t="shared" si="3"/>
        <v>6.8833333333333329</v>
      </c>
      <c r="H28" s="733">
        <f t="shared" si="4"/>
        <v>2.7533333333333325</v>
      </c>
      <c r="I28" s="551"/>
      <c r="J28" s="20" t="s">
        <v>485</v>
      </c>
      <c r="K28" s="110">
        <v>118.67</v>
      </c>
      <c r="L28" s="110">
        <v>61.66</v>
      </c>
      <c r="M28" s="110">
        <v>136.4</v>
      </c>
      <c r="N28" s="112">
        <f>AVERAGE(K28:M28)</f>
        <v>105.57666666666667</v>
      </c>
      <c r="O28" s="551"/>
      <c r="P28" s="551"/>
    </row>
    <row r="29" spans="1:16">
      <c r="A29" s="552"/>
      <c r="B29" s="205"/>
      <c r="C29" s="20" t="s">
        <v>485</v>
      </c>
      <c r="D29" s="110">
        <f>N28</f>
        <v>105.57666666666667</v>
      </c>
      <c r="E29" s="733">
        <f>SUM(D29*(1-0.25))</f>
        <v>79.182500000000005</v>
      </c>
      <c r="F29" s="110">
        <f>SUM(D29*(1-0.5))</f>
        <v>52.788333333333334</v>
      </c>
      <c r="G29" s="110">
        <f>SUM(D29*(1-0.75))</f>
        <v>26.394166666666667</v>
      </c>
      <c r="H29" s="110">
        <f>SUM(D29*(1-0.9))</f>
        <v>10.557666666666664</v>
      </c>
      <c r="I29" s="551"/>
      <c r="J29" s="20" t="s">
        <v>1219</v>
      </c>
      <c r="K29" s="110">
        <v>17.96</v>
      </c>
      <c r="L29" s="110">
        <v>54.01</v>
      </c>
      <c r="M29" s="110">
        <v>34</v>
      </c>
      <c r="N29" s="112">
        <f>AVERAGE(K29:M29)</f>
        <v>35.323333333333331</v>
      </c>
      <c r="O29" s="551"/>
      <c r="P29" s="551"/>
    </row>
    <row r="30" spans="1:16">
      <c r="A30" s="552"/>
      <c r="B30" s="205"/>
      <c r="C30" s="20" t="s">
        <v>1219</v>
      </c>
      <c r="D30" s="110">
        <f>N29</f>
        <v>35.323333333333331</v>
      </c>
      <c r="E30" s="733">
        <f>SUM(D30*(1-0.25))</f>
        <v>26.4925</v>
      </c>
      <c r="F30" s="110">
        <f>SUM(D30*(1-0.5))</f>
        <v>17.661666666666665</v>
      </c>
      <c r="G30" s="110">
        <f>SUM(D30*(1-0.75))</f>
        <v>8.8308333333333326</v>
      </c>
      <c r="H30" s="110">
        <f>SUM(D30*(1-0.9))</f>
        <v>3.5323333333333324</v>
      </c>
      <c r="I30" s="551"/>
      <c r="J30" s="20" t="s">
        <v>491</v>
      </c>
      <c r="K30" s="110">
        <v>42.9</v>
      </c>
      <c r="L30" s="110">
        <v>16.899999999999999</v>
      </c>
      <c r="M30" s="110">
        <v>25.9</v>
      </c>
      <c r="N30" s="112">
        <f>AVERAGE(K30:M30)</f>
        <v>28.566666666666663</v>
      </c>
      <c r="O30" s="551"/>
      <c r="P30" s="551"/>
    </row>
    <row r="31" spans="1:16">
      <c r="A31" s="552"/>
      <c r="B31" s="205"/>
      <c r="C31" s="20" t="s">
        <v>491</v>
      </c>
      <c r="D31" s="110">
        <f>N30</f>
        <v>28.566666666666663</v>
      </c>
      <c r="E31" s="733">
        <f>SUM(D31*(1-0.25))</f>
        <v>21.424999999999997</v>
      </c>
      <c r="F31" s="110">
        <f>SUM(D31*(1-0.5))</f>
        <v>14.283333333333331</v>
      </c>
      <c r="G31" s="110">
        <f>SUM(D31*(1-0.75))</f>
        <v>7.1416666666666657</v>
      </c>
      <c r="H31" s="110">
        <f>SUM(D31*(1-0.9))</f>
        <v>2.8566666666666656</v>
      </c>
      <c r="I31" s="551"/>
      <c r="J31" s="20" t="s">
        <v>495</v>
      </c>
      <c r="K31" s="110"/>
      <c r="L31" s="110"/>
      <c r="M31" s="110"/>
      <c r="N31" s="112"/>
      <c r="O31" s="551"/>
      <c r="P31" s="551"/>
    </row>
    <row r="32" spans="1:16">
      <c r="A32" s="552"/>
      <c r="B32" s="205" t="s">
        <v>1220</v>
      </c>
      <c r="C32" s="20" t="s">
        <v>495</v>
      </c>
      <c r="D32" s="110"/>
      <c r="E32" s="733"/>
      <c r="F32" s="110"/>
      <c r="G32" s="110"/>
      <c r="H32" s="110"/>
      <c r="I32" s="551"/>
      <c r="J32" s="20" t="s">
        <v>498</v>
      </c>
      <c r="K32" s="110">
        <v>189.99</v>
      </c>
      <c r="L32" s="110">
        <v>169.9</v>
      </c>
      <c r="M32" s="110">
        <v>257.89999999999998</v>
      </c>
      <c r="N32" s="112">
        <f>AVERAGE(K32:M32)</f>
        <v>205.92999999999998</v>
      </c>
      <c r="O32" s="551"/>
      <c r="P32" s="551"/>
    </row>
    <row r="33" spans="1:16">
      <c r="A33" s="552"/>
      <c r="B33" s="205"/>
      <c r="C33" s="20" t="s">
        <v>498</v>
      </c>
      <c r="D33" s="110">
        <f>N32</f>
        <v>205.92999999999998</v>
      </c>
      <c r="E33" s="733">
        <f>SUM(D33*(1-0.25))</f>
        <v>154.44749999999999</v>
      </c>
      <c r="F33" s="110">
        <f>SUM(D33*(1-0.5))</f>
        <v>102.96499999999999</v>
      </c>
      <c r="G33" s="110">
        <f>SUM(D33*(1-0.75))</f>
        <v>51.482499999999995</v>
      </c>
      <c r="H33" s="110">
        <f>SUM(D33*(1-0.9))</f>
        <v>20.592999999999993</v>
      </c>
      <c r="I33" s="551"/>
      <c r="J33" s="20" t="s">
        <v>502</v>
      </c>
      <c r="K33" s="110">
        <v>732.29</v>
      </c>
      <c r="L33" s="110">
        <v>715.6</v>
      </c>
      <c r="M33" s="110">
        <v>919</v>
      </c>
      <c r="N33" s="112">
        <f>AVERAGE(K33:M33)</f>
        <v>788.96333333333325</v>
      </c>
      <c r="O33" s="551"/>
      <c r="P33" s="551"/>
    </row>
    <row r="34" spans="1:16">
      <c r="A34" s="552"/>
      <c r="B34" s="205"/>
      <c r="C34" s="20" t="s">
        <v>502</v>
      </c>
      <c r="D34" s="110">
        <f>N33</f>
        <v>788.96333333333325</v>
      </c>
      <c r="E34" s="733">
        <f>SUM(D34*(1-0.25))</f>
        <v>591.72249999999997</v>
      </c>
      <c r="F34" s="110">
        <f>SUM(D34*(1-0.5))</f>
        <v>394.48166666666663</v>
      </c>
      <c r="G34" s="110">
        <f>SUM(D34*(1-0.75))</f>
        <v>197.24083333333331</v>
      </c>
      <c r="H34" s="110">
        <f>SUM(D34*(1-0.9))</f>
        <v>78.896333333333303</v>
      </c>
      <c r="I34" s="551"/>
      <c r="J34" s="20" t="s">
        <v>505</v>
      </c>
      <c r="K34" s="110">
        <v>977.55</v>
      </c>
      <c r="L34" s="110">
        <v>1899.9</v>
      </c>
      <c r="M34" s="110">
        <v>311</v>
      </c>
      <c r="N34" s="112">
        <f>AVERAGE(K34:M34)</f>
        <v>1062.8166666666666</v>
      </c>
      <c r="O34" s="551"/>
      <c r="P34" s="551"/>
    </row>
    <row r="35" spans="1:16">
      <c r="A35" s="552"/>
      <c r="B35" s="205"/>
      <c r="C35" s="20" t="s">
        <v>505</v>
      </c>
      <c r="D35" s="110">
        <f>N34</f>
        <v>1062.8166666666666</v>
      </c>
      <c r="E35" s="733">
        <f>SUM(D35*(1-0.25))</f>
        <v>797.11249999999995</v>
      </c>
      <c r="F35" s="110">
        <f>SUM(D35*(1-0.5))</f>
        <v>531.4083333333333</v>
      </c>
      <c r="G35" s="110">
        <f>SUM(D35*(1-0.75))</f>
        <v>265.70416666666665</v>
      </c>
      <c r="H35" s="110">
        <f>SUM(D35*(1-0.9))</f>
        <v>106.28166666666664</v>
      </c>
      <c r="I35" s="551"/>
      <c r="J35" s="20" t="s">
        <v>508</v>
      </c>
      <c r="K35" s="110">
        <v>2229.9</v>
      </c>
      <c r="L35" s="110">
        <v>1520.12</v>
      </c>
      <c r="M35" s="110">
        <v>799.9</v>
      </c>
      <c r="N35" s="112">
        <f>AVERAGE(K35:M35)</f>
        <v>1516.64</v>
      </c>
      <c r="O35" s="551"/>
      <c r="P35" s="551"/>
    </row>
    <row r="36" spans="1:16">
      <c r="A36" s="552"/>
      <c r="B36" s="205"/>
      <c r="C36" s="20" t="s">
        <v>508</v>
      </c>
      <c r="D36" s="110">
        <f>N35</f>
        <v>1516.64</v>
      </c>
      <c r="E36" s="733">
        <f>SUM(D36*(1-0.25))</f>
        <v>1137.48</v>
      </c>
      <c r="F36" s="110">
        <f>SUM(D36*(1-0.5))</f>
        <v>758.32</v>
      </c>
      <c r="G36" s="110">
        <f>SUM(D36*(1-0.75))</f>
        <v>379.16</v>
      </c>
      <c r="H36" s="110">
        <f>SUM(D36*(1-0.9))</f>
        <v>151.66399999999999</v>
      </c>
      <c r="I36" s="551"/>
      <c r="J36" s="20" t="s">
        <v>511</v>
      </c>
      <c r="K36" s="110"/>
      <c r="L36" s="110"/>
      <c r="M36" s="110"/>
      <c r="N36" s="112"/>
      <c r="O36" s="551"/>
      <c r="P36" s="551"/>
    </row>
    <row r="37" spans="1:16">
      <c r="A37" s="552"/>
      <c r="B37" s="205" t="s">
        <v>1221</v>
      </c>
      <c r="C37" s="20" t="s">
        <v>511</v>
      </c>
      <c r="D37" s="110"/>
      <c r="E37" s="733"/>
      <c r="F37" s="110"/>
      <c r="G37" s="110"/>
      <c r="H37" s="110"/>
      <c r="I37" s="551"/>
      <c r="J37" s="20" t="s">
        <v>514</v>
      </c>
      <c r="K37" s="110">
        <v>173.41</v>
      </c>
      <c r="L37" s="110">
        <v>189.16</v>
      </c>
      <c r="M37" s="110">
        <v>351.8</v>
      </c>
      <c r="N37" s="112">
        <f t="shared" ref="N37:N48" si="6">AVERAGE(K37:M37)</f>
        <v>238.12333333333333</v>
      </c>
      <c r="O37" s="551"/>
      <c r="P37" s="551"/>
    </row>
    <row r="38" spans="1:16">
      <c r="A38" s="551"/>
      <c r="B38" s="205"/>
      <c r="C38" s="20" t="s">
        <v>514</v>
      </c>
      <c r="D38" s="110">
        <f t="shared" ref="D38:D49" si="7">N37</f>
        <v>238.12333333333333</v>
      </c>
      <c r="E38" s="733">
        <f t="shared" ref="E38:E49" si="8">SUM(D38*(1-0.25))</f>
        <v>178.5925</v>
      </c>
      <c r="F38" s="110">
        <f t="shared" ref="F38:F49" si="9">SUM(D38*(1-0.5))</f>
        <v>119.06166666666667</v>
      </c>
      <c r="G38" s="110">
        <f t="shared" ref="G38:G49" si="10">SUM(D38*(1-0.75))</f>
        <v>59.530833333333334</v>
      </c>
      <c r="H38" s="110">
        <f t="shared" ref="H38:H49" si="11">SUM(D38*(1-0.9))</f>
        <v>23.812333333333328</v>
      </c>
      <c r="I38" s="551"/>
      <c r="J38" s="20" t="s">
        <v>518</v>
      </c>
      <c r="K38" s="110">
        <v>262.94</v>
      </c>
      <c r="L38" s="110">
        <v>381.23</v>
      </c>
      <c r="M38" s="110">
        <v>239.9</v>
      </c>
      <c r="N38" s="112">
        <f t="shared" si="6"/>
        <v>294.69</v>
      </c>
      <c r="O38" s="551"/>
      <c r="P38" s="551"/>
    </row>
    <row r="39" spans="1:16">
      <c r="A39" s="551"/>
      <c r="B39" s="205"/>
      <c r="C39" s="20" t="s">
        <v>518</v>
      </c>
      <c r="D39" s="110">
        <f t="shared" si="7"/>
        <v>294.69</v>
      </c>
      <c r="E39" s="733">
        <f t="shared" si="8"/>
        <v>221.01749999999998</v>
      </c>
      <c r="F39" s="110">
        <f t="shared" si="9"/>
        <v>147.345</v>
      </c>
      <c r="G39" s="110">
        <f t="shared" si="10"/>
        <v>73.672499999999999</v>
      </c>
      <c r="H39" s="110">
        <f t="shared" si="11"/>
        <v>29.468999999999994</v>
      </c>
      <c r="I39" s="551"/>
      <c r="J39" s="20" t="s">
        <v>521</v>
      </c>
      <c r="K39" s="110">
        <v>119.54</v>
      </c>
      <c r="L39" s="110">
        <v>74.239999999999995</v>
      </c>
      <c r="M39" s="110">
        <v>79.900000000000006</v>
      </c>
      <c r="N39" s="112">
        <f t="shared" si="6"/>
        <v>91.226666666666674</v>
      </c>
      <c r="O39" s="551"/>
      <c r="P39" s="551"/>
    </row>
    <row r="40" spans="1:16">
      <c r="A40" s="551"/>
      <c r="B40" s="205"/>
      <c r="C40" s="20" t="s">
        <v>521</v>
      </c>
      <c r="D40" s="110">
        <f t="shared" si="7"/>
        <v>91.226666666666674</v>
      </c>
      <c r="E40" s="733">
        <f t="shared" si="8"/>
        <v>68.42</v>
      </c>
      <c r="F40" s="110">
        <f t="shared" si="9"/>
        <v>45.613333333333337</v>
      </c>
      <c r="G40" s="110">
        <f t="shared" si="10"/>
        <v>22.806666666666668</v>
      </c>
      <c r="H40" s="110">
        <f t="shared" si="11"/>
        <v>9.1226666666666656</v>
      </c>
      <c r="I40" s="551"/>
      <c r="J40" s="20" t="s">
        <v>524</v>
      </c>
      <c r="K40" s="110">
        <v>30.36</v>
      </c>
      <c r="L40" s="110">
        <v>80.709999999999994</v>
      </c>
      <c r="M40" s="110">
        <v>55.66</v>
      </c>
      <c r="N40" s="112">
        <f t="shared" si="6"/>
        <v>55.576666666666661</v>
      </c>
      <c r="O40" s="551"/>
      <c r="P40" s="551"/>
    </row>
    <row r="41" spans="1:16">
      <c r="A41" s="551"/>
      <c r="B41" s="205"/>
      <c r="C41" s="20" t="s">
        <v>524</v>
      </c>
      <c r="D41" s="110">
        <f t="shared" si="7"/>
        <v>55.576666666666661</v>
      </c>
      <c r="E41" s="733">
        <f t="shared" si="8"/>
        <v>41.682499999999997</v>
      </c>
      <c r="F41" s="110">
        <f t="shared" si="9"/>
        <v>27.78833333333333</v>
      </c>
      <c r="G41" s="110">
        <f t="shared" si="10"/>
        <v>13.894166666666665</v>
      </c>
      <c r="H41" s="110">
        <f t="shared" si="11"/>
        <v>5.5576666666666652</v>
      </c>
      <c r="I41" s="551"/>
      <c r="J41" s="20" t="s">
        <v>527</v>
      </c>
      <c r="K41" s="110">
        <v>128.80000000000001</v>
      </c>
      <c r="L41" s="110">
        <v>59.15</v>
      </c>
      <c r="M41" s="110">
        <v>71.900000000000006</v>
      </c>
      <c r="N41" s="112">
        <f t="shared" si="6"/>
        <v>86.616666666666674</v>
      </c>
      <c r="O41" s="551"/>
      <c r="P41" s="551"/>
    </row>
    <row r="42" spans="1:16">
      <c r="A42" s="552"/>
      <c r="B42" s="205"/>
      <c r="C42" s="20" t="s">
        <v>527</v>
      </c>
      <c r="D42" s="110">
        <f t="shared" si="7"/>
        <v>86.616666666666674</v>
      </c>
      <c r="E42" s="733">
        <f t="shared" si="8"/>
        <v>64.962500000000006</v>
      </c>
      <c r="F42" s="110">
        <f t="shared" si="9"/>
        <v>43.308333333333337</v>
      </c>
      <c r="G42" s="110">
        <f t="shared" si="10"/>
        <v>21.654166666666669</v>
      </c>
      <c r="H42" s="110">
        <f t="shared" si="11"/>
        <v>8.6616666666666653</v>
      </c>
      <c r="I42" s="551"/>
      <c r="J42" s="20" t="s">
        <v>530</v>
      </c>
      <c r="K42" s="110">
        <v>36.799999999999997</v>
      </c>
      <c r="L42" s="110">
        <v>28.08</v>
      </c>
      <c r="M42" s="110">
        <v>28.9</v>
      </c>
      <c r="N42" s="112">
        <f t="shared" si="6"/>
        <v>31.26</v>
      </c>
      <c r="O42" s="551"/>
      <c r="P42" s="551"/>
    </row>
    <row r="43" spans="1:16">
      <c r="A43" s="551"/>
      <c r="B43" s="205"/>
      <c r="C43" s="20" t="s">
        <v>530</v>
      </c>
      <c r="D43" s="110">
        <f t="shared" si="7"/>
        <v>31.26</v>
      </c>
      <c r="E43" s="733">
        <f t="shared" si="8"/>
        <v>23.445</v>
      </c>
      <c r="F43" s="110">
        <f t="shared" si="9"/>
        <v>15.63</v>
      </c>
      <c r="G43" s="110">
        <f t="shared" si="10"/>
        <v>7.8150000000000004</v>
      </c>
      <c r="H43" s="110">
        <f t="shared" si="11"/>
        <v>3.1259999999999994</v>
      </c>
      <c r="I43" s="551"/>
      <c r="J43" s="20" t="s">
        <v>533</v>
      </c>
      <c r="K43" s="110">
        <v>34.299999999999997</v>
      </c>
      <c r="L43" s="110">
        <v>15.9</v>
      </c>
      <c r="M43" s="110">
        <v>51.55</v>
      </c>
      <c r="N43" s="112">
        <f t="shared" si="6"/>
        <v>33.916666666666664</v>
      </c>
      <c r="O43" s="551"/>
      <c r="P43" s="551"/>
    </row>
    <row r="44" spans="1:16">
      <c r="A44" s="552"/>
      <c r="B44" s="205"/>
      <c r="C44" s="20" t="s">
        <v>533</v>
      </c>
      <c r="D44" s="110">
        <f t="shared" si="7"/>
        <v>33.916666666666664</v>
      </c>
      <c r="E44" s="733">
        <f t="shared" si="8"/>
        <v>25.4375</v>
      </c>
      <c r="F44" s="110">
        <f t="shared" si="9"/>
        <v>16.958333333333332</v>
      </c>
      <c r="G44" s="110">
        <f t="shared" si="10"/>
        <v>8.4791666666666661</v>
      </c>
      <c r="H44" s="110">
        <f t="shared" si="11"/>
        <v>3.3916666666666657</v>
      </c>
      <c r="I44" s="551"/>
      <c r="J44" s="20" t="s">
        <v>537</v>
      </c>
      <c r="K44" s="110">
        <v>56.9</v>
      </c>
      <c r="L44" s="110">
        <v>52.16</v>
      </c>
      <c r="M44" s="110">
        <v>51.52</v>
      </c>
      <c r="N44" s="112">
        <f t="shared" si="6"/>
        <v>53.526666666666671</v>
      </c>
      <c r="O44" s="551"/>
      <c r="P44" s="551"/>
    </row>
    <row r="45" spans="1:16">
      <c r="A45" s="552"/>
      <c r="B45" s="205"/>
      <c r="C45" s="20" t="s">
        <v>537</v>
      </c>
      <c r="D45" s="110">
        <f t="shared" si="7"/>
        <v>53.526666666666671</v>
      </c>
      <c r="E45" s="733">
        <f t="shared" si="8"/>
        <v>40.145000000000003</v>
      </c>
      <c r="F45" s="110">
        <f t="shared" si="9"/>
        <v>26.763333333333335</v>
      </c>
      <c r="G45" s="110">
        <f t="shared" si="10"/>
        <v>13.381666666666668</v>
      </c>
      <c r="H45" s="110">
        <f t="shared" si="11"/>
        <v>5.352666666666666</v>
      </c>
      <c r="I45" s="551"/>
      <c r="J45" s="20" t="s">
        <v>540</v>
      </c>
      <c r="K45" s="110">
        <v>33.159999999999997</v>
      </c>
      <c r="L45" s="110">
        <v>39.44</v>
      </c>
      <c r="M45" s="110">
        <v>42.72</v>
      </c>
      <c r="N45" s="112">
        <f t="shared" si="6"/>
        <v>38.44</v>
      </c>
      <c r="O45" s="551"/>
      <c r="P45" s="551"/>
    </row>
    <row r="46" spans="1:16">
      <c r="A46" s="552"/>
      <c r="B46" s="205"/>
      <c r="C46" s="20" t="s">
        <v>540</v>
      </c>
      <c r="D46" s="110">
        <f t="shared" si="7"/>
        <v>38.44</v>
      </c>
      <c r="E46" s="733">
        <f t="shared" si="8"/>
        <v>28.83</v>
      </c>
      <c r="F46" s="110">
        <f t="shared" si="9"/>
        <v>19.22</v>
      </c>
      <c r="G46" s="110">
        <f t="shared" si="10"/>
        <v>9.61</v>
      </c>
      <c r="H46" s="110">
        <f t="shared" si="11"/>
        <v>3.843999999999999</v>
      </c>
      <c r="I46" s="551"/>
      <c r="J46" s="20" t="s">
        <v>544</v>
      </c>
      <c r="K46" s="110">
        <v>399.99</v>
      </c>
      <c r="L46" s="110">
        <v>351.41</v>
      </c>
      <c r="M46" s="110">
        <v>333.22</v>
      </c>
      <c r="N46" s="112">
        <f t="shared" si="6"/>
        <v>361.54</v>
      </c>
      <c r="O46" s="551"/>
      <c r="P46" s="551"/>
    </row>
    <row r="47" spans="1:16">
      <c r="A47" s="552"/>
      <c r="B47" s="205"/>
      <c r="C47" s="20" t="s">
        <v>544</v>
      </c>
      <c r="D47" s="110">
        <f t="shared" si="7"/>
        <v>361.54</v>
      </c>
      <c r="E47" s="733">
        <f t="shared" si="8"/>
        <v>271.15500000000003</v>
      </c>
      <c r="F47" s="110">
        <f t="shared" si="9"/>
        <v>180.77</v>
      </c>
      <c r="G47" s="110">
        <f t="shared" si="10"/>
        <v>90.385000000000005</v>
      </c>
      <c r="H47" s="110">
        <f t="shared" si="11"/>
        <v>36.153999999999996</v>
      </c>
      <c r="I47" s="551"/>
      <c r="J47" s="20" t="s">
        <v>547</v>
      </c>
      <c r="K47" s="110">
        <v>549.9</v>
      </c>
      <c r="L47" s="110">
        <v>629.9</v>
      </c>
      <c r="M47" s="110">
        <v>469.9</v>
      </c>
      <c r="N47" s="112">
        <f t="shared" si="6"/>
        <v>549.9</v>
      </c>
      <c r="O47" s="551"/>
      <c r="P47" s="551"/>
    </row>
    <row r="48" spans="1:16">
      <c r="A48" s="551"/>
      <c r="B48" s="205"/>
      <c r="C48" s="20" t="s">
        <v>547</v>
      </c>
      <c r="D48" s="110">
        <f t="shared" si="7"/>
        <v>549.9</v>
      </c>
      <c r="E48" s="733">
        <f t="shared" si="8"/>
        <v>412.42499999999995</v>
      </c>
      <c r="F48" s="110">
        <f t="shared" si="9"/>
        <v>274.95</v>
      </c>
      <c r="G48" s="110">
        <f t="shared" si="10"/>
        <v>137.47499999999999</v>
      </c>
      <c r="H48" s="110">
        <f t="shared" si="11"/>
        <v>54.989999999999988</v>
      </c>
      <c r="I48" s="551"/>
      <c r="J48" s="20" t="s">
        <v>550</v>
      </c>
      <c r="K48" s="110">
        <v>33.159999999999997</v>
      </c>
      <c r="L48" s="110">
        <v>30.72</v>
      </c>
      <c r="M48" s="110">
        <v>13.03</v>
      </c>
      <c r="N48" s="112">
        <f t="shared" si="6"/>
        <v>25.636666666666667</v>
      </c>
      <c r="O48" s="551"/>
      <c r="P48" s="551"/>
    </row>
    <row r="49" spans="1:16">
      <c r="A49" s="551"/>
      <c r="B49" s="205"/>
      <c r="C49" s="20" t="s">
        <v>550</v>
      </c>
      <c r="D49" s="110">
        <f t="shared" si="7"/>
        <v>25.636666666666667</v>
      </c>
      <c r="E49" s="733">
        <f t="shared" si="8"/>
        <v>19.227499999999999</v>
      </c>
      <c r="F49" s="110">
        <f t="shared" si="9"/>
        <v>12.818333333333333</v>
      </c>
      <c r="G49" s="110">
        <f t="shared" si="10"/>
        <v>6.4091666666666667</v>
      </c>
      <c r="H49" s="110">
        <f t="shared" si="11"/>
        <v>2.5636666666666663</v>
      </c>
      <c r="I49" s="551"/>
      <c r="J49" s="551"/>
      <c r="K49" s="551"/>
      <c r="L49" s="551"/>
      <c r="M49" s="551"/>
      <c r="N49" s="551"/>
      <c r="O49" s="551"/>
      <c r="P49" s="551"/>
    </row>
    <row r="50" spans="1:16">
      <c r="A50" s="551"/>
      <c r="B50" s="45">
        <v>2</v>
      </c>
      <c r="C50" s="46" t="s">
        <v>553</v>
      </c>
      <c r="D50" s="46"/>
      <c r="E50" s="800"/>
      <c r="F50" s="800"/>
      <c r="G50" s="800"/>
      <c r="H50" s="801"/>
      <c r="I50" s="551"/>
      <c r="J50" s="956" t="s">
        <v>1222</v>
      </c>
      <c r="K50" s="957"/>
      <c r="L50" s="957"/>
      <c r="M50" s="957"/>
      <c r="N50" s="958"/>
      <c r="O50" s="551"/>
      <c r="P50" s="551"/>
    </row>
    <row r="51" spans="1:16">
      <c r="A51" s="551"/>
      <c r="B51" s="205"/>
      <c r="C51" s="22" t="s">
        <v>555</v>
      </c>
      <c r="D51" s="110">
        <f>N54</f>
        <v>13.533333333333333</v>
      </c>
      <c r="E51" s="733">
        <f>SUM(D51*(1-0.25))</f>
        <v>10.15</v>
      </c>
      <c r="F51" s="110">
        <f>SUM(D51*(1-0.5))</f>
        <v>6.7666666666666666</v>
      </c>
      <c r="G51" s="110">
        <f>SUM(D51*(1-0.75))</f>
        <v>3.3833333333333333</v>
      </c>
      <c r="H51" s="110">
        <f>SUM(D51*(1-0.9))</f>
        <v>1.3533333333333331</v>
      </c>
      <c r="I51" s="551"/>
      <c r="J51" s="845"/>
      <c r="K51" s="846"/>
      <c r="L51" s="846"/>
      <c r="M51" s="846"/>
      <c r="N51" s="847"/>
      <c r="O51" s="551"/>
      <c r="P51" s="551"/>
    </row>
    <row r="52" spans="1:16">
      <c r="A52" s="551"/>
      <c r="B52" s="205"/>
      <c r="C52" s="22" t="s">
        <v>557</v>
      </c>
      <c r="D52" s="110">
        <f>N55</f>
        <v>11055.626666666665</v>
      </c>
      <c r="E52" s="733">
        <f>SUM(D52*(1-0.25))</f>
        <v>8291.7199999999993</v>
      </c>
      <c r="F52" s="110">
        <f>SUM(D52*(1-0.5))</f>
        <v>5527.8133333333326</v>
      </c>
      <c r="G52" s="110">
        <f>SUM(D52*(1-0.75))</f>
        <v>2763.9066666666663</v>
      </c>
      <c r="H52" s="110">
        <f>SUM(D52*(1-0.9))</f>
        <v>1105.5626666666662</v>
      </c>
      <c r="I52" s="551"/>
      <c r="J52" s="42" t="s">
        <v>67</v>
      </c>
      <c r="K52" s="42" t="s">
        <v>683</v>
      </c>
      <c r="L52" s="42" t="s">
        <v>676</v>
      </c>
      <c r="M52" s="42" t="s">
        <v>677</v>
      </c>
      <c r="N52" s="42" t="s">
        <v>727</v>
      </c>
      <c r="O52" s="551"/>
      <c r="P52" s="551"/>
    </row>
    <row r="53" spans="1:16">
      <c r="A53" s="552"/>
      <c r="B53" s="205"/>
      <c r="C53" s="22" t="s">
        <v>560</v>
      </c>
      <c r="D53" s="110">
        <f>N56</f>
        <v>198.29999999999998</v>
      </c>
      <c r="E53" s="733">
        <f>SUM(D53*(1-0.25))</f>
        <v>148.72499999999999</v>
      </c>
      <c r="F53" s="110">
        <f>SUM(D53*(1-0.5))</f>
        <v>99.149999999999991</v>
      </c>
      <c r="G53" s="110">
        <f>SUM(D53*(1-0.75))</f>
        <v>49.574999999999996</v>
      </c>
      <c r="H53" s="110">
        <f>SUM(D53*(1-0.9))</f>
        <v>19.829999999999995</v>
      </c>
      <c r="I53" s="551"/>
      <c r="J53" s="208"/>
      <c r="K53" s="209"/>
      <c r="L53" s="209"/>
      <c r="M53" s="209"/>
      <c r="N53" s="210"/>
      <c r="O53" s="551"/>
      <c r="P53" s="551"/>
    </row>
    <row r="54" spans="1:16" ht="30">
      <c r="A54" s="551"/>
      <c r="B54" s="205"/>
      <c r="C54" s="22" t="s">
        <v>563</v>
      </c>
      <c r="D54" s="110">
        <f>N57</f>
        <v>3050</v>
      </c>
      <c r="E54" s="733">
        <f>SUM(D54*(1-0.25))</f>
        <v>2287.5</v>
      </c>
      <c r="F54" s="110">
        <f>SUM(D54*(1-0.5))</f>
        <v>1525</v>
      </c>
      <c r="G54" s="110">
        <f>SUM(D54*(1-0.75))</f>
        <v>762.5</v>
      </c>
      <c r="H54" s="110">
        <f>SUM(D54*(1-0.9))</f>
        <v>304.99999999999994</v>
      </c>
      <c r="I54" s="551"/>
      <c r="J54" s="22" t="s">
        <v>555</v>
      </c>
      <c r="K54" s="110">
        <v>11.5</v>
      </c>
      <c r="L54" s="110">
        <v>20.2</v>
      </c>
      <c r="M54" s="110">
        <v>8.9</v>
      </c>
      <c r="N54" s="112">
        <f>AVERAGE(K54:M54)</f>
        <v>13.533333333333333</v>
      </c>
      <c r="O54" s="551"/>
      <c r="P54" s="551"/>
    </row>
    <row r="55" spans="1:16" ht="30">
      <c r="A55" s="551"/>
      <c r="B55" s="45">
        <v>3</v>
      </c>
      <c r="C55" s="46" t="s">
        <v>566</v>
      </c>
      <c r="D55" s="46"/>
      <c r="E55" s="800"/>
      <c r="F55" s="800"/>
      <c r="G55" s="800"/>
      <c r="H55" s="801"/>
      <c r="I55" s="551"/>
      <c r="J55" s="22" t="s">
        <v>557</v>
      </c>
      <c r="K55" s="110">
        <v>10900</v>
      </c>
      <c r="L55" s="110">
        <v>15366.88</v>
      </c>
      <c r="M55" s="110">
        <v>6900</v>
      </c>
      <c r="N55" s="112">
        <f>AVERAGE(K55:M55)</f>
        <v>11055.626666666665</v>
      </c>
      <c r="O55" s="551"/>
      <c r="P55" s="551"/>
    </row>
    <row r="56" spans="1:16" ht="30">
      <c r="A56" s="551"/>
      <c r="B56" s="205"/>
      <c r="C56" s="20" t="s">
        <v>569</v>
      </c>
      <c r="D56" s="110">
        <f>N63</f>
        <v>102.59333333333335</v>
      </c>
      <c r="E56" s="733">
        <f>SUM(D56*(1-0.25))</f>
        <v>76.945000000000007</v>
      </c>
      <c r="F56" s="110">
        <f>SUM(D56*(1-0.5))</f>
        <v>51.296666666666674</v>
      </c>
      <c r="G56" s="110">
        <f>SUM(D56*(1-0.75))</f>
        <v>25.648333333333337</v>
      </c>
      <c r="H56" s="110">
        <f>SUM(D56*(1-0.9))</f>
        <v>10.259333333333332</v>
      </c>
      <c r="I56" s="551"/>
      <c r="J56" s="22" t="s">
        <v>560</v>
      </c>
      <c r="K56" s="110">
        <v>199.9</v>
      </c>
      <c r="L56" s="110">
        <v>193</v>
      </c>
      <c r="M56" s="110">
        <v>202</v>
      </c>
      <c r="N56" s="112">
        <f>AVERAGE(K56:M56)</f>
        <v>198.29999999999998</v>
      </c>
      <c r="O56" s="551"/>
      <c r="P56" s="551"/>
    </row>
    <row r="57" spans="1:16" ht="30">
      <c r="A57" s="551"/>
      <c r="B57" s="205"/>
      <c r="C57" s="20" t="s">
        <v>571</v>
      </c>
      <c r="D57" s="110">
        <f>N64</f>
        <v>866</v>
      </c>
      <c r="E57" s="733">
        <f t="shared" ref="E57:E106" si="12">SUM(D57*(1-0.25))</f>
        <v>649.5</v>
      </c>
      <c r="F57" s="110">
        <f t="shared" ref="F57:F81" si="13">SUM(D57*(1-0.5))</f>
        <v>433</v>
      </c>
      <c r="G57" s="110">
        <f t="shared" ref="G57:G81" si="14">SUM(D57*(1-0.75))</f>
        <v>216.5</v>
      </c>
      <c r="H57" s="110">
        <f t="shared" ref="H57:H81" si="15">SUM(D57*(1-0.9))</f>
        <v>86.59999999999998</v>
      </c>
      <c r="I57" s="551"/>
      <c r="J57" s="22" t="s">
        <v>563</v>
      </c>
      <c r="K57" s="110">
        <v>1650</v>
      </c>
      <c r="L57" s="110">
        <v>3000</v>
      </c>
      <c r="M57" s="110">
        <v>4500</v>
      </c>
      <c r="N57" s="112">
        <f>AVERAGE(K57:M57)</f>
        <v>3050</v>
      </c>
      <c r="O57" s="551"/>
      <c r="P57" s="551"/>
    </row>
    <row r="58" spans="1:16">
      <c r="A58" s="551"/>
      <c r="B58" s="205"/>
      <c r="C58" s="20" t="s">
        <v>573</v>
      </c>
      <c r="D58" s="110">
        <f>N65</f>
        <v>340.56666666666666</v>
      </c>
      <c r="E58" s="733">
        <f t="shared" si="12"/>
        <v>255.42500000000001</v>
      </c>
      <c r="F58" s="110">
        <f t="shared" si="13"/>
        <v>170.28333333333333</v>
      </c>
      <c r="G58" s="110">
        <f t="shared" si="14"/>
        <v>85.141666666666666</v>
      </c>
      <c r="H58" s="110">
        <f t="shared" si="15"/>
        <v>34.056666666666658</v>
      </c>
      <c r="I58" s="551"/>
      <c r="J58" s="734"/>
      <c r="K58" s="551"/>
      <c r="L58" s="551"/>
      <c r="M58" s="551"/>
      <c r="N58" s="551"/>
      <c r="O58" s="551"/>
      <c r="P58" s="551"/>
    </row>
    <row r="59" spans="1:16">
      <c r="A59" s="551"/>
      <c r="B59" s="205"/>
      <c r="C59" s="20" t="s">
        <v>575</v>
      </c>
      <c r="D59" s="110">
        <f>N66</f>
        <v>681.69999999999993</v>
      </c>
      <c r="E59" s="733">
        <f t="shared" si="12"/>
        <v>511.27499999999998</v>
      </c>
      <c r="F59" s="110">
        <f t="shared" si="13"/>
        <v>340.84999999999997</v>
      </c>
      <c r="G59" s="110">
        <f t="shared" si="14"/>
        <v>170.42499999999998</v>
      </c>
      <c r="H59" s="110">
        <f t="shared" si="15"/>
        <v>68.169999999999973</v>
      </c>
      <c r="I59" s="551"/>
      <c r="J59" s="956" t="s">
        <v>1223</v>
      </c>
      <c r="K59" s="957"/>
      <c r="L59" s="957"/>
      <c r="M59" s="957"/>
      <c r="N59" s="958"/>
      <c r="O59" s="551"/>
      <c r="P59" s="551"/>
    </row>
    <row r="60" spans="1:16">
      <c r="A60" s="551"/>
      <c r="B60" s="205"/>
      <c r="C60" s="20" t="s">
        <v>578</v>
      </c>
      <c r="D60" s="110">
        <f>N67</f>
        <v>2248.8333333333335</v>
      </c>
      <c r="E60" s="733">
        <f t="shared" si="12"/>
        <v>1686.625</v>
      </c>
      <c r="F60" s="110">
        <f t="shared" si="13"/>
        <v>1124.4166666666667</v>
      </c>
      <c r="G60" s="110">
        <f t="shared" si="14"/>
        <v>562.20833333333337</v>
      </c>
      <c r="H60" s="110">
        <f t="shared" si="15"/>
        <v>224.8833333333333</v>
      </c>
      <c r="I60" s="551"/>
      <c r="J60" s="845"/>
      <c r="K60" s="846"/>
      <c r="L60" s="846"/>
      <c r="M60" s="846"/>
      <c r="N60" s="847"/>
      <c r="O60" s="551"/>
      <c r="P60" s="551"/>
    </row>
    <row r="61" spans="1:16">
      <c r="A61" s="551"/>
      <c r="B61" s="205" t="s">
        <v>1224</v>
      </c>
      <c r="C61" s="20" t="s">
        <v>581</v>
      </c>
      <c r="D61" s="110"/>
      <c r="E61" s="733"/>
      <c r="F61" s="110"/>
      <c r="G61" s="110"/>
      <c r="H61" s="110"/>
      <c r="I61" s="551"/>
      <c r="J61" s="42" t="s">
        <v>67</v>
      </c>
      <c r="K61" s="42" t="s">
        <v>683</v>
      </c>
      <c r="L61" s="42" t="s">
        <v>676</v>
      </c>
      <c r="M61" s="42" t="s">
        <v>677</v>
      </c>
      <c r="N61" s="42" t="s">
        <v>727</v>
      </c>
      <c r="O61" s="551"/>
      <c r="P61" s="551"/>
    </row>
    <row r="62" spans="1:16">
      <c r="A62" s="551"/>
      <c r="B62" s="205"/>
      <c r="C62" s="20" t="s">
        <v>264</v>
      </c>
      <c r="D62" s="110">
        <f t="shared" ref="D62:D75" si="16">N69</f>
        <v>1840.5666666666668</v>
      </c>
      <c r="E62" s="733">
        <f t="shared" si="12"/>
        <v>1380.4250000000002</v>
      </c>
      <c r="F62" s="110">
        <f t="shared" si="13"/>
        <v>920.28333333333342</v>
      </c>
      <c r="G62" s="110">
        <f t="shared" si="14"/>
        <v>460.14166666666671</v>
      </c>
      <c r="H62" s="110">
        <f t="shared" si="15"/>
        <v>184.05666666666664</v>
      </c>
      <c r="I62" s="551"/>
      <c r="J62" s="208"/>
      <c r="K62" s="209"/>
      <c r="L62" s="209"/>
      <c r="M62" s="209"/>
      <c r="N62" s="210"/>
      <c r="O62" s="551"/>
      <c r="P62" s="551"/>
    </row>
    <row r="63" spans="1:16">
      <c r="A63" s="551"/>
      <c r="B63" s="205"/>
      <c r="C63" s="20" t="s">
        <v>586</v>
      </c>
      <c r="D63" s="110">
        <f t="shared" si="16"/>
        <v>2419</v>
      </c>
      <c r="E63" s="733">
        <f t="shared" si="12"/>
        <v>1814.25</v>
      </c>
      <c r="F63" s="110">
        <f t="shared" si="13"/>
        <v>1209.5</v>
      </c>
      <c r="G63" s="110">
        <f t="shared" si="14"/>
        <v>604.75</v>
      </c>
      <c r="H63" s="110">
        <f t="shared" si="15"/>
        <v>241.89999999999995</v>
      </c>
      <c r="I63" s="551"/>
      <c r="J63" s="20" t="s">
        <v>569</v>
      </c>
      <c r="K63" s="110">
        <v>107.9</v>
      </c>
      <c r="L63" s="110">
        <v>99.9</v>
      </c>
      <c r="M63" s="110">
        <v>99.98</v>
      </c>
      <c r="N63" s="112">
        <f>AVERAGE(K63:M63)</f>
        <v>102.59333333333335</v>
      </c>
      <c r="O63" s="551"/>
      <c r="P63" s="551"/>
    </row>
    <row r="64" spans="1:16">
      <c r="A64" s="551"/>
      <c r="B64" s="205"/>
      <c r="C64" s="20" t="s">
        <v>589</v>
      </c>
      <c r="D64" s="110">
        <f t="shared" si="16"/>
        <v>983.57</v>
      </c>
      <c r="E64" s="733">
        <f t="shared" si="12"/>
        <v>737.67750000000001</v>
      </c>
      <c r="F64" s="110">
        <f t="shared" si="13"/>
        <v>491.78500000000003</v>
      </c>
      <c r="G64" s="110">
        <f t="shared" si="14"/>
        <v>245.89250000000001</v>
      </c>
      <c r="H64" s="110">
        <f t="shared" si="15"/>
        <v>98.356999999999985</v>
      </c>
      <c r="I64" s="551"/>
      <c r="J64" s="20" t="s">
        <v>571</v>
      </c>
      <c r="K64" s="110">
        <v>898</v>
      </c>
      <c r="L64" s="110">
        <v>850</v>
      </c>
      <c r="M64" s="110">
        <v>850</v>
      </c>
      <c r="N64" s="112">
        <f t="shared" ref="N64:N88" si="17">AVERAGE(K64:M64)</f>
        <v>866</v>
      </c>
      <c r="O64" s="551"/>
      <c r="P64" s="551"/>
    </row>
    <row r="65" spans="1:16">
      <c r="A65" s="551"/>
      <c r="B65" s="205"/>
      <c r="C65" s="20" t="s">
        <v>171</v>
      </c>
      <c r="D65" s="110">
        <f t="shared" si="16"/>
        <v>2432.3333333333335</v>
      </c>
      <c r="E65" s="733">
        <f t="shared" si="12"/>
        <v>1824.25</v>
      </c>
      <c r="F65" s="110">
        <f t="shared" si="13"/>
        <v>1216.1666666666667</v>
      </c>
      <c r="G65" s="110">
        <f t="shared" si="14"/>
        <v>608.08333333333337</v>
      </c>
      <c r="H65" s="110">
        <f t="shared" si="15"/>
        <v>243.23333333333329</v>
      </c>
      <c r="I65" s="551"/>
      <c r="J65" s="20" t="s">
        <v>573</v>
      </c>
      <c r="K65" s="110">
        <v>339.9</v>
      </c>
      <c r="L65" s="110">
        <v>461.9</v>
      </c>
      <c r="M65" s="110">
        <v>219.9</v>
      </c>
      <c r="N65" s="112">
        <f t="shared" si="17"/>
        <v>340.56666666666666</v>
      </c>
      <c r="O65" s="551"/>
      <c r="P65" s="551"/>
    </row>
    <row r="66" spans="1:16">
      <c r="A66" s="551"/>
      <c r="B66" s="205"/>
      <c r="C66" s="20" t="s">
        <v>371</v>
      </c>
      <c r="D66" s="110">
        <f t="shared" si="16"/>
        <v>1462.3333333333333</v>
      </c>
      <c r="E66" s="733">
        <f t="shared" si="12"/>
        <v>1096.75</v>
      </c>
      <c r="F66" s="110">
        <f t="shared" si="13"/>
        <v>731.16666666666663</v>
      </c>
      <c r="G66" s="110">
        <f t="shared" si="14"/>
        <v>365.58333333333331</v>
      </c>
      <c r="H66" s="110">
        <f t="shared" si="15"/>
        <v>146.23333333333329</v>
      </c>
      <c r="I66" s="551"/>
      <c r="J66" s="20" t="s">
        <v>575</v>
      </c>
      <c r="K66" s="110">
        <v>692.7</v>
      </c>
      <c r="L66" s="110">
        <v>746.8</v>
      </c>
      <c r="M66" s="110">
        <v>605.6</v>
      </c>
      <c r="N66" s="112">
        <f t="shared" si="17"/>
        <v>681.69999999999993</v>
      </c>
      <c r="O66" s="551"/>
      <c r="P66" s="551"/>
    </row>
    <row r="67" spans="1:16">
      <c r="A67" s="551"/>
      <c r="B67" s="205"/>
      <c r="C67" s="20" t="s">
        <v>415</v>
      </c>
      <c r="D67" s="110">
        <f t="shared" si="16"/>
        <v>3733.7366666666662</v>
      </c>
      <c r="E67" s="733">
        <f t="shared" si="12"/>
        <v>2800.3024999999998</v>
      </c>
      <c r="F67" s="110">
        <f t="shared" si="13"/>
        <v>1866.8683333333331</v>
      </c>
      <c r="G67" s="110">
        <f t="shared" si="14"/>
        <v>933.43416666666656</v>
      </c>
      <c r="H67" s="110">
        <f t="shared" si="15"/>
        <v>373.37366666666657</v>
      </c>
      <c r="I67" s="551"/>
      <c r="J67" s="20" t="s">
        <v>578</v>
      </c>
      <c r="K67" s="110">
        <v>1799.9</v>
      </c>
      <c r="L67" s="110">
        <v>946.7</v>
      </c>
      <c r="M67" s="110">
        <v>3999.9</v>
      </c>
      <c r="N67" s="112">
        <f t="shared" si="17"/>
        <v>2248.8333333333335</v>
      </c>
      <c r="O67" s="551"/>
      <c r="P67" s="551"/>
    </row>
    <row r="68" spans="1:16">
      <c r="A68" s="551"/>
      <c r="B68" s="205"/>
      <c r="C68" s="20" t="s">
        <v>456</v>
      </c>
      <c r="D68" s="110">
        <f t="shared" si="16"/>
        <v>803.59</v>
      </c>
      <c r="E68" s="733">
        <f t="shared" si="12"/>
        <v>602.6925</v>
      </c>
      <c r="F68" s="110">
        <f t="shared" si="13"/>
        <v>401.79500000000002</v>
      </c>
      <c r="G68" s="110">
        <f t="shared" si="14"/>
        <v>200.89750000000001</v>
      </c>
      <c r="H68" s="110">
        <f t="shared" si="15"/>
        <v>80.35899999999998</v>
      </c>
      <c r="I68" s="551"/>
      <c r="J68" s="20" t="s">
        <v>581</v>
      </c>
      <c r="K68" s="110"/>
      <c r="L68" s="110"/>
      <c r="M68" s="110"/>
      <c r="N68" s="112"/>
      <c r="O68" s="551"/>
      <c r="P68" s="551"/>
    </row>
    <row r="69" spans="1:16">
      <c r="A69" s="551"/>
      <c r="B69" s="205"/>
      <c r="C69" s="20" t="s">
        <v>474</v>
      </c>
      <c r="D69" s="110">
        <f t="shared" si="16"/>
        <v>805.66666666666663</v>
      </c>
      <c r="E69" s="733">
        <f t="shared" si="12"/>
        <v>604.25</v>
      </c>
      <c r="F69" s="110">
        <f t="shared" si="13"/>
        <v>402.83333333333331</v>
      </c>
      <c r="G69" s="110">
        <f t="shared" si="14"/>
        <v>201.41666666666666</v>
      </c>
      <c r="H69" s="110">
        <f t="shared" si="15"/>
        <v>80.566666666666649</v>
      </c>
      <c r="I69" s="551"/>
      <c r="J69" s="20" t="s">
        <v>264</v>
      </c>
      <c r="K69" s="110">
        <v>1899.9</v>
      </c>
      <c r="L69" s="110">
        <v>1926.9</v>
      </c>
      <c r="M69" s="110">
        <v>1694.9</v>
      </c>
      <c r="N69" s="112">
        <f t="shared" si="17"/>
        <v>1840.5666666666668</v>
      </c>
      <c r="O69" s="551"/>
      <c r="P69" s="551"/>
    </row>
    <row r="70" spans="1:16">
      <c r="A70" s="551"/>
      <c r="B70" s="205"/>
      <c r="C70" s="20" t="s">
        <v>600</v>
      </c>
      <c r="D70" s="110">
        <f t="shared" si="16"/>
        <v>2193.5833333333335</v>
      </c>
      <c r="E70" s="733">
        <f t="shared" si="12"/>
        <v>1645.1875</v>
      </c>
      <c r="F70" s="110">
        <f t="shared" si="13"/>
        <v>1096.7916666666667</v>
      </c>
      <c r="G70" s="110">
        <f t="shared" si="14"/>
        <v>548.39583333333337</v>
      </c>
      <c r="H70" s="110">
        <f t="shared" si="15"/>
        <v>219.35833333333329</v>
      </c>
      <c r="I70" s="551"/>
      <c r="J70" s="115" t="s">
        <v>586</v>
      </c>
      <c r="K70" s="110">
        <v>2419</v>
      </c>
      <c r="L70" s="110">
        <v>2419</v>
      </c>
      <c r="M70" s="110">
        <v>2419</v>
      </c>
      <c r="N70" s="112">
        <f t="shared" si="17"/>
        <v>2419</v>
      </c>
      <c r="O70" s="551"/>
      <c r="P70" s="551"/>
    </row>
    <row r="71" spans="1:16">
      <c r="A71" s="551"/>
      <c r="B71" s="205"/>
      <c r="C71" s="20" t="s">
        <v>95</v>
      </c>
      <c r="D71" s="110">
        <f t="shared" si="16"/>
        <v>1542.3</v>
      </c>
      <c r="E71" s="733">
        <f t="shared" si="12"/>
        <v>1156.7249999999999</v>
      </c>
      <c r="F71" s="110">
        <f t="shared" si="13"/>
        <v>771.15</v>
      </c>
      <c r="G71" s="110">
        <f t="shared" si="14"/>
        <v>385.57499999999999</v>
      </c>
      <c r="H71" s="110">
        <f t="shared" si="15"/>
        <v>154.22999999999996</v>
      </c>
      <c r="I71" s="551"/>
      <c r="J71" s="20" t="s">
        <v>589</v>
      </c>
      <c r="K71" s="110">
        <v>699.9</v>
      </c>
      <c r="L71" s="110">
        <v>1082</v>
      </c>
      <c r="M71" s="110">
        <v>1168.81</v>
      </c>
      <c r="N71" s="112">
        <f t="shared" si="17"/>
        <v>983.57</v>
      </c>
      <c r="O71" s="551"/>
      <c r="P71" s="551"/>
    </row>
    <row r="72" spans="1:16">
      <c r="A72" s="551"/>
      <c r="B72" s="205"/>
      <c r="C72" s="20" t="s">
        <v>542</v>
      </c>
      <c r="D72" s="110">
        <f t="shared" si="16"/>
        <v>943.6</v>
      </c>
      <c r="E72" s="733">
        <f t="shared" si="12"/>
        <v>707.7</v>
      </c>
      <c r="F72" s="110">
        <f t="shared" si="13"/>
        <v>471.8</v>
      </c>
      <c r="G72" s="110">
        <f t="shared" si="14"/>
        <v>235.9</v>
      </c>
      <c r="H72" s="110">
        <f t="shared" si="15"/>
        <v>94.359999999999985</v>
      </c>
      <c r="I72" s="551"/>
      <c r="J72" s="20" t="s">
        <v>171</v>
      </c>
      <c r="K72" s="110">
        <v>2299</v>
      </c>
      <c r="L72" s="110">
        <v>2199</v>
      </c>
      <c r="M72" s="110">
        <v>2799</v>
      </c>
      <c r="N72" s="112">
        <f t="shared" si="17"/>
        <v>2432.3333333333335</v>
      </c>
      <c r="O72" s="551"/>
      <c r="P72" s="551"/>
    </row>
    <row r="73" spans="1:16">
      <c r="A73" s="551"/>
      <c r="B73" s="205"/>
      <c r="C73" s="20" t="s">
        <v>568</v>
      </c>
      <c r="D73" s="110">
        <f t="shared" si="16"/>
        <v>2263.7800000000002</v>
      </c>
      <c r="E73" s="733">
        <f t="shared" si="12"/>
        <v>1697.835</v>
      </c>
      <c r="F73" s="110">
        <f t="shared" si="13"/>
        <v>1131.8900000000001</v>
      </c>
      <c r="G73" s="110">
        <f t="shared" si="14"/>
        <v>565.94500000000005</v>
      </c>
      <c r="H73" s="110">
        <f t="shared" si="15"/>
        <v>226.37799999999996</v>
      </c>
      <c r="I73" s="551"/>
      <c r="J73" s="20" t="s">
        <v>371</v>
      </c>
      <c r="K73" s="110">
        <v>1429</v>
      </c>
      <c r="L73" s="110">
        <v>1459</v>
      </c>
      <c r="M73" s="110">
        <v>1499</v>
      </c>
      <c r="N73" s="112">
        <f t="shared" si="17"/>
        <v>1462.3333333333333</v>
      </c>
      <c r="O73" s="551"/>
      <c r="P73" s="551"/>
    </row>
    <row r="74" spans="1:16">
      <c r="A74" s="551"/>
      <c r="B74" s="205"/>
      <c r="C74" s="20" t="s">
        <v>596</v>
      </c>
      <c r="D74" s="110">
        <f t="shared" si="16"/>
        <v>1101.9000000000001</v>
      </c>
      <c r="E74" s="733">
        <f t="shared" si="12"/>
        <v>826.42500000000007</v>
      </c>
      <c r="F74" s="110">
        <f t="shared" si="13"/>
        <v>550.95000000000005</v>
      </c>
      <c r="G74" s="110">
        <f t="shared" si="14"/>
        <v>275.47500000000002</v>
      </c>
      <c r="H74" s="110">
        <f t="shared" si="15"/>
        <v>110.18999999999998</v>
      </c>
      <c r="I74" s="551"/>
      <c r="J74" s="115" t="s">
        <v>415</v>
      </c>
      <c r="K74" s="110">
        <v>4045.84</v>
      </c>
      <c r="L74" s="110">
        <v>3742.5</v>
      </c>
      <c r="M74" s="110">
        <v>3412.87</v>
      </c>
      <c r="N74" s="112">
        <f t="shared" si="17"/>
        <v>3733.7366666666662</v>
      </c>
      <c r="O74" s="551"/>
      <c r="P74" s="551"/>
    </row>
    <row r="75" spans="1:16">
      <c r="A75" s="551"/>
      <c r="B75" s="205"/>
      <c r="C75" s="20" t="s">
        <v>588</v>
      </c>
      <c r="D75" s="110">
        <f t="shared" si="16"/>
        <v>781.76666666666677</v>
      </c>
      <c r="E75" s="733">
        <f t="shared" si="12"/>
        <v>586.32500000000005</v>
      </c>
      <c r="F75" s="110">
        <f t="shared" si="13"/>
        <v>390.88333333333338</v>
      </c>
      <c r="G75" s="110">
        <f t="shared" si="14"/>
        <v>195.44166666666669</v>
      </c>
      <c r="H75" s="110">
        <f t="shared" si="15"/>
        <v>78.176666666666662</v>
      </c>
      <c r="I75" s="551"/>
      <c r="J75" s="115" t="s">
        <v>456</v>
      </c>
      <c r="K75" s="110">
        <v>848.23</v>
      </c>
      <c r="L75" s="110">
        <v>666.68</v>
      </c>
      <c r="M75" s="110">
        <v>895.86</v>
      </c>
      <c r="N75" s="112">
        <f t="shared" si="17"/>
        <v>803.59</v>
      </c>
      <c r="O75" s="551"/>
      <c r="P75" s="551"/>
    </row>
    <row r="76" spans="1:16">
      <c r="A76" s="551"/>
      <c r="B76" s="205" t="s">
        <v>1225</v>
      </c>
      <c r="C76" s="20" t="s">
        <v>605</v>
      </c>
      <c r="D76" s="110"/>
      <c r="E76" s="733"/>
      <c r="F76" s="110"/>
      <c r="G76" s="110"/>
      <c r="H76" s="110"/>
      <c r="I76" s="551"/>
      <c r="J76" s="20" t="s">
        <v>474</v>
      </c>
      <c r="K76" s="110">
        <v>519</v>
      </c>
      <c r="L76" s="110">
        <v>949</v>
      </c>
      <c r="M76" s="110">
        <v>949</v>
      </c>
      <c r="N76" s="112">
        <f t="shared" si="17"/>
        <v>805.66666666666663</v>
      </c>
      <c r="O76" s="551"/>
      <c r="P76" s="551"/>
    </row>
    <row r="77" spans="1:16">
      <c r="A77" s="551"/>
      <c r="B77" s="205"/>
      <c r="C77" s="20" t="s">
        <v>608</v>
      </c>
      <c r="D77" s="110">
        <f>N84</f>
        <v>245.99666666666667</v>
      </c>
      <c r="E77" s="733">
        <f t="shared" si="12"/>
        <v>184.4975</v>
      </c>
      <c r="F77" s="110">
        <f t="shared" si="13"/>
        <v>122.99833333333333</v>
      </c>
      <c r="G77" s="110">
        <f t="shared" si="14"/>
        <v>61.499166666666667</v>
      </c>
      <c r="H77" s="110">
        <f t="shared" si="15"/>
        <v>24.599666666666661</v>
      </c>
      <c r="I77" s="551"/>
      <c r="J77" s="115" t="s">
        <v>600</v>
      </c>
      <c r="K77" s="110">
        <v>2551.75</v>
      </c>
      <c r="L77" s="110">
        <v>2399</v>
      </c>
      <c r="M77" s="110">
        <v>1630</v>
      </c>
      <c r="N77" s="112">
        <f t="shared" si="17"/>
        <v>2193.5833333333335</v>
      </c>
      <c r="O77" s="551"/>
      <c r="P77" s="551"/>
    </row>
    <row r="78" spans="1:16">
      <c r="A78" s="551"/>
      <c r="B78" s="205"/>
      <c r="C78" s="20" t="s">
        <v>612</v>
      </c>
      <c r="D78" s="110">
        <f>N85</f>
        <v>401.59</v>
      </c>
      <c r="E78" s="733">
        <f t="shared" si="12"/>
        <v>301.1925</v>
      </c>
      <c r="F78" s="110">
        <f t="shared" si="13"/>
        <v>200.79499999999999</v>
      </c>
      <c r="G78" s="110">
        <f t="shared" si="14"/>
        <v>100.39749999999999</v>
      </c>
      <c r="H78" s="110">
        <f t="shared" si="15"/>
        <v>40.158999999999992</v>
      </c>
      <c r="I78" s="551"/>
      <c r="J78" s="20" t="s">
        <v>95</v>
      </c>
      <c r="K78" s="110">
        <v>1678.9</v>
      </c>
      <c r="L78" s="110">
        <v>1449</v>
      </c>
      <c r="M78" s="110">
        <v>1499</v>
      </c>
      <c r="N78" s="112">
        <f t="shared" si="17"/>
        <v>1542.3</v>
      </c>
      <c r="O78" s="551"/>
      <c r="P78" s="551"/>
    </row>
    <row r="79" spans="1:16">
      <c r="A79" s="551"/>
      <c r="B79" s="205"/>
      <c r="C79" s="20" t="s">
        <v>616</v>
      </c>
      <c r="D79" s="110">
        <f>N86</f>
        <v>652.26666666666677</v>
      </c>
      <c r="E79" s="733">
        <f t="shared" si="12"/>
        <v>489.20000000000005</v>
      </c>
      <c r="F79" s="110">
        <f t="shared" si="13"/>
        <v>326.13333333333338</v>
      </c>
      <c r="G79" s="110">
        <f t="shared" si="14"/>
        <v>163.06666666666669</v>
      </c>
      <c r="H79" s="110">
        <f t="shared" si="15"/>
        <v>65.226666666666659</v>
      </c>
      <c r="I79" s="551"/>
      <c r="J79" s="20" t="s">
        <v>542</v>
      </c>
      <c r="K79" s="110">
        <v>724.9</v>
      </c>
      <c r="L79" s="110">
        <v>529</v>
      </c>
      <c r="M79" s="110">
        <v>1576.9</v>
      </c>
      <c r="N79" s="112">
        <f t="shared" si="17"/>
        <v>943.6</v>
      </c>
      <c r="O79" s="551"/>
      <c r="P79" s="551"/>
    </row>
    <row r="80" spans="1:16">
      <c r="A80" s="551"/>
      <c r="B80" s="205"/>
      <c r="C80" s="20" t="s">
        <v>618</v>
      </c>
      <c r="D80" s="110">
        <f>N87</f>
        <v>529.54666666666662</v>
      </c>
      <c r="E80" s="733">
        <f t="shared" si="12"/>
        <v>397.15999999999997</v>
      </c>
      <c r="F80" s="110">
        <f t="shared" si="13"/>
        <v>264.77333333333331</v>
      </c>
      <c r="G80" s="110">
        <f t="shared" si="14"/>
        <v>132.38666666666666</v>
      </c>
      <c r="H80" s="110">
        <f t="shared" si="15"/>
        <v>52.954666666666654</v>
      </c>
      <c r="I80" s="551"/>
      <c r="J80" s="20" t="s">
        <v>568</v>
      </c>
      <c r="K80" s="110">
        <v>1813.18</v>
      </c>
      <c r="L80" s="110">
        <v>2288.2600000000002</v>
      </c>
      <c r="M80" s="110">
        <v>2689.9</v>
      </c>
      <c r="N80" s="112">
        <f t="shared" si="17"/>
        <v>2263.7800000000002</v>
      </c>
      <c r="O80" s="551"/>
      <c r="P80" s="551"/>
    </row>
    <row r="81" spans="1:16">
      <c r="A81" s="551"/>
      <c r="B81" s="205"/>
      <c r="C81" s="20" t="s">
        <v>620</v>
      </c>
      <c r="D81" s="110">
        <f>N88</f>
        <v>1248.5733333333335</v>
      </c>
      <c r="E81" s="733">
        <f t="shared" si="12"/>
        <v>936.43000000000006</v>
      </c>
      <c r="F81" s="110">
        <f t="shared" si="13"/>
        <v>624.28666666666675</v>
      </c>
      <c r="G81" s="110">
        <f t="shared" si="14"/>
        <v>312.14333333333337</v>
      </c>
      <c r="H81" s="110">
        <f t="shared" si="15"/>
        <v>124.85733333333332</v>
      </c>
      <c r="I81" s="551"/>
      <c r="J81" s="20" t="s">
        <v>596</v>
      </c>
      <c r="K81" s="110">
        <v>1099.9000000000001</v>
      </c>
      <c r="L81" s="110">
        <v>1144.9000000000001</v>
      </c>
      <c r="M81" s="110">
        <v>1060.9000000000001</v>
      </c>
      <c r="N81" s="112">
        <f t="shared" si="17"/>
        <v>1101.9000000000001</v>
      </c>
      <c r="O81" s="551"/>
      <c r="P81" s="551"/>
    </row>
    <row r="82" spans="1:16">
      <c r="A82" s="551"/>
      <c r="B82" s="45">
        <v>4</v>
      </c>
      <c r="C82" s="46" t="s">
        <v>623</v>
      </c>
      <c r="D82" s="46"/>
      <c r="E82" s="800"/>
      <c r="F82" s="800"/>
      <c r="G82" s="800"/>
      <c r="H82" s="801"/>
      <c r="I82" s="551"/>
      <c r="J82" s="20" t="s">
        <v>588</v>
      </c>
      <c r="K82" s="110">
        <v>825.5</v>
      </c>
      <c r="L82" s="110">
        <v>849.9</v>
      </c>
      <c r="M82" s="110">
        <v>669.9</v>
      </c>
      <c r="N82" s="112">
        <f t="shared" si="17"/>
        <v>781.76666666666677</v>
      </c>
      <c r="O82" s="551"/>
      <c r="P82" s="551"/>
    </row>
    <row r="83" spans="1:16">
      <c r="A83" s="551"/>
      <c r="B83" s="205"/>
      <c r="C83" s="20" t="s">
        <v>625</v>
      </c>
      <c r="D83" s="110">
        <f>N94</f>
        <v>46.93</v>
      </c>
      <c r="E83" s="733">
        <f t="shared" si="12"/>
        <v>35.197499999999998</v>
      </c>
      <c r="F83" s="110">
        <f>SUM(D83*(1-0.5))</f>
        <v>23.465</v>
      </c>
      <c r="G83" s="110">
        <f>SUM(D83*(1-0.75))</f>
        <v>11.7325</v>
      </c>
      <c r="H83" s="110">
        <f>SUM(D83*(1-0.9))</f>
        <v>4.6929999999999987</v>
      </c>
      <c r="I83" s="551"/>
      <c r="J83" s="20" t="s">
        <v>605</v>
      </c>
      <c r="K83" s="110"/>
      <c r="L83" s="110"/>
      <c r="M83" s="110"/>
      <c r="N83" s="112"/>
      <c r="O83" s="551"/>
      <c r="P83" s="551"/>
    </row>
    <row r="84" spans="1:16">
      <c r="A84" s="551"/>
      <c r="B84" s="205" t="s">
        <v>1226</v>
      </c>
      <c r="C84" s="20" t="s">
        <v>627</v>
      </c>
      <c r="D84" s="110"/>
      <c r="E84" s="733"/>
      <c r="F84" s="110"/>
      <c r="G84" s="110"/>
      <c r="H84" s="110"/>
      <c r="I84" s="551"/>
      <c r="J84" s="20" t="s">
        <v>608</v>
      </c>
      <c r="K84" s="110">
        <v>238</v>
      </c>
      <c r="L84" s="110">
        <v>279.99</v>
      </c>
      <c r="M84" s="110">
        <v>220</v>
      </c>
      <c r="N84" s="112">
        <f t="shared" si="17"/>
        <v>245.99666666666667</v>
      </c>
      <c r="O84" s="551"/>
      <c r="P84" s="551"/>
    </row>
    <row r="85" spans="1:16" ht="30">
      <c r="A85" s="551"/>
      <c r="B85" s="205"/>
      <c r="C85" s="22" t="s">
        <v>629</v>
      </c>
      <c r="D85" s="110">
        <f>N96</f>
        <v>208.02333333333331</v>
      </c>
      <c r="E85" s="733">
        <f t="shared" si="12"/>
        <v>156.01749999999998</v>
      </c>
      <c r="F85" s="110">
        <f t="shared" ref="F85:F90" si="18">SUM(D85*(1-0.5))</f>
        <v>104.01166666666666</v>
      </c>
      <c r="G85" s="110">
        <f t="shared" ref="G85:G90" si="19">SUM(D85*(1-0.75))</f>
        <v>52.005833333333328</v>
      </c>
      <c r="H85" s="110">
        <f t="shared" ref="H85:H90" si="20">SUM(D85*(1-0.9))</f>
        <v>20.802333333333326</v>
      </c>
      <c r="I85" s="551"/>
      <c r="J85" s="115" t="s">
        <v>612</v>
      </c>
      <c r="K85" s="110">
        <v>374.88</v>
      </c>
      <c r="L85" s="110">
        <v>389.99</v>
      </c>
      <c r="M85" s="110">
        <v>439.9</v>
      </c>
      <c r="N85" s="112">
        <f t="shared" si="17"/>
        <v>401.59</v>
      </c>
      <c r="O85" s="551"/>
      <c r="P85" s="551"/>
    </row>
    <row r="86" spans="1:16">
      <c r="A86" s="551"/>
      <c r="B86" s="205"/>
      <c r="C86" s="22" t="s">
        <v>631</v>
      </c>
      <c r="D86" s="110">
        <f>N97</f>
        <v>188.71666666666667</v>
      </c>
      <c r="E86" s="733">
        <f t="shared" si="12"/>
        <v>141.53749999999999</v>
      </c>
      <c r="F86" s="110">
        <f t="shared" si="18"/>
        <v>94.358333333333334</v>
      </c>
      <c r="G86" s="110">
        <f t="shared" si="19"/>
        <v>47.179166666666667</v>
      </c>
      <c r="H86" s="110">
        <f t="shared" si="20"/>
        <v>18.871666666666663</v>
      </c>
      <c r="I86" s="551"/>
      <c r="J86" s="20" t="s">
        <v>616</v>
      </c>
      <c r="K86" s="110">
        <v>1087.9000000000001</v>
      </c>
      <c r="L86" s="110">
        <v>339.9</v>
      </c>
      <c r="M86" s="110">
        <v>529</v>
      </c>
      <c r="N86" s="112">
        <f t="shared" si="17"/>
        <v>652.26666666666677</v>
      </c>
      <c r="O86" s="551"/>
      <c r="P86" s="551"/>
    </row>
    <row r="87" spans="1:16">
      <c r="A87" s="551"/>
      <c r="B87" s="205" t="s">
        <v>1227</v>
      </c>
      <c r="C87" s="20" t="s">
        <v>633</v>
      </c>
      <c r="D87" s="110"/>
      <c r="E87" s="733"/>
      <c r="F87" s="110"/>
      <c r="G87" s="110"/>
      <c r="H87" s="110"/>
      <c r="I87" s="551"/>
      <c r="J87" s="20" t="s">
        <v>618</v>
      </c>
      <c r="K87" s="110">
        <v>578.84</v>
      </c>
      <c r="L87" s="110">
        <v>429.9</v>
      </c>
      <c r="M87" s="110">
        <v>579.9</v>
      </c>
      <c r="N87" s="112">
        <f t="shared" si="17"/>
        <v>529.54666666666662</v>
      </c>
      <c r="O87" s="551"/>
      <c r="P87" s="551"/>
    </row>
    <row r="88" spans="1:16">
      <c r="A88" s="551"/>
      <c r="B88" s="205"/>
      <c r="C88" s="20" t="s">
        <v>637</v>
      </c>
      <c r="D88" s="110">
        <f>N99</f>
        <v>243.23333333333332</v>
      </c>
      <c r="E88" s="733">
        <f t="shared" si="12"/>
        <v>182.42499999999998</v>
      </c>
      <c r="F88" s="110">
        <f t="shared" si="18"/>
        <v>121.61666666666666</v>
      </c>
      <c r="G88" s="110">
        <f t="shared" si="19"/>
        <v>60.80833333333333</v>
      </c>
      <c r="H88" s="110">
        <f t="shared" si="20"/>
        <v>24.323333333333327</v>
      </c>
      <c r="I88" s="551"/>
      <c r="J88" s="115" t="s">
        <v>620</v>
      </c>
      <c r="K88" s="110">
        <v>1005.31</v>
      </c>
      <c r="L88" s="110">
        <v>1661.41</v>
      </c>
      <c r="M88" s="110">
        <v>1079</v>
      </c>
      <c r="N88" s="112">
        <f t="shared" si="17"/>
        <v>1248.5733333333335</v>
      </c>
      <c r="O88" s="551"/>
      <c r="P88" s="551"/>
    </row>
    <row r="89" spans="1:16">
      <c r="A89" s="551"/>
      <c r="B89" s="205"/>
      <c r="C89" s="20" t="s">
        <v>639</v>
      </c>
      <c r="D89" s="110">
        <f>N100</f>
        <v>41.633333333333333</v>
      </c>
      <c r="E89" s="733">
        <f t="shared" si="12"/>
        <v>31.225000000000001</v>
      </c>
      <c r="F89" s="110">
        <f t="shared" si="18"/>
        <v>20.816666666666666</v>
      </c>
      <c r="G89" s="110">
        <f t="shared" si="19"/>
        <v>10.408333333333333</v>
      </c>
      <c r="H89" s="110">
        <f t="shared" si="20"/>
        <v>4.1633333333333322</v>
      </c>
      <c r="I89" s="551"/>
      <c r="J89" s="551"/>
      <c r="K89" s="551"/>
      <c r="L89" s="551"/>
      <c r="M89" s="551"/>
      <c r="N89" s="551"/>
      <c r="O89" s="551"/>
      <c r="P89" s="551"/>
    </row>
    <row r="90" spans="1:16">
      <c r="A90" s="551"/>
      <c r="B90" s="205"/>
      <c r="C90" s="20" t="s">
        <v>642</v>
      </c>
      <c r="D90" s="110">
        <f>N101</f>
        <v>28.833333333333332</v>
      </c>
      <c r="E90" s="733">
        <f t="shared" si="12"/>
        <v>21.625</v>
      </c>
      <c r="F90" s="110">
        <f t="shared" si="18"/>
        <v>14.416666666666666</v>
      </c>
      <c r="G90" s="110">
        <f t="shared" si="19"/>
        <v>7.208333333333333</v>
      </c>
      <c r="H90" s="110">
        <f t="shared" si="20"/>
        <v>2.8833333333333324</v>
      </c>
      <c r="I90" s="551"/>
      <c r="J90" s="956" t="s">
        <v>1228</v>
      </c>
      <c r="K90" s="957"/>
      <c r="L90" s="957"/>
      <c r="M90" s="957"/>
      <c r="N90" s="958"/>
      <c r="O90" s="551"/>
      <c r="P90" s="551"/>
    </row>
    <row r="91" spans="1:16">
      <c r="A91" s="551"/>
      <c r="B91" s="45">
        <v>5</v>
      </c>
      <c r="C91" s="46" t="s">
        <v>644</v>
      </c>
      <c r="D91" s="46"/>
      <c r="E91" s="800"/>
      <c r="F91" s="800"/>
      <c r="G91" s="800"/>
      <c r="H91" s="801"/>
      <c r="I91" s="551"/>
      <c r="J91" s="848"/>
      <c r="K91" s="846"/>
      <c r="L91" s="846"/>
      <c r="M91" s="846"/>
      <c r="N91" s="847"/>
      <c r="O91" s="551"/>
      <c r="P91" s="551"/>
    </row>
    <row r="92" spans="1:16">
      <c r="A92" s="551"/>
      <c r="B92" s="205"/>
      <c r="C92" s="20" t="s">
        <v>646</v>
      </c>
      <c r="D92" s="110">
        <f>N107</f>
        <v>96.87</v>
      </c>
      <c r="E92" s="733">
        <f t="shared" si="12"/>
        <v>72.652500000000003</v>
      </c>
      <c r="F92" s="110">
        <f>SUM(D92*(1-0.5))</f>
        <v>48.435000000000002</v>
      </c>
      <c r="G92" s="110">
        <f>SUM(D92*(1-0.75))</f>
        <v>24.217500000000001</v>
      </c>
      <c r="H92" s="110">
        <f>SUM(D92*(1-0.9))</f>
        <v>9.6869999999999976</v>
      </c>
      <c r="I92" s="551"/>
      <c r="J92" s="42" t="s">
        <v>67</v>
      </c>
      <c r="K92" s="42" t="s">
        <v>683</v>
      </c>
      <c r="L92" s="42" t="s">
        <v>676</v>
      </c>
      <c r="M92" s="42" t="s">
        <v>677</v>
      </c>
      <c r="N92" s="42" t="s">
        <v>727</v>
      </c>
      <c r="O92" s="551"/>
      <c r="P92" s="551"/>
    </row>
    <row r="93" spans="1:16">
      <c r="A93" s="551"/>
      <c r="B93" s="205"/>
      <c r="C93" s="20" t="s">
        <v>648</v>
      </c>
      <c r="D93" s="110">
        <f>N108</f>
        <v>191.35999999999999</v>
      </c>
      <c r="E93" s="733">
        <f t="shared" si="12"/>
        <v>143.51999999999998</v>
      </c>
      <c r="F93" s="110">
        <f>SUM(D93*(1-0.5))</f>
        <v>95.679999999999993</v>
      </c>
      <c r="G93" s="110">
        <f>SUM(D93*(1-0.75))</f>
        <v>47.839999999999996</v>
      </c>
      <c r="H93" s="110">
        <f>SUM(D93*(1-0.9))</f>
        <v>19.135999999999996</v>
      </c>
      <c r="I93" s="551"/>
      <c r="J93" s="208"/>
      <c r="K93" s="209"/>
      <c r="L93" s="209"/>
      <c r="M93" s="209"/>
      <c r="N93" s="210"/>
      <c r="O93" s="551"/>
      <c r="P93" s="551"/>
    </row>
    <row r="94" spans="1:16">
      <c r="A94" s="551"/>
      <c r="B94" s="205"/>
      <c r="C94" s="20" t="s">
        <v>650</v>
      </c>
      <c r="D94" s="110">
        <f>N109</f>
        <v>29.209999999999997</v>
      </c>
      <c r="E94" s="733">
        <f t="shared" si="12"/>
        <v>21.907499999999999</v>
      </c>
      <c r="F94" s="110">
        <f>SUM(D94*(1-0.5))</f>
        <v>14.604999999999999</v>
      </c>
      <c r="G94" s="110">
        <f>SUM(D94*(1-0.75))</f>
        <v>7.3024999999999993</v>
      </c>
      <c r="H94" s="110">
        <f>SUM(D94*(1-0.9))</f>
        <v>2.9209999999999989</v>
      </c>
      <c r="I94" s="551"/>
      <c r="J94" s="20" t="s">
        <v>625</v>
      </c>
      <c r="K94" s="110">
        <v>49.9</v>
      </c>
      <c r="L94" s="110">
        <v>51.89</v>
      </c>
      <c r="M94" s="110">
        <v>39</v>
      </c>
      <c r="N94" s="112">
        <f>AVERAGE(K94:M94)</f>
        <v>46.93</v>
      </c>
      <c r="O94" s="551"/>
      <c r="P94" s="551"/>
    </row>
    <row r="95" spans="1:16">
      <c r="A95" s="551"/>
      <c r="B95" s="205"/>
      <c r="C95" s="20" t="s">
        <v>653</v>
      </c>
      <c r="D95" s="110">
        <f>N110</f>
        <v>82.016666666666666</v>
      </c>
      <c r="E95" s="733">
        <f t="shared" si="12"/>
        <v>61.512500000000003</v>
      </c>
      <c r="F95" s="110">
        <f>SUM(D95*(1-0.5))</f>
        <v>41.008333333333333</v>
      </c>
      <c r="G95" s="110">
        <f>SUM(D95*(1-0.75))</f>
        <v>20.504166666666666</v>
      </c>
      <c r="H95" s="110">
        <f>SUM(D95*(1-0.9))</f>
        <v>8.2016666666666644</v>
      </c>
      <c r="I95" s="551"/>
      <c r="J95" s="20" t="s">
        <v>627</v>
      </c>
      <c r="K95" s="110"/>
      <c r="L95" s="110"/>
      <c r="M95" s="110"/>
      <c r="N95" s="112"/>
      <c r="O95" s="551"/>
      <c r="P95" s="551"/>
    </row>
    <row r="96" spans="1:16" ht="30">
      <c r="A96" s="551"/>
      <c r="B96" s="45">
        <v>6</v>
      </c>
      <c r="C96" s="106" t="s">
        <v>13</v>
      </c>
      <c r="D96" s="46"/>
      <c r="E96" s="800"/>
      <c r="F96" s="800"/>
      <c r="G96" s="800"/>
      <c r="H96" s="801"/>
      <c r="I96" s="551"/>
      <c r="J96" s="22" t="s">
        <v>629</v>
      </c>
      <c r="K96" s="110">
        <v>346.75</v>
      </c>
      <c r="L96" s="110">
        <v>129</v>
      </c>
      <c r="M96" s="110">
        <v>148.32</v>
      </c>
      <c r="N96" s="112">
        <f t="shared" ref="N96:N101" si="21">AVERAGE(K96:M96)</f>
        <v>208.02333333333331</v>
      </c>
      <c r="O96" s="551"/>
      <c r="P96" s="551"/>
    </row>
    <row r="97" spans="1:16" ht="30">
      <c r="A97" s="551"/>
      <c r="B97" s="205"/>
      <c r="C97" s="22" t="s">
        <v>657</v>
      </c>
      <c r="D97" s="110">
        <f>N116</f>
        <v>146.66666666666666</v>
      </c>
      <c r="E97" s="733">
        <f t="shared" si="12"/>
        <v>110</v>
      </c>
      <c r="F97" s="110">
        <f>SUM(D97*(1-0.5))</f>
        <v>73.333333333333329</v>
      </c>
      <c r="G97" s="110">
        <f>SUM(D97*(1-0.75))</f>
        <v>36.666666666666664</v>
      </c>
      <c r="H97" s="110">
        <f>SUM(D97*(1-0.9))</f>
        <v>14.666666666666663</v>
      </c>
      <c r="I97" s="551"/>
      <c r="J97" s="22" t="s">
        <v>631</v>
      </c>
      <c r="K97" s="110">
        <v>201.15</v>
      </c>
      <c r="L97" s="110">
        <v>186</v>
      </c>
      <c r="M97" s="110">
        <v>179</v>
      </c>
      <c r="N97" s="112">
        <f t="shared" si="21"/>
        <v>188.71666666666667</v>
      </c>
      <c r="O97" s="551"/>
      <c r="P97" s="551"/>
    </row>
    <row r="98" spans="1:16">
      <c r="A98" s="551"/>
      <c r="B98" s="205" t="s">
        <v>1229</v>
      </c>
      <c r="C98" s="22" t="s">
        <v>659</v>
      </c>
      <c r="D98" s="110"/>
      <c r="E98" s="733"/>
      <c r="F98" s="110"/>
      <c r="G98" s="110"/>
      <c r="H98" s="110"/>
      <c r="I98" s="551"/>
      <c r="J98" s="20" t="s">
        <v>633</v>
      </c>
      <c r="K98" s="110"/>
      <c r="L98" s="110"/>
      <c r="M98" s="110"/>
      <c r="N98" s="112"/>
      <c r="O98" s="551"/>
      <c r="P98" s="551"/>
    </row>
    <row r="99" spans="1:16">
      <c r="A99" s="551"/>
      <c r="B99" s="205"/>
      <c r="C99" s="22" t="s">
        <v>660</v>
      </c>
      <c r="D99" s="110">
        <f t="shared" ref="D99:D106" si="22">N118</f>
        <v>33.5</v>
      </c>
      <c r="E99" s="733">
        <f t="shared" si="12"/>
        <v>25.125</v>
      </c>
      <c r="F99" s="110">
        <f t="shared" ref="F99:F106" si="23">SUM(D99*(1-0.5))</f>
        <v>16.75</v>
      </c>
      <c r="G99" s="110">
        <f t="shared" ref="G99:G106" si="24">SUM(D99*(1-0.75))</f>
        <v>8.375</v>
      </c>
      <c r="H99" s="110">
        <f t="shared" ref="H99:H106" si="25">SUM(D99*(1-0.9))</f>
        <v>3.3499999999999992</v>
      </c>
      <c r="I99" s="551"/>
      <c r="J99" s="20" t="s">
        <v>637</v>
      </c>
      <c r="K99" s="110">
        <v>149.9</v>
      </c>
      <c r="L99" s="110">
        <v>399.9</v>
      </c>
      <c r="M99" s="110">
        <v>179.9</v>
      </c>
      <c r="N99" s="112">
        <f t="shared" si="21"/>
        <v>243.23333333333332</v>
      </c>
      <c r="O99" s="551"/>
      <c r="P99" s="551"/>
    </row>
    <row r="100" spans="1:16">
      <c r="A100" s="551"/>
      <c r="B100" s="205"/>
      <c r="C100" s="22" t="s">
        <v>661</v>
      </c>
      <c r="D100" s="110">
        <f t="shared" si="22"/>
        <v>73.153333333333322</v>
      </c>
      <c r="E100" s="733">
        <f t="shared" si="12"/>
        <v>54.864999999999995</v>
      </c>
      <c r="F100" s="110">
        <f t="shared" si="23"/>
        <v>36.576666666666661</v>
      </c>
      <c r="G100" s="110">
        <f t="shared" si="24"/>
        <v>18.28833333333333</v>
      </c>
      <c r="H100" s="110">
        <f t="shared" si="25"/>
        <v>7.3153333333333306</v>
      </c>
      <c r="I100" s="551"/>
      <c r="J100" s="20" t="s">
        <v>639</v>
      </c>
      <c r="K100" s="110">
        <v>20</v>
      </c>
      <c r="L100" s="110">
        <v>49.9</v>
      </c>
      <c r="M100" s="110">
        <v>55</v>
      </c>
      <c r="N100" s="112">
        <f t="shared" si="21"/>
        <v>41.633333333333333</v>
      </c>
      <c r="O100" s="551"/>
      <c r="P100" s="551"/>
    </row>
    <row r="101" spans="1:16">
      <c r="A101" s="551"/>
      <c r="B101" s="205"/>
      <c r="C101" s="22" t="s">
        <v>662</v>
      </c>
      <c r="D101" s="110">
        <f t="shared" si="22"/>
        <v>86.2</v>
      </c>
      <c r="E101" s="733">
        <f t="shared" si="12"/>
        <v>64.650000000000006</v>
      </c>
      <c r="F101" s="110">
        <f t="shared" si="23"/>
        <v>43.1</v>
      </c>
      <c r="G101" s="110">
        <f t="shared" si="24"/>
        <v>21.55</v>
      </c>
      <c r="H101" s="110">
        <f t="shared" si="25"/>
        <v>8.6199999999999992</v>
      </c>
      <c r="I101" s="551"/>
      <c r="J101" s="20" t="s">
        <v>642</v>
      </c>
      <c r="K101" s="110">
        <v>7.9</v>
      </c>
      <c r="L101" s="110">
        <v>44.4</v>
      </c>
      <c r="M101" s="110">
        <v>34.200000000000003</v>
      </c>
      <c r="N101" s="112">
        <f t="shared" si="21"/>
        <v>28.833333333333332</v>
      </c>
      <c r="O101" s="551"/>
      <c r="P101" s="551"/>
    </row>
    <row r="102" spans="1:16">
      <c r="A102" s="551"/>
      <c r="B102" s="205"/>
      <c r="C102" s="22" t="s">
        <v>663</v>
      </c>
      <c r="D102" s="110">
        <f t="shared" si="22"/>
        <v>222.1</v>
      </c>
      <c r="E102" s="733">
        <f t="shared" si="12"/>
        <v>166.57499999999999</v>
      </c>
      <c r="F102" s="110">
        <f t="shared" si="23"/>
        <v>111.05</v>
      </c>
      <c r="G102" s="110">
        <f t="shared" si="24"/>
        <v>55.524999999999999</v>
      </c>
      <c r="H102" s="110">
        <f t="shared" si="25"/>
        <v>22.209999999999994</v>
      </c>
      <c r="I102" s="551"/>
      <c r="J102" s="551"/>
      <c r="K102" s="551"/>
      <c r="L102" s="551"/>
      <c r="M102" s="551"/>
      <c r="N102" s="551"/>
      <c r="O102" s="551"/>
      <c r="P102" s="551"/>
    </row>
    <row r="103" spans="1:16">
      <c r="A103" s="551"/>
      <c r="B103" s="205"/>
      <c r="C103" s="22" t="s">
        <v>70</v>
      </c>
      <c r="D103" s="110">
        <f t="shared" si="22"/>
        <v>209.30333333333337</v>
      </c>
      <c r="E103" s="733">
        <f t="shared" si="12"/>
        <v>156.97750000000002</v>
      </c>
      <c r="F103" s="110">
        <f t="shared" si="23"/>
        <v>104.65166666666669</v>
      </c>
      <c r="G103" s="110">
        <f t="shared" si="24"/>
        <v>52.325833333333343</v>
      </c>
      <c r="H103" s="110">
        <f t="shared" si="25"/>
        <v>20.930333333333333</v>
      </c>
      <c r="I103" s="551"/>
      <c r="J103" s="956" t="s">
        <v>1230</v>
      </c>
      <c r="K103" s="957"/>
      <c r="L103" s="957"/>
      <c r="M103" s="957"/>
      <c r="N103" s="958"/>
      <c r="O103" s="551"/>
      <c r="P103" s="551"/>
    </row>
    <row r="104" spans="1:16">
      <c r="A104" s="551"/>
      <c r="B104" s="205"/>
      <c r="C104" s="20" t="s">
        <v>76</v>
      </c>
      <c r="D104" s="110">
        <f t="shared" si="22"/>
        <v>35.816666666666663</v>
      </c>
      <c r="E104" s="733">
        <f t="shared" si="12"/>
        <v>26.862499999999997</v>
      </c>
      <c r="F104" s="110">
        <f t="shared" si="23"/>
        <v>17.908333333333331</v>
      </c>
      <c r="G104" s="110">
        <f t="shared" si="24"/>
        <v>8.9541666666666657</v>
      </c>
      <c r="H104" s="110">
        <f t="shared" si="25"/>
        <v>3.5816666666666657</v>
      </c>
      <c r="I104" s="551"/>
      <c r="J104" s="845"/>
      <c r="K104" s="846"/>
      <c r="L104" s="846"/>
      <c r="M104" s="846"/>
      <c r="N104" s="847"/>
      <c r="O104" s="551"/>
      <c r="P104" s="551"/>
    </row>
    <row r="105" spans="1:16">
      <c r="A105" s="551"/>
      <c r="B105" s="205"/>
      <c r="C105" s="20" t="s">
        <v>81</v>
      </c>
      <c r="D105" s="110">
        <f t="shared" si="22"/>
        <v>47.223333333333336</v>
      </c>
      <c r="E105" s="733">
        <f t="shared" si="12"/>
        <v>35.417500000000004</v>
      </c>
      <c r="F105" s="110">
        <f t="shared" si="23"/>
        <v>23.611666666666668</v>
      </c>
      <c r="G105" s="110">
        <f t="shared" si="24"/>
        <v>11.805833333333334</v>
      </c>
      <c r="H105" s="110">
        <f t="shared" si="25"/>
        <v>4.7223333333333324</v>
      </c>
      <c r="I105" s="551"/>
      <c r="J105" s="42" t="s">
        <v>67</v>
      </c>
      <c r="K105" s="42" t="s">
        <v>683</v>
      </c>
      <c r="L105" s="42" t="s">
        <v>676</v>
      </c>
      <c r="M105" s="42" t="s">
        <v>677</v>
      </c>
      <c r="N105" s="42" t="s">
        <v>727</v>
      </c>
      <c r="O105" s="551"/>
      <c r="P105" s="551"/>
    </row>
    <row r="106" spans="1:16">
      <c r="A106" s="551"/>
      <c r="B106" s="205"/>
      <c r="C106" s="22" t="s">
        <v>86</v>
      </c>
      <c r="D106" s="110">
        <f t="shared" si="22"/>
        <v>1626.8499999999997</v>
      </c>
      <c r="E106" s="733">
        <f t="shared" si="12"/>
        <v>1220.1374999999998</v>
      </c>
      <c r="F106" s="110">
        <f t="shared" si="23"/>
        <v>813.42499999999984</v>
      </c>
      <c r="G106" s="110">
        <f t="shared" si="24"/>
        <v>406.71249999999992</v>
      </c>
      <c r="H106" s="110">
        <f t="shared" si="25"/>
        <v>162.68499999999995</v>
      </c>
      <c r="I106" s="551"/>
      <c r="J106" s="208"/>
      <c r="K106" s="209"/>
      <c r="L106" s="209"/>
      <c r="M106" s="209"/>
      <c r="N106" s="210"/>
      <c r="O106" s="551"/>
      <c r="P106" s="551"/>
    </row>
    <row r="107" spans="1:16">
      <c r="A107" s="551"/>
      <c r="B107" s="552"/>
      <c r="C107" s="551"/>
      <c r="D107" s="552"/>
      <c r="E107" s="552"/>
      <c r="F107" s="552"/>
      <c r="G107" s="552"/>
      <c r="H107" s="552"/>
      <c r="I107" s="551"/>
      <c r="J107" s="20" t="s">
        <v>646</v>
      </c>
      <c r="K107" s="110">
        <v>34.99</v>
      </c>
      <c r="L107" s="110">
        <v>119</v>
      </c>
      <c r="M107" s="110">
        <v>136.62</v>
      </c>
      <c r="N107" s="112">
        <f>AVERAGE(K107:M107)</f>
        <v>96.87</v>
      </c>
      <c r="O107" s="551"/>
      <c r="P107" s="551"/>
    </row>
    <row r="108" spans="1:16">
      <c r="A108" s="551"/>
      <c r="B108" s="552"/>
      <c r="C108" s="551"/>
      <c r="D108" s="552"/>
      <c r="E108" s="552"/>
      <c r="F108" s="552"/>
      <c r="G108" s="552"/>
      <c r="H108" s="552"/>
      <c r="I108" s="551"/>
      <c r="J108" s="20" t="s">
        <v>648</v>
      </c>
      <c r="K108" s="110">
        <v>192.79</v>
      </c>
      <c r="L108" s="110">
        <v>52.29</v>
      </c>
      <c r="M108" s="110">
        <v>329</v>
      </c>
      <c r="N108" s="112">
        <f>AVERAGE(K108:M108)</f>
        <v>191.35999999999999</v>
      </c>
      <c r="O108" s="551"/>
      <c r="P108" s="551"/>
    </row>
    <row r="109" spans="1:16">
      <c r="A109" s="551"/>
      <c r="B109" s="552"/>
      <c r="C109" s="552"/>
      <c r="D109" s="552"/>
      <c r="E109" s="929"/>
      <c r="F109" s="552"/>
      <c r="G109" s="929"/>
      <c r="H109" s="552"/>
      <c r="I109" s="551"/>
      <c r="J109" s="20" t="s">
        <v>650</v>
      </c>
      <c r="K109" s="110">
        <v>25.25</v>
      </c>
      <c r="L109" s="110">
        <v>31.19</v>
      </c>
      <c r="M109" s="110">
        <v>31.19</v>
      </c>
      <c r="N109" s="112">
        <f>AVERAGE(K109:M109)</f>
        <v>29.209999999999997</v>
      </c>
      <c r="O109" s="551"/>
      <c r="P109" s="551"/>
    </row>
    <row r="110" spans="1:16">
      <c r="A110" s="551"/>
      <c r="B110" s="552"/>
      <c r="C110" s="551"/>
      <c r="D110" s="552"/>
      <c r="E110" s="552"/>
      <c r="F110" s="734"/>
      <c r="G110" s="552"/>
      <c r="H110" s="552"/>
      <c r="I110" s="551"/>
      <c r="J110" s="20" t="s">
        <v>653</v>
      </c>
      <c r="K110" s="110">
        <v>63.99</v>
      </c>
      <c r="L110" s="110">
        <v>89.99</v>
      </c>
      <c r="M110" s="110">
        <v>92.07</v>
      </c>
      <c r="N110" s="112">
        <f>AVERAGE(K110:M110)</f>
        <v>82.016666666666666</v>
      </c>
      <c r="O110" s="551"/>
      <c r="P110" s="551"/>
    </row>
    <row r="111" spans="1:16">
      <c r="A111" s="551"/>
      <c r="B111" s="552"/>
      <c r="C111" s="551"/>
      <c r="D111" s="552"/>
      <c r="E111" s="552"/>
      <c r="F111" s="552"/>
      <c r="G111" s="552"/>
      <c r="H111" s="552"/>
      <c r="I111" s="551"/>
      <c r="J111" s="551"/>
      <c r="K111" s="551"/>
      <c r="L111" s="551"/>
      <c r="M111" s="551"/>
      <c r="N111" s="551"/>
      <c r="O111" s="551"/>
      <c r="P111" s="551"/>
    </row>
    <row r="112" spans="1:16">
      <c r="A112" s="551"/>
      <c r="B112" s="552"/>
      <c r="C112" s="551"/>
      <c r="D112" s="552"/>
      <c r="E112" s="552"/>
      <c r="F112" s="552"/>
      <c r="G112" s="552"/>
      <c r="H112" s="552"/>
      <c r="I112" s="551"/>
      <c r="J112" s="956" t="s">
        <v>1231</v>
      </c>
      <c r="K112" s="957"/>
      <c r="L112" s="957"/>
      <c r="M112" s="957"/>
      <c r="N112" s="958"/>
      <c r="O112" s="551"/>
      <c r="P112" s="551"/>
    </row>
    <row r="113" spans="1:16">
      <c r="A113" s="551"/>
      <c r="B113" s="552"/>
      <c r="C113" s="551"/>
      <c r="D113" s="552"/>
      <c r="E113" s="552"/>
      <c r="F113" s="552"/>
      <c r="G113" s="552"/>
      <c r="H113" s="552"/>
      <c r="I113" s="551"/>
      <c r="J113" s="849"/>
      <c r="K113" s="846"/>
      <c r="L113" s="846"/>
      <c r="M113" s="846"/>
      <c r="N113" s="847"/>
      <c r="O113" s="551"/>
      <c r="P113" s="551"/>
    </row>
    <row r="114" spans="1:16">
      <c r="A114" s="551"/>
      <c r="B114" s="552"/>
      <c r="C114" s="551"/>
      <c r="D114" s="552"/>
      <c r="E114" s="552"/>
      <c r="F114" s="552"/>
      <c r="G114" s="552"/>
      <c r="H114" s="552"/>
      <c r="I114" s="551"/>
      <c r="J114" s="42" t="s">
        <v>67</v>
      </c>
      <c r="K114" s="42" t="s">
        <v>683</v>
      </c>
      <c r="L114" s="42" t="s">
        <v>676</v>
      </c>
      <c r="M114" s="42" t="s">
        <v>677</v>
      </c>
      <c r="N114" s="42" t="s">
        <v>727</v>
      </c>
      <c r="O114" s="551"/>
      <c r="P114" s="551"/>
    </row>
    <row r="115" spans="1:16">
      <c r="A115" s="551"/>
      <c r="B115" s="552"/>
      <c r="C115" s="551"/>
      <c r="D115" s="552"/>
      <c r="E115" s="552"/>
      <c r="F115" s="552"/>
      <c r="G115" s="552"/>
      <c r="H115" s="552"/>
      <c r="I115" s="551"/>
      <c r="J115" s="208"/>
      <c r="K115" s="209"/>
      <c r="L115" s="209"/>
      <c r="M115" s="209"/>
      <c r="N115" s="210"/>
      <c r="O115" s="551"/>
      <c r="P115" s="551"/>
    </row>
    <row r="116" spans="1:16" ht="30">
      <c r="A116" s="551"/>
      <c r="B116" s="552"/>
      <c r="C116" s="551"/>
      <c r="D116" s="552"/>
      <c r="E116" s="552"/>
      <c r="F116" s="552"/>
      <c r="G116" s="552"/>
      <c r="H116" s="552"/>
      <c r="I116" s="551"/>
      <c r="J116" s="22" t="s">
        <v>657</v>
      </c>
      <c r="K116" s="110">
        <v>150</v>
      </c>
      <c r="L116" s="110">
        <v>170</v>
      </c>
      <c r="M116" s="110">
        <v>120</v>
      </c>
      <c r="N116" s="112">
        <f>AVERAGE(K116:M116)</f>
        <v>146.66666666666666</v>
      </c>
      <c r="O116" s="551"/>
      <c r="P116" s="551"/>
    </row>
    <row r="117" spans="1:16">
      <c r="A117" s="551"/>
      <c r="B117" s="552"/>
      <c r="C117" s="551"/>
      <c r="D117" s="552"/>
      <c r="E117" s="552"/>
      <c r="F117" s="552"/>
      <c r="G117" s="552"/>
      <c r="H117" s="552"/>
      <c r="I117" s="551"/>
      <c r="J117" s="22" t="s">
        <v>659</v>
      </c>
      <c r="K117" s="110"/>
      <c r="L117" s="110"/>
      <c r="M117" s="110"/>
      <c r="N117" s="112"/>
      <c r="O117" s="551"/>
      <c r="P117" s="551"/>
    </row>
    <row r="118" spans="1:16">
      <c r="A118" s="551"/>
      <c r="B118" s="552"/>
      <c r="C118" s="551"/>
      <c r="D118" s="552"/>
      <c r="E118" s="552"/>
      <c r="F118" s="552"/>
      <c r="G118" s="552"/>
      <c r="H118" s="552"/>
      <c r="I118" s="551"/>
      <c r="J118" s="22" t="s">
        <v>660</v>
      </c>
      <c r="K118" s="110">
        <v>17.899999999999999</v>
      </c>
      <c r="L118" s="110">
        <v>19.600000000000001</v>
      </c>
      <c r="M118" s="110">
        <v>63</v>
      </c>
      <c r="N118" s="112">
        <f t="shared" ref="N118:N125" si="26">AVERAGE(K118:M118)</f>
        <v>33.5</v>
      </c>
      <c r="O118" s="551"/>
      <c r="P118" s="551"/>
    </row>
    <row r="119" spans="1:16">
      <c r="A119" s="551"/>
      <c r="B119" s="552"/>
      <c r="C119" s="551"/>
      <c r="D119" s="552"/>
      <c r="E119" s="552"/>
      <c r="F119" s="552"/>
      <c r="G119" s="552"/>
      <c r="H119" s="552"/>
      <c r="I119" s="551"/>
      <c r="J119" s="22" t="s">
        <v>661</v>
      </c>
      <c r="K119" s="110">
        <v>49.6</v>
      </c>
      <c r="L119" s="110">
        <v>68.5</v>
      </c>
      <c r="M119" s="110">
        <v>101.36</v>
      </c>
      <c r="N119" s="112">
        <f t="shared" si="26"/>
        <v>73.153333333333322</v>
      </c>
      <c r="O119" s="551"/>
      <c r="P119" s="551"/>
    </row>
    <row r="120" spans="1:16">
      <c r="A120" s="551"/>
      <c r="B120" s="552"/>
      <c r="C120" s="551"/>
      <c r="D120" s="552"/>
      <c r="E120" s="552"/>
      <c r="F120" s="552"/>
      <c r="G120" s="552"/>
      <c r="H120" s="552"/>
      <c r="I120" s="551"/>
      <c r="J120" s="22" t="s">
        <v>662</v>
      </c>
      <c r="K120" s="110">
        <v>90.8</v>
      </c>
      <c r="L120" s="110">
        <v>67.900000000000006</v>
      </c>
      <c r="M120" s="110">
        <v>99.9</v>
      </c>
      <c r="N120" s="112">
        <f t="shared" si="26"/>
        <v>86.2</v>
      </c>
      <c r="O120" s="551"/>
      <c r="P120" s="551"/>
    </row>
    <row r="121" spans="1:16">
      <c r="A121" s="551"/>
      <c r="B121" s="552"/>
      <c r="C121" s="551"/>
      <c r="D121" s="552"/>
      <c r="E121" s="552"/>
      <c r="F121" s="552"/>
      <c r="G121" s="552"/>
      <c r="H121" s="552"/>
      <c r="I121" s="551"/>
      <c r="J121" s="22" t="s">
        <v>663</v>
      </c>
      <c r="K121" s="110">
        <v>196.4</v>
      </c>
      <c r="L121" s="110">
        <v>260</v>
      </c>
      <c r="M121" s="110">
        <v>209.9</v>
      </c>
      <c r="N121" s="112">
        <f t="shared" si="26"/>
        <v>222.1</v>
      </c>
      <c r="O121" s="551"/>
      <c r="P121" s="551"/>
    </row>
    <row r="122" spans="1:16">
      <c r="A122" s="551"/>
      <c r="B122" s="552"/>
      <c r="C122" s="551"/>
      <c r="D122" s="552"/>
      <c r="E122" s="552"/>
      <c r="F122" s="552"/>
      <c r="G122" s="552"/>
      <c r="H122" s="552"/>
      <c r="I122" s="551"/>
      <c r="J122" s="22" t="s">
        <v>70</v>
      </c>
      <c r="K122" s="110">
        <v>278.8</v>
      </c>
      <c r="L122" s="110">
        <v>164.9</v>
      </c>
      <c r="M122" s="110">
        <v>184.21</v>
      </c>
      <c r="N122" s="112">
        <f t="shared" si="26"/>
        <v>209.30333333333337</v>
      </c>
      <c r="O122" s="551"/>
      <c r="P122" s="551"/>
    </row>
    <row r="123" spans="1:16">
      <c r="A123" s="551"/>
      <c r="B123" s="552"/>
      <c r="C123" s="551"/>
      <c r="D123" s="552"/>
      <c r="E123" s="552"/>
      <c r="F123" s="552"/>
      <c r="G123" s="552"/>
      <c r="H123" s="552"/>
      <c r="I123" s="551"/>
      <c r="J123" s="20" t="s">
        <v>76</v>
      </c>
      <c r="K123" s="110">
        <v>45</v>
      </c>
      <c r="L123" s="110">
        <v>21.8</v>
      </c>
      <c r="M123" s="110">
        <v>40.65</v>
      </c>
      <c r="N123" s="112">
        <f t="shared" si="26"/>
        <v>35.816666666666663</v>
      </c>
      <c r="O123" s="551"/>
      <c r="P123" s="551"/>
    </row>
    <row r="124" spans="1:16">
      <c r="A124" s="551"/>
      <c r="B124" s="552"/>
      <c r="C124" s="551"/>
      <c r="D124" s="552"/>
      <c r="E124" s="552"/>
      <c r="F124" s="552"/>
      <c r="G124" s="552"/>
      <c r="H124" s="552"/>
      <c r="I124" s="551"/>
      <c r="J124" s="20" t="s">
        <v>81</v>
      </c>
      <c r="K124" s="110">
        <v>43</v>
      </c>
      <c r="L124" s="110">
        <v>34.67</v>
      </c>
      <c r="M124" s="110">
        <v>64</v>
      </c>
      <c r="N124" s="112">
        <f t="shared" si="26"/>
        <v>47.223333333333336</v>
      </c>
      <c r="O124" s="551"/>
      <c r="P124" s="551"/>
    </row>
    <row r="125" spans="1:16" ht="30">
      <c r="A125" s="551"/>
      <c r="B125" s="552"/>
      <c r="C125" s="551"/>
      <c r="D125" s="552"/>
      <c r="E125" s="552"/>
      <c r="F125" s="552"/>
      <c r="G125" s="552"/>
      <c r="H125" s="552"/>
      <c r="I125" s="551"/>
      <c r="J125" s="22" t="s">
        <v>86</v>
      </c>
      <c r="K125" s="110">
        <v>1599</v>
      </c>
      <c r="L125" s="110">
        <v>1848.95</v>
      </c>
      <c r="M125" s="110">
        <v>1432.6</v>
      </c>
      <c r="N125" s="112">
        <f t="shared" si="26"/>
        <v>1626.8499999999997</v>
      </c>
      <c r="O125" s="551"/>
      <c r="P125" s="551"/>
    </row>
    <row r="126" spans="1:16">
      <c r="A126" s="551"/>
      <c r="B126" s="552"/>
      <c r="C126" s="551"/>
      <c r="D126" s="552"/>
      <c r="E126" s="552"/>
      <c r="F126" s="552"/>
      <c r="G126" s="552"/>
      <c r="H126" s="552"/>
      <c r="I126" s="551"/>
      <c r="J126" s="551"/>
      <c r="K126" s="551"/>
      <c r="L126" s="551"/>
      <c r="M126" s="551"/>
      <c r="N126" s="551"/>
      <c r="O126" s="551"/>
      <c r="P126" s="551"/>
    </row>
    <row r="127" spans="1:16">
      <c r="A127" s="551"/>
      <c r="B127" s="552"/>
      <c r="C127" s="551"/>
      <c r="D127" s="552"/>
      <c r="E127" s="552"/>
      <c r="F127" s="552"/>
      <c r="G127" s="552"/>
      <c r="H127" s="552"/>
      <c r="I127" s="551"/>
      <c r="J127" s="735"/>
      <c r="K127" s="551"/>
      <c r="L127" s="551"/>
      <c r="M127" s="551"/>
      <c r="N127" s="551"/>
      <c r="O127" s="551"/>
      <c r="P127" s="551"/>
    </row>
    <row r="128" spans="1:16">
      <c r="A128" s="551"/>
      <c r="B128" s="552"/>
      <c r="C128" s="551"/>
      <c r="D128" s="552"/>
      <c r="E128" s="552"/>
      <c r="F128" s="552"/>
      <c r="G128" s="552"/>
      <c r="H128" s="552"/>
      <c r="I128" s="551"/>
      <c r="J128" s="551"/>
      <c r="K128" s="551"/>
      <c r="L128" s="551"/>
      <c r="M128" s="551"/>
      <c r="N128" s="551"/>
      <c r="O128" s="551"/>
      <c r="P128" s="551"/>
    </row>
    <row r="129" spans="1:16" hidden="1">
      <c r="A129" s="551"/>
      <c r="B129" s="552"/>
      <c r="C129" s="551"/>
      <c r="D129" s="552"/>
      <c r="E129" s="552"/>
      <c r="F129" s="552"/>
      <c r="G129" s="552"/>
      <c r="H129" s="552"/>
      <c r="I129" s="551"/>
      <c r="J129" s="551"/>
      <c r="K129" s="551"/>
      <c r="L129" s="551"/>
      <c r="M129" s="551"/>
      <c r="N129" s="551"/>
      <c r="O129" s="551"/>
      <c r="P129" s="551"/>
    </row>
  </sheetData>
  <mergeCells count="8">
    <mergeCell ref="B14:H14"/>
    <mergeCell ref="J14:N14"/>
    <mergeCell ref="E15:H15"/>
    <mergeCell ref="J112:N112"/>
    <mergeCell ref="J103:N103"/>
    <mergeCell ref="J90:N90"/>
    <mergeCell ref="J59:N59"/>
    <mergeCell ref="J50:N50"/>
  </mergeCells>
  <pageMargins left="0.511811024" right="0.511811024" top="0.78740157499999996" bottom="0.78740157499999996" header="0.31496062000000002" footer="0.31496062000000002"/>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6b949b8-e447-4a58-8db3-7526330d872e">
      <Terms xmlns="http://schemas.microsoft.com/office/infopath/2007/PartnerControls"/>
    </lcf76f155ced4ddcb4097134ff3c332f>
    <TaxCatchAll xmlns="fb0dcf5b-925f-42b4-bcd8-9d2c0320b52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5D69C224F820D4E89817280B5F0A4B9" ma:contentTypeVersion="15" ma:contentTypeDescription="Crie um novo documento." ma:contentTypeScope="" ma:versionID="6ecdb457950fb975344abe37e7bbb3ef">
  <xsd:schema xmlns:xsd="http://www.w3.org/2001/XMLSchema" xmlns:xs="http://www.w3.org/2001/XMLSchema" xmlns:p="http://schemas.microsoft.com/office/2006/metadata/properties" xmlns:ns2="46b949b8-e447-4a58-8db3-7526330d872e" xmlns:ns3="fb0dcf5b-925f-42b4-bcd8-9d2c0320b52f" targetNamespace="http://schemas.microsoft.com/office/2006/metadata/properties" ma:root="true" ma:fieldsID="f763fb30eb5ff5a8962ce3e6da73bbe2" ns2:_="" ns3:_="">
    <xsd:import namespace="46b949b8-e447-4a58-8db3-7526330d872e"/>
    <xsd:import namespace="fb0dcf5b-925f-42b4-bcd8-9d2c0320b52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b949b8-e447-4a58-8db3-7526330d87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Marcações de imagem" ma:readOnly="false" ma:fieldId="{5cf76f15-5ced-4ddc-b409-7134ff3c332f}" ma:taxonomyMulti="true" ma:sspId="ac9bf8b5-4d3d-40de-81d2-004b03e3f05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b0dcf5b-925f-42b4-bcd8-9d2c0320b52f"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e779ad63-d153-48d4-ac41-71d6ca38f6d5}" ma:internalName="TaxCatchAll" ma:showField="CatchAllData" ma:web="fb0dcf5b-925f-42b4-bcd8-9d2c0320b52f">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D5A3DD-3BD7-4791-A8CD-69E0109191E1}"/>
</file>

<file path=customXml/itemProps2.xml><?xml version="1.0" encoding="utf-8"?>
<ds:datastoreItem xmlns:ds="http://schemas.openxmlformats.org/officeDocument/2006/customXml" ds:itemID="{81FDE795-98E1-49DB-8F4A-B1993C052FE0}"/>
</file>

<file path=customXml/itemProps3.xml><?xml version="1.0" encoding="utf-8"?>
<ds:datastoreItem xmlns:ds="http://schemas.openxmlformats.org/officeDocument/2006/customXml" ds:itemID="{A0ABF1D6-9BDF-4B50-B550-1F3F7108F01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Márcio Becate</dc:creator>
  <cp:keywords/>
  <dc:description/>
  <cp:lastModifiedBy/>
  <cp:revision/>
  <dcterms:created xsi:type="dcterms:W3CDTF">2020-04-02T12:57:11Z</dcterms:created>
  <dcterms:modified xsi:type="dcterms:W3CDTF">2022-08-30T14:32:41Z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0x01010015D69C224F820D4E89817280B5F0A4B9</vt:lpwstr>
  </property>
  <property fmtid="{D5CDD505-2E9C-101B-9397-08002B2CF9AE}" pid="3" name="MediaServiceImageTags">
    <vt:lpwstr/>
  </property>
</Properties>
</file>